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40" windowWidth="27495" windowHeight="11955" firstSheet="10" activeTab="14"/>
  </bookViews>
  <sheets>
    <sheet name="Rekapitulace stavby" sheetId="1" r:id="rId1"/>
    <sheet name="01 - SO 01 - Gravitační s..." sheetId="2" r:id="rId2"/>
    <sheet name="02 - SO 01.1 - Kanalizačn..." sheetId="3" r:id="rId3"/>
    <sheet name="03 - SO 02 - Čerpací stan..." sheetId="4" r:id="rId4"/>
    <sheet name="04 - SO 02.1 - Přípojka N..." sheetId="5" r:id="rId5"/>
    <sheet name="05 - SO 02.2 - Výtlačný ř..." sheetId="6" r:id="rId6"/>
    <sheet name="06 - SO 02.3 - Přeložka v..." sheetId="7" r:id="rId7"/>
    <sheet name="07 - PS 01.1 - Strojnětec..." sheetId="8" r:id="rId8"/>
    <sheet name="08 - PS 01.2 - Elektrotec..." sheetId="9" r:id="rId9"/>
    <sheet name="09 - SO 03 - Čerpací stan..." sheetId="10" r:id="rId10"/>
    <sheet name="10 - SO 03.1 - Přípojka N..." sheetId="11" r:id="rId11"/>
    <sheet name="11 - SO 03.2 - Výtlačný ř..." sheetId="12" r:id="rId12"/>
    <sheet name="12 - PS 02.1 - Strojnětec..." sheetId="13" r:id="rId13"/>
    <sheet name="13 - PS 02.2 - Elektrotec..." sheetId="14" r:id="rId14"/>
    <sheet name="14 - Vedlejší a ostatní n..." sheetId="15" r:id="rId15"/>
    <sheet name="Seznam figur" sheetId="16" r:id="rId16"/>
  </sheets>
  <definedNames>
    <definedName name="_xlnm._FilterDatabase" localSheetId="1" hidden="1">'01 - SO 01 - Gravitační s...'!$C$87:$K$369</definedName>
    <definedName name="_xlnm._FilterDatabase" localSheetId="2" hidden="1">'02 - SO 01.1 - Kanalizačn...'!$C$86:$K$313</definedName>
    <definedName name="_xlnm._FilterDatabase" localSheetId="3" hidden="1">'03 - SO 02 - Čerpací stan...'!$C$87:$K$218</definedName>
    <definedName name="_xlnm._FilterDatabase" localSheetId="4" hidden="1">'04 - SO 02.1 - Přípojka N...'!$C$80:$K$103</definedName>
    <definedName name="_xlnm._FilterDatabase" localSheetId="5" hidden="1">'05 - SO 02.2 - Výtlačný ř...'!$C$87:$K$454</definedName>
    <definedName name="_xlnm._FilterDatabase" localSheetId="6" hidden="1">'06 - SO 02.3 - Přeložka v...'!$C$85:$K$256</definedName>
    <definedName name="_xlnm._FilterDatabase" localSheetId="7" hidden="1">'07 - PS 01.1 - Strojnětec...'!$C$80:$K$91</definedName>
    <definedName name="_xlnm._FilterDatabase" localSheetId="8" hidden="1">'08 - PS 01.2 - Elektrotec...'!$C$81:$K$174</definedName>
    <definedName name="_xlnm._FilterDatabase" localSheetId="9" hidden="1">'09 - SO 03 - Čerpací stan...'!$C$87:$K$217</definedName>
    <definedName name="_xlnm._FilterDatabase" localSheetId="10" hidden="1">'10 - SO 03.1 - Přípojka N...'!$C$80:$K$96</definedName>
    <definedName name="_xlnm._FilterDatabase" localSheetId="11" hidden="1">'11 - SO 03.2 - Výtlačný ř...'!$C$87:$K$326</definedName>
    <definedName name="_xlnm._FilterDatabase" localSheetId="12" hidden="1">'12 - PS 02.1 - Strojnětec...'!$C$80:$K$91</definedName>
    <definedName name="_xlnm._FilterDatabase" localSheetId="13" hidden="1">'13 - PS 02.2 - Elektrotec...'!$C$81:$K$169</definedName>
    <definedName name="_xlnm._FilterDatabase" localSheetId="14" hidden="1">'14 - Vedlejší a ostatní n...'!$C$80:$K$102</definedName>
    <definedName name="_xlnm.Print_Titles" localSheetId="1">'01 - SO 01 - Gravitační s...'!$87:$87</definedName>
    <definedName name="_xlnm.Print_Titles" localSheetId="2">'02 - SO 01.1 - Kanalizačn...'!$86:$86</definedName>
    <definedName name="_xlnm.Print_Titles" localSheetId="3">'03 - SO 02 - Čerpací stan...'!$87:$87</definedName>
    <definedName name="_xlnm.Print_Titles" localSheetId="4">'04 - SO 02.1 - Přípojka N...'!$80:$80</definedName>
    <definedName name="_xlnm.Print_Titles" localSheetId="5">'05 - SO 02.2 - Výtlačný ř...'!$87:$87</definedName>
    <definedName name="_xlnm.Print_Titles" localSheetId="6">'06 - SO 02.3 - Přeložka v...'!$85:$85</definedName>
    <definedName name="_xlnm.Print_Titles" localSheetId="7">'07 - PS 01.1 - Strojnětec...'!$80:$80</definedName>
    <definedName name="_xlnm.Print_Titles" localSheetId="8">'08 - PS 01.2 - Elektrotec...'!$81:$81</definedName>
    <definedName name="_xlnm.Print_Titles" localSheetId="9">'09 - SO 03 - Čerpací stan...'!$87:$87</definedName>
    <definedName name="_xlnm.Print_Titles" localSheetId="10">'10 - SO 03.1 - Přípojka N...'!$80:$80</definedName>
    <definedName name="_xlnm.Print_Titles" localSheetId="11">'11 - SO 03.2 - Výtlačný ř...'!$87:$87</definedName>
    <definedName name="_xlnm.Print_Titles" localSheetId="12">'12 - PS 02.1 - Strojnětec...'!$80:$80</definedName>
    <definedName name="_xlnm.Print_Titles" localSheetId="13">'13 - PS 02.2 - Elektrotec...'!$81:$81</definedName>
    <definedName name="_xlnm.Print_Titles" localSheetId="14">'14 - Vedlejší a ostatní n...'!$80:$80</definedName>
    <definedName name="_xlnm.Print_Titles" localSheetId="0">'Rekapitulace stavby'!$52:$52</definedName>
    <definedName name="_xlnm.Print_Titles" localSheetId="15">'Seznam figur'!$9:$9</definedName>
    <definedName name="_xlnm.Print_Area" localSheetId="1">'01 - SO 01 - Gravitační s...'!$C$75:$K$369</definedName>
    <definedName name="_xlnm.Print_Area" localSheetId="2">'02 - SO 01.1 - Kanalizačn...'!$C$74:$K$313</definedName>
    <definedName name="_xlnm.Print_Area" localSheetId="3">'03 - SO 02 - Čerpací stan...'!$C$75:$K$218</definedName>
    <definedName name="_xlnm.Print_Area" localSheetId="4">'04 - SO 02.1 - Přípojka N...'!$C$68:$K$103</definedName>
    <definedName name="_xlnm.Print_Area" localSheetId="5">'05 - SO 02.2 - Výtlačný ř...'!$C$75:$K$454</definedName>
    <definedName name="_xlnm.Print_Area" localSheetId="6">'06 - SO 02.3 - Přeložka v...'!$C$73:$K$256</definedName>
    <definedName name="_xlnm.Print_Area" localSheetId="7">'07 - PS 01.1 - Strojnětec...'!$C$68:$K$91</definedName>
    <definedName name="_xlnm.Print_Area" localSheetId="8">'08 - PS 01.2 - Elektrotec...'!$C$69:$K$174</definedName>
    <definedName name="_xlnm.Print_Area" localSheetId="9">'09 - SO 03 - Čerpací stan...'!$C$75:$K$217</definedName>
    <definedName name="_xlnm.Print_Area" localSheetId="10">'10 - SO 03.1 - Přípojka N...'!$C$68:$K$96</definedName>
    <definedName name="_xlnm.Print_Area" localSheetId="11">'11 - SO 03.2 - Výtlačný ř...'!$C$75:$K$326</definedName>
    <definedName name="_xlnm.Print_Area" localSheetId="12">'12 - PS 02.1 - Strojnětec...'!$C$68:$K$91</definedName>
    <definedName name="_xlnm.Print_Area" localSheetId="13">'13 - PS 02.2 - Elektrotec...'!$C$69:$K$169</definedName>
    <definedName name="_xlnm.Print_Area" localSheetId="14">'14 - Vedlejší a ostatní n...'!$C$68:$K$102</definedName>
    <definedName name="_xlnm.Print_Area" localSheetId="0">'Rekapitulace stavby'!$D$4:$AO$36,'Rekapitulace stavby'!$C$42:$AQ$69</definedName>
    <definedName name="_xlnm.Print_Area" localSheetId="15">'Seznam figur'!$C$4:$G$710</definedName>
  </definedNames>
  <calcPr calcId="145621"/>
</workbook>
</file>

<file path=xl/calcChain.xml><?xml version="1.0" encoding="utf-8"?>
<calcChain xmlns="http://schemas.openxmlformats.org/spreadsheetml/2006/main">
  <c r="D7" i="16" l="1"/>
  <c r="J37" i="15"/>
  <c r="J36" i="15"/>
  <c r="AY68" i="1"/>
  <c r="J35" i="15"/>
  <c r="AX68" i="1"/>
  <c r="BI100" i="15"/>
  <c r="BH100" i="15"/>
  <c r="BG100" i="15"/>
  <c r="BF100" i="15"/>
  <c r="T100" i="15"/>
  <c r="R100" i="15"/>
  <c r="P100" i="15"/>
  <c r="BI98" i="15"/>
  <c r="BH98" i="15"/>
  <c r="BG98" i="15"/>
  <c r="BF98" i="15"/>
  <c r="T98" i="15"/>
  <c r="R98" i="15"/>
  <c r="P98" i="15"/>
  <c r="BI96" i="15"/>
  <c r="BH96" i="15"/>
  <c r="BG96" i="15"/>
  <c r="BF96" i="15"/>
  <c r="T96" i="15"/>
  <c r="R96" i="15"/>
  <c r="P96" i="15"/>
  <c r="BI95" i="15"/>
  <c r="BH95" i="15"/>
  <c r="BG95" i="15"/>
  <c r="BF95" i="15"/>
  <c r="T95" i="15"/>
  <c r="R95" i="15"/>
  <c r="P95" i="15"/>
  <c r="BI94" i="15"/>
  <c r="BH94" i="15"/>
  <c r="BG94" i="15"/>
  <c r="BF94" i="15"/>
  <c r="T94" i="15"/>
  <c r="R94" i="15"/>
  <c r="P94" i="15"/>
  <c r="BI93" i="15"/>
  <c r="BH93" i="15"/>
  <c r="BG93" i="15"/>
  <c r="BF93" i="15"/>
  <c r="T93" i="15"/>
  <c r="R93" i="15"/>
  <c r="P93" i="15"/>
  <c r="BI92" i="15"/>
  <c r="BH92" i="15"/>
  <c r="BG92" i="15"/>
  <c r="BF92" i="15"/>
  <c r="T92" i="15"/>
  <c r="R92" i="15"/>
  <c r="P92" i="15"/>
  <c r="BI91" i="15"/>
  <c r="BH91" i="15"/>
  <c r="BG91" i="15"/>
  <c r="BF91" i="15"/>
  <c r="T91" i="15"/>
  <c r="R91" i="15"/>
  <c r="P91" i="15"/>
  <c r="BI90" i="15"/>
  <c r="BH90" i="15"/>
  <c r="BG90" i="15"/>
  <c r="BF90" i="15"/>
  <c r="T90" i="15"/>
  <c r="R90" i="15"/>
  <c r="P90" i="15"/>
  <c r="BI88" i="15"/>
  <c r="BH88" i="15"/>
  <c r="BG88" i="15"/>
  <c r="BF88" i="15"/>
  <c r="T88" i="15"/>
  <c r="R88" i="15"/>
  <c r="P88" i="15"/>
  <c r="BI87" i="15"/>
  <c r="BH87" i="15"/>
  <c r="BG87" i="15"/>
  <c r="BF87" i="15"/>
  <c r="T87" i="15"/>
  <c r="R87" i="15"/>
  <c r="P87" i="15"/>
  <c r="BI86" i="15"/>
  <c r="BH86" i="15"/>
  <c r="BG86" i="15"/>
  <c r="BF86" i="15"/>
  <c r="T86" i="15"/>
  <c r="R86" i="15"/>
  <c r="P86" i="15"/>
  <c r="BI85" i="15"/>
  <c r="BH85" i="15"/>
  <c r="BG85" i="15"/>
  <c r="BF85" i="15"/>
  <c r="T85" i="15"/>
  <c r="R85" i="15"/>
  <c r="P85" i="15"/>
  <c r="BI84" i="15"/>
  <c r="BH84" i="15"/>
  <c r="BG84" i="15"/>
  <c r="BF84" i="15"/>
  <c r="T84" i="15"/>
  <c r="R84" i="15"/>
  <c r="P84" i="15"/>
  <c r="BI83" i="15"/>
  <c r="BH83" i="15"/>
  <c r="BG83" i="15"/>
  <c r="BF83" i="15"/>
  <c r="T83" i="15"/>
  <c r="R83" i="15"/>
  <c r="P83" i="15"/>
  <c r="J78" i="15"/>
  <c r="J77" i="15"/>
  <c r="F77" i="15"/>
  <c r="F75" i="15"/>
  <c r="E73" i="15"/>
  <c r="J55" i="15"/>
  <c r="J54" i="15"/>
  <c r="F54" i="15"/>
  <c r="F52" i="15"/>
  <c r="E50" i="15"/>
  <c r="J18" i="15"/>
  <c r="E18" i="15"/>
  <c r="F78" i="15"/>
  <c r="J17" i="15"/>
  <c r="J12" i="15"/>
  <c r="J52" i="15" s="1"/>
  <c r="E7" i="15"/>
  <c r="E71" i="15"/>
  <c r="J37" i="14"/>
  <c r="J36" i="14"/>
  <c r="AY67" i="1" s="1"/>
  <c r="J35" i="14"/>
  <c r="AX67" i="1" s="1"/>
  <c r="BI169" i="14"/>
  <c r="BH169" i="14"/>
  <c r="BG169" i="14"/>
  <c r="BF169" i="14"/>
  <c r="T169" i="14"/>
  <c r="R169" i="14"/>
  <c r="P169" i="14"/>
  <c r="BI168" i="14"/>
  <c r="BH168" i="14"/>
  <c r="BG168" i="14"/>
  <c r="BF168" i="14"/>
  <c r="T168" i="14"/>
  <c r="R168" i="14"/>
  <c r="P168" i="14"/>
  <c r="BI167" i="14"/>
  <c r="BH167" i="14"/>
  <c r="BG167" i="14"/>
  <c r="BF167" i="14"/>
  <c r="T167" i="14"/>
  <c r="R167" i="14"/>
  <c r="P167" i="14"/>
  <c r="BI166" i="14"/>
  <c r="BH166" i="14"/>
  <c r="BG166" i="14"/>
  <c r="BF166" i="14"/>
  <c r="T166" i="14"/>
  <c r="R166" i="14"/>
  <c r="P166" i="14"/>
  <c r="BI165" i="14"/>
  <c r="BH165" i="14"/>
  <c r="BG165" i="14"/>
  <c r="BF165" i="14"/>
  <c r="T165" i="14"/>
  <c r="R165" i="14"/>
  <c r="P165" i="14"/>
  <c r="BI164" i="14"/>
  <c r="BH164" i="14"/>
  <c r="BG164" i="14"/>
  <c r="BF164" i="14"/>
  <c r="T164" i="14"/>
  <c r="R164" i="14"/>
  <c r="P164" i="14"/>
  <c r="BI163" i="14"/>
  <c r="BH163" i="14"/>
  <c r="BG163" i="14"/>
  <c r="BF163" i="14"/>
  <c r="T163" i="14"/>
  <c r="R163" i="14"/>
  <c r="P163" i="14"/>
  <c r="BI162" i="14"/>
  <c r="BH162" i="14"/>
  <c r="BG162" i="14"/>
  <c r="BF162" i="14"/>
  <c r="T162" i="14"/>
  <c r="R162" i="14"/>
  <c r="P162" i="14"/>
  <c r="BI161" i="14"/>
  <c r="BH161" i="14"/>
  <c r="BG161" i="14"/>
  <c r="BF161" i="14"/>
  <c r="T161" i="14"/>
  <c r="R161" i="14"/>
  <c r="P161" i="14"/>
  <c r="BI160" i="14"/>
  <c r="BH160" i="14"/>
  <c r="BG160" i="14"/>
  <c r="BF160" i="14"/>
  <c r="T160" i="14"/>
  <c r="R160" i="14"/>
  <c r="P160" i="14"/>
  <c r="BI159" i="14"/>
  <c r="BH159" i="14"/>
  <c r="BG159" i="14"/>
  <c r="BF159" i="14"/>
  <c r="T159" i="14"/>
  <c r="R159" i="14"/>
  <c r="P159" i="14"/>
  <c r="BI158" i="14"/>
  <c r="BH158" i="14"/>
  <c r="BG158" i="14"/>
  <c r="BF158" i="14"/>
  <c r="T158" i="14"/>
  <c r="R158" i="14"/>
  <c r="P158" i="14"/>
  <c r="BI157" i="14"/>
  <c r="BH157" i="14"/>
  <c r="BG157" i="14"/>
  <c r="BF157" i="14"/>
  <c r="T157" i="14"/>
  <c r="R157" i="14"/>
  <c r="P157" i="14"/>
  <c r="BI156" i="14"/>
  <c r="BH156" i="14"/>
  <c r="BG156" i="14"/>
  <c r="BF156" i="14"/>
  <c r="T156" i="14"/>
  <c r="R156" i="14"/>
  <c r="P156" i="14"/>
  <c r="BI155" i="14"/>
  <c r="BH155" i="14"/>
  <c r="BG155" i="14"/>
  <c r="BF155" i="14"/>
  <c r="T155" i="14"/>
  <c r="R155" i="14"/>
  <c r="P155" i="14"/>
  <c r="BI154" i="14"/>
  <c r="BH154" i="14"/>
  <c r="BG154" i="14"/>
  <c r="BF154" i="14"/>
  <c r="T154" i="14"/>
  <c r="R154" i="14"/>
  <c r="P154" i="14"/>
  <c r="BI153" i="14"/>
  <c r="BH153" i="14"/>
  <c r="BG153" i="14"/>
  <c r="BF153" i="14"/>
  <c r="T153" i="14"/>
  <c r="R153" i="14"/>
  <c r="P153" i="14"/>
  <c r="BI152" i="14"/>
  <c r="BH152" i="14"/>
  <c r="BG152" i="14"/>
  <c r="BF152" i="14"/>
  <c r="T152" i="14"/>
  <c r="R152" i="14"/>
  <c r="P152" i="14"/>
  <c r="BI151" i="14"/>
  <c r="BH151" i="14"/>
  <c r="BG151" i="14"/>
  <c r="BF151" i="14"/>
  <c r="T151" i="14"/>
  <c r="R151" i="14"/>
  <c r="P151" i="14"/>
  <c r="BI150" i="14"/>
  <c r="BH150" i="14"/>
  <c r="BG150" i="14"/>
  <c r="BF150" i="14"/>
  <c r="T150" i="14"/>
  <c r="R150" i="14"/>
  <c r="P150" i="14"/>
  <c r="BI149" i="14"/>
  <c r="BH149" i="14"/>
  <c r="BG149" i="14"/>
  <c r="BF149" i="14"/>
  <c r="T149" i="14"/>
  <c r="R149" i="14"/>
  <c r="P149" i="14"/>
  <c r="BI148" i="14"/>
  <c r="BH148" i="14"/>
  <c r="BG148" i="14"/>
  <c r="BF148" i="14"/>
  <c r="T148" i="14"/>
  <c r="R148" i="14"/>
  <c r="P148" i="14"/>
  <c r="BI147" i="14"/>
  <c r="BH147" i="14"/>
  <c r="BG147" i="14"/>
  <c r="BF147" i="14"/>
  <c r="T147" i="14"/>
  <c r="R147" i="14"/>
  <c r="P147" i="14"/>
  <c r="BI146" i="14"/>
  <c r="BH146" i="14"/>
  <c r="BG146" i="14"/>
  <c r="BF146" i="14"/>
  <c r="T146" i="14"/>
  <c r="R146" i="14"/>
  <c r="P146" i="14"/>
  <c r="BI145" i="14"/>
  <c r="BH145" i="14"/>
  <c r="BG145" i="14"/>
  <c r="BF145" i="14"/>
  <c r="T145" i="14"/>
  <c r="R145" i="14"/>
  <c r="P145" i="14"/>
  <c r="BI144" i="14"/>
  <c r="BH144" i="14"/>
  <c r="BG144" i="14"/>
  <c r="BF144" i="14"/>
  <c r="T144" i="14"/>
  <c r="R144" i="14"/>
  <c r="P144" i="14"/>
  <c r="BI143" i="14"/>
  <c r="BH143" i="14"/>
  <c r="BG143" i="14"/>
  <c r="BF143" i="14"/>
  <c r="T143" i="14"/>
  <c r="R143" i="14"/>
  <c r="P143" i="14"/>
  <c r="BI142" i="14"/>
  <c r="BH142" i="14"/>
  <c r="BG142" i="14"/>
  <c r="BF142" i="14"/>
  <c r="T142" i="14"/>
  <c r="R142" i="14"/>
  <c r="P142" i="14"/>
  <c r="BI141" i="14"/>
  <c r="BH141" i="14"/>
  <c r="BG141" i="14"/>
  <c r="BF141" i="14"/>
  <c r="T141" i="14"/>
  <c r="R141" i="14"/>
  <c r="P141" i="14"/>
  <c r="BI140" i="14"/>
  <c r="BH140" i="14"/>
  <c r="BG140" i="14"/>
  <c r="BF140" i="14"/>
  <c r="T140" i="14"/>
  <c r="R140" i="14"/>
  <c r="P140" i="14"/>
  <c r="BI138" i="14"/>
  <c r="BH138" i="14"/>
  <c r="BG138" i="14"/>
  <c r="BF138" i="14"/>
  <c r="T138" i="14"/>
  <c r="R138" i="14"/>
  <c r="P138" i="14"/>
  <c r="BI137" i="14"/>
  <c r="BH137" i="14"/>
  <c r="BG137" i="14"/>
  <c r="BF137" i="14"/>
  <c r="T137" i="14"/>
  <c r="R137" i="14"/>
  <c r="P137" i="14"/>
  <c r="BI136" i="14"/>
  <c r="BH136" i="14"/>
  <c r="BG136" i="14"/>
  <c r="BF136" i="14"/>
  <c r="T136" i="14"/>
  <c r="R136" i="14"/>
  <c r="P136" i="14"/>
  <c r="BI135" i="14"/>
  <c r="BH135" i="14"/>
  <c r="BG135" i="14"/>
  <c r="BF135" i="14"/>
  <c r="T135" i="14"/>
  <c r="R135" i="14"/>
  <c r="P135" i="14"/>
  <c r="BI134" i="14"/>
  <c r="BH134" i="14"/>
  <c r="BG134" i="14"/>
  <c r="BF134" i="14"/>
  <c r="T134" i="14"/>
  <c r="R134" i="14"/>
  <c r="P134" i="14"/>
  <c r="BI133" i="14"/>
  <c r="BH133" i="14"/>
  <c r="BG133" i="14"/>
  <c r="BF133" i="14"/>
  <c r="T133" i="14"/>
  <c r="R133" i="14"/>
  <c r="P133" i="14"/>
  <c r="BI132" i="14"/>
  <c r="BH132" i="14"/>
  <c r="BG132" i="14"/>
  <c r="BF132" i="14"/>
  <c r="T132" i="14"/>
  <c r="R132" i="14"/>
  <c r="P132" i="14"/>
  <c r="BI131" i="14"/>
  <c r="BH131" i="14"/>
  <c r="BG131" i="14"/>
  <c r="BF131" i="14"/>
  <c r="T131" i="14"/>
  <c r="R131" i="14"/>
  <c r="P131" i="14"/>
  <c r="BI130" i="14"/>
  <c r="BH130" i="14"/>
  <c r="BG130" i="14"/>
  <c r="BF130" i="14"/>
  <c r="T130" i="14"/>
  <c r="R130" i="14"/>
  <c r="P130" i="14"/>
  <c r="BI129" i="14"/>
  <c r="BH129" i="14"/>
  <c r="BG129" i="14"/>
  <c r="BF129" i="14"/>
  <c r="T129" i="14"/>
  <c r="R129" i="14"/>
  <c r="P129" i="14"/>
  <c r="BI128" i="14"/>
  <c r="BH128" i="14"/>
  <c r="BG128" i="14"/>
  <c r="BF128" i="14"/>
  <c r="T128" i="14"/>
  <c r="R128" i="14"/>
  <c r="P128" i="14"/>
  <c r="BI127" i="14"/>
  <c r="BH127" i="14"/>
  <c r="BG127" i="14"/>
  <c r="BF127" i="14"/>
  <c r="T127" i="14"/>
  <c r="R127" i="14"/>
  <c r="P127" i="14"/>
  <c r="BI126" i="14"/>
  <c r="BH126" i="14"/>
  <c r="BG126" i="14"/>
  <c r="BF126" i="14"/>
  <c r="T126" i="14"/>
  <c r="R126" i="14"/>
  <c r="P126" i="14"/>
  <c r="BI125" i="14"/>
  <c r="BH125" i="14"/>
  <c r="BG125" i="14"/>
  <c r="BF125" i="14"/>
  <c r="T125" i="14"/>
  <c r="R125" i="14"/>
  <c r="P125" i="14"/>
  <c r="BI124" i="14"/>
  <c r="BH124" i="14"/>
  <c r="BG124" i="14"/>
  <c r="BF124" i="14"/>
  <c r="T124" i="14"/>
  <c r="R124" i="14"/>
  <c r="P124" i="14"/>
  <c r="BI123" i="14"/>
  <c r="BH123" i="14"/>
  <c r="BG123" i="14"/>
  <c r="BF123" i="14"/>
  <c r="T123" i="14"/>
  <c r="R123" i="14"/>
  <c r="P123" i="14"/>
  <c r="BI122" i="14"/>
  <c r="BH122" i="14"/>
  <c r="BG122" i="14"/>
  <c r="BF122" i="14"/>
  <c r="T122" i="14"/>
  <c r="R122" i="14"/>
  <c r="P122" i="14"/>
  <c r="BI121" i="14"/>
  <c r="BH121" i="14"/>
  <c r="BG121" i="14"/>
  <c r="BF121" i="14"/>
  <c r="T121" i="14"/>
  <c r="R121" i="14"/>
  <c r="P121" i="14"/>
  <c r="BI120" i="14"/>
  <c r="BH120" i="14"/>
  <c r="BG120" i="14"/>
  <c r="BF120" i="14"/>
  <c r="T120" i="14"/>
  <c r="R120" i="14"/>
  <c r="P120" i="14"/>
  <c r="BI119" i="14"/>
  <c r="BH119" i="14"/>
  <c r="BG119" i="14"/>
  <c r="BF119" i="14"/>
  <c r="T119" i="14"/>
  <c r="R119" i="14"/>
  <c r="P119" i="14"/>
  <c r="BI118" i="14"/>
  <c r="BH118" i="14"/>
  <c r="BG118" i="14"/>
  <c r="BF118" i="14"/>
  <c r="T118" i="14"/>
  <c r="R118" i="14"/>
  <c r="P118" i="14"/>
  <c r="BI117" i="14"/>
  <c r="BH117" i="14"/>
  <c r="BG117" i="14"/>
  <c r="BF117" i="14"/>
  <c r="T117" i="14"/>
  <c r="R117" i="14"/>
  <c r="P117" i="14"/>
  <c r="BI116" i="14"/>
  <c r="BH116" i="14"/>
  <c r="BG116" i="14"/>
  <c r="BF116" i="14"/>
  <c r="T116" i="14"/>
  <c r="R116" i="14"/>
  <c r="P116" i="14"/>
  <c r="BI115" i="14"/>
  <c r="BH115" i="14"/>
  <c r="BG115" i="14"/>
  <c r="BF115" i="14"/>
  <c r="T115" i="14"/>
  <c r="R115" i="14"/>
  <c r="P115" i="14"/>
  <c r="BI114" i="14"/>
  <c r="BH114" i="14"/>
  <c r="BG114" i="14"/>
  <c r="BF114" i="14"/>
  <c r="T114" i="14"/>
  <c r="R114" i="14"/>
  <c r="P114" i="14"/>
  <c r="BI113" i="14"/>
  <c r="BH113" i="14"/>
  <c r="BG113" i="14"/>
  <c r="BF113" i="14"/>
  <c r="T113" i="14"/>
  <c r="R113" i="14"/>
  <c r="P113" i="14"/>
  <c r="BI112" i="14"/>
  <c r="BH112" i="14"/>
  <c r="BG112" i="14"/>
  <c r="BF112" i="14"/>
  <c r="T112" i="14"/>
  <c r="R112" i="14"/>
  <c r="P112" i="14"/>
  <c r="BI111" i="14"/>
  <c r="BH111" i="14"/>
  <c r="BG111" i="14"/>
  <c r="BF111" i="14"/>
  <c r="T111" i="14"/>
  <c r="R111" i="14"/>
  <c r="P111" i="14"/>
  <c r="BI110" i="14"/>
  <c r="BH110" i="14"/>
  <c r="BG110" i="14"/>
  <c r="BF110" i="14"/>
  <c r="T110" i="14"/>
  <c r="R110" i="14"/>
  <c r="P110" i="14"/>
  <c r="BI109" i="14"/>
  <c r="BH109" i="14"/>
  <c r="BG109" i="14"/>
  <c r="BF109" i="14"/>
  <c r="T109" i="14"/>
  <c r="R109" i="14"/>
  <c r="P109" i="14"/>
  <c r="BI108" i="14"/>
  <c r="BH108" i="14"/>
  <c r="BG108" i="14"/>
  <c r="BF108" i="14"/>
  <c r="T108" i="14"/>
  <c r="R108" i="14"/>
  <c r="P108" i="14"/>
  <c r="BI107" i="14"/>
  <c r="BH107" i="14"/>
  <c r="BG107" i="14"/>
  <c r="BF107" i="14"/>
  <c r="T107" i="14"/>
  <c r="R107" i="14"/>
  <c r="P107" i="14"/>
  <c r="BI106" i="14"/>
  <c r="BH106" i="14"/>
  <c r="BG106" i="14"/>
  <c r="BF106" i="14"/>
  <c r="T106" i="14"/>
  <c r="R106" i="14"/>
  <c r="P106" i="14"/>
  <c r="BI105" i="14"/>
  <c r="BH105" i="14"/>
  <c r="BG105" i="14"/>
  <c r="BF105" i="14"/>
  <c r="T105" i="14"/>
  <c r="R105" i="14"/>
  <c r="P105" i="14"/>
  <c r="BI104" i="14"/>
  <c r="BH104" i="14"/>
  <c r="BG104" i="14"/>
  <c r="BF104" i="14"/>
  <c r="T104" i="14"/>
  <c r="R104" i="14"/>
  <c r="P104" i="14"/>
  <c r="BI103" i="14"/>
  <c r="BH103" i="14"/>
  <c r="BG103" i="14"/>
  <c r="BF103" i="14"/>
  <c r="T103" i="14"/>
  <c r="R103" i="14"/>
  <c r="P103" i="14"/>
  <c r="BI102" i="14"/>
  <c r="BH102" i="14"/>
  <c r="BG102" i="14"/>
  <c r="BF102" i="14"/>
  <c r="T102" i="14"/>
  <c r="R102" i="14"/>
  <c r="P102" i="14"/>
  <c r="BI101" i="14"/>
  <c r="BH101" i="14"/>
  <c r="BG101" i="14"/>
  <c r="BF101" i="14"/>
  <c r="T101" i="14"/>
  <c r="R101" i="14"/>
  <c r="P101" i="14"/>
  <c r="BI100" i="14"/>
  <c r="BH100" i="14"/>
  <c r="BG100" i="14"/>
  <c r="BF100" i="14"/>
  <c r="T100" i="14"/>
  <c r="R100" i="14"/>
  <c r="P100" i="14"/>
  <c r="BI99" i="14"/>
  <c r="BH99" i="14"/>
  <c r="BG99" i="14"/>
  <c r="BF99" i="14"/>
  <c r="T99" i="14"/>
  <c r="R99" i="14"/>
  <c r="P99" i="14"/>
  <c r="BI98" i="14"/>
  <c r="BH98" i="14"/>
  <c r="BG98" i="14"/>
  <c r="BF98" i="14"/>
  <c r="T98" i="14"/>
  <c r="R98" i="14"/>
  <c r="P98" i="14"/>
  <c r="BI97" i="14"/>
  <c r="BH97" i="14"/>
  <c r="BG97" i="14"/>
  <c r="BF97" i="14"/>
  <c r="T97" i="14"/>
  <c r="R97" i="14"/>
  <c r="P97" i="14"/>
  <c r="BI96" i="14"/>
  <c r="BH96" i="14"/>
  <c r="BG96" i="14"/>
  <c r="BF96" i="14"/>
  <c r="T96" i="14"/>
  <c r="R96" i="14"/>
  <c r="P96" i="14"/>
  <c r="BI95" i="14"/>
  <c r="BH95" i="14"/>
  <c r="BG95" i="14"/>
  <c r="BF95" i="14"/>
  <c r="T95" i="14"/>
  <c r="R95" i="14"/>
  <c r="P95" i="14"/>
  <c r="BI94" i="14"/>
  <c r="BH94" i="14"/>
  <c r="BG94" i="14"/>
  <c r="BF94" i="14"/>
  <c r="T94" i="14"/>
  <c r="R94" i="14"/>
  <c r="P94" i="14"/>
  <c r="BI93" i="14"/>
  <c r="BH93" i="14"/>
  <c r="BG93" i="14"/>
  <c r="BF93" i="14"/>
  <c r="T93" i="14"/>
  <c r="R93" i="14"/>
  <c r="P93" i="14"/>
  <c r="BI92" i="14"/>
  <c r="BH92" i="14"/>
  <c r="BG92" i="14"/>
  <c r="BF92" i="14"/>
  <c r="T92" i="14"/>
  <c r="R92" i="14"/>
  <c r="P92" i="14"/>
  <c r="BI91" i="14"/>
  <c r="BH91" i="14"/>
  <c r="BG91" i="14"/>
  <c r="BF91" i="14"/>
  <c r="T91" i="14"/>
  <c r="R91" i="14"/>
  <c r="P91" i="14"/>
  <c r="BI90" i="14"/>
  <c r="BH90" i="14"/>
  <c r="BG90" i="14"/>
  <c r="BF90" i="14"/>
  <c r="T90" i="14"/>
  <c r="R90" i="14"/>
  <c r="P90" i="14"/>
  <c r="BI89" i="14"/>
  <c r="BH89" i="14"/>
  <c r="BG89" i="14"/>
  <c r="BF89" i="14"/>
  <c r="T89" i="14"/>
  <c r="R89" i="14"/>
  <c r="P89" i="14"/>
  <c r="BI88" i="14"/>
  <c r="BH88" i="14"/>
  <c r="BG88" i="14"/>
  <c r="BF88" i="14"/>
  <c r="T88" i="14"/>
  <c r="R88" i="14"/>
  <c r="P88" i="14"/>
  <c r="BI87" i="14"/>
  <c r="BH87" i="14"/>
  <c r="BG87" i="14"/>
  <c r="BF87" i="14"/>
  <c r="T87" i="14"/>
  <c r="R87" i="14"/>
  <c r="P87" i="14"/>
  <c r="BI86" i="14"/>
  <c r="BH86" i="14"/>
  <c r="BG86" i="14"/>
  <c r="BF86" i="14"/>
  <c r="T86" i="14"/>
  <c r="R86" i="14"/>
  <c r="P86" i="14"/>
  <c r="BI85" i="14"/>
  <c r="BH85" i="14"/>
  <c r="BG85" i="14"/>
  <c r="BF85" i="14"/>
  <c r="T85" i="14"/>
  <c r="R85" i="14"/>
  <c r="P85" i="14"/>
  <c r="J79" i="14"/>
  <c r="J78" i="14"/>
  <c r="F78" i="14"/>
  <c r="F76" i="14"/>
  <c r="E74" i="14"/>
  <c r="J55" i="14"/>
  <c r="J54" i="14"/>
  <c r="F54" i="14"/>
  <c r="F52" i="14"/>
  <c r="E50" i="14"/>
  <c r="J18" i="14"/>
  <c r="E18" i="14"/>
  <c r="F79" i="14"/>
  <c r="J17" i="14"/>
  <c r="J12" i="14"/>
  <c r="J76" i="14"/>
  <c r="E7" i="14"/>
  <c r="E72" i="14" s="1"/>
  <c r="J37" i="13"/>
  <c r="J36" i="13"/>
  <c r="AY66" i="1"/>
  <c r="J35" i="13"/>
  <c r="AX66" i="1" s="1"/>
  <c r="BI91" i="13"/>
  <c r="BH91" i="13"/>
  <c r="BG91" i="13"/>
  <c r="BF91" i="13"/>
  <c r="T91" i="13"/>
  <c r="R91" i="13"/>
  <c r="P91" i="13"/>
  <c r="BI90" i="13"/>
  <c r="BH90" i="13"/>
  <c r="BG90" i="13"/>
  <c r="BF90" i="13"/>
  <c r="T90" i="13"/>
  <c r="R90" i="13"/>
  <c r="P90" i="13"/>
  <c r="BI89" i="13"/>
  <c r="BH89" i="13"/>
  <c r="BG89" i="13"/>
  <c r="BF89" i="13"/>
  <c r="T89" i="13"/>
  <c r="R89" i="13"/>
  <c r="P89" i="13"/>
  <c r="BI87" i="13"/>
  <c r="BH87" i="13"/>
  <c r="BG87" i="13"/>
  <c r="BF87" i="13"/>
  <c r="T87" i="13"/>
  <c r="R87" i="13"/>
  <c r="P87" i="13"/>
  <c r="BI86" i="13"/>
  <c r="BH86" i="13"/>
  <c r="BG86" i="13"/>
  <c r="BF86" i="13"/>
  <c r="T86" i="13"/>
  <c r="R86" i="13"/>
  <c r="P86" i="13"/>
  <c r="BI85" i="13"/>
  <c r="BH85" i="13"/>
  <c r="BG85" i="13"/>
  <c r="BF85" i="13"/>
  <c r="T85" i="13"/>
  <c r="R85" i="13"/>
  <c r="P85" i="13"/>
  <c r="BI84" i="13"/>
  <c r="BH84" i="13"/>
  <c r="BG84" i="13"/>
  <c r="BF84" i="13"/>
  <c r="T84" i="13"/>
  <c r="R84" i="13"/>
  <c r="P84" i="13"/>
  <c r="J78" i="13"/>
  <c r="J77" i="13"/>
  <c r="F77" i="13"/>
  <c r="F75" i="13"/>
  <c r="E73" i="13"/>
  <c r="J55" i="13"/>
  <c r="J54" i="13"/>
  <c r="F54" i="13"/>
  <c r="F52" i="13"/>
  <c r="E50" i="13"/>
  <c r="J18" i="13"/>
  <c r="E18" i="13"/>
  <c r="F55" i="13" s="1"/>
  <c r="J17" i="13"/>
  <c r="J12" i="13"/>
  <c r="J75" i="13"/>
  <c r="E7" i="13"/>
  <c r="E48" i="13" s="1"/>
  <c r="J37" i="12"/>
  <c r="J36" i="12"/>
  <c r="AY65" i="1"/>
  <c r="J35" i="12"/>
  <c r="AX65" i="1" s="1"/>
  <c r="BI325" i="12"/>
  <c r="BH325" i="12"/>
  <c r="BG325" i="12"/>
  <c r="BF325" i="12"/>
  <c r="T325" i="12"/>
  <c r="T324" i="12"/>
  <c r="R325" i="12"/>
  <c r="R324" i="12" s="1"/>
  <c r="P325" i="12"/>
  <c r="P324" i="12" s="1"/>
  <c r="BI321" i="12"/>
  <c r="BH321" i="12"/>
  <c r="BG321" i="12"/>
  <c r="BF321" i="12"/>
  <c r="T321" i="12"/>
  <c r="R321" i="12"/>
  <c r="P321" i="12"/>
  <c r="BI318" i="12"/>
  <c r="BH318" i="12"/>
  <c r="BG318" i="12"/>
  <c r="BF318" i="12"/>
  <c r="T318" i="12"/>
  <c r="R318" i="12"/>
  <c r="P318" i="12"/>
  <c r="BI315" i="12"/>
  <c r="BH315" i="12"/>
  <c r="BG315" i="12"/>
  <c r="BF315" i="12"/>
  <c r="T315" i="12"/>
  <c r="R315" i="12"/>
  <c r="P315" i="12"/>
  <c r="BI312" i="12"/>
  <c r="BH312" i="12"/>
  <c r="BG312" i="12"/>
  <c r="BF312" i="12"/>
  <c r="T312" i="12"/>
  <c r="R312" i="12"/>
  <c r="P312" i="12"/>
  <c r="BI309" i="12"/>
  <c r="BH309" i="12"/>
  <c r="BG309" i="12"/>
  <c r="BF309" i="12"/>
  <c r="T309" i="12"/>
  <c r="R309" i="12"/>
  <c r="P309" i="12"/>
  <c r="BI306" i="12"/>
  <c r="BH306" i="12"/>
  <c r="BG306" i="12"/>
  <c r="BF306" i="12"/>
  <c r="T306" i="12"/>
  <c r="R306" i="12"/>
  <c r="P306" i="12"/>
  <c r="BI303" i="12"/>
  <c r="BH303" i="12"/>
  <c r="BG303" i="12"/>
  <c r="BF303" i="12"/>
  <c r="T303" i="12"/>
  <c r="R303" i="12"/>
  <c r="P303" i="12"/>
  <c r="BI298" i="12"/>
  <c r="BH298" i="12"/>
  <c r="BG298" i="12"/>
  <c r="BF298" i="12"/>
  <c r="T298" i="12"/>
  <c r="R298" i="12"/>
  <c r="P298" i="12"/>
  <c r="BI295" i="12"/>
  <c r="BH295" i="12"/>
  <c r="BG295" i="12"/>
  <c r="BF295" i="12"/>
  <c r="T295" i="12"/>
  <c r="R295" i="12"/>
  <c r="P295" i="12"/>
  <c r="BI290" i="12"/>
  <c r="BH290" i="12"/>
  <c r="BG290" i="12"/>
  <c r="BF290" i="12"/>
  <c r="T290" i="12"/>
  <c r="R290" i="12"/>
  <c r="P290" i="12"/>
  <c r="BI287" i="12"/>
  <c r="BH287" i="12"/>
  <c r="BG287" i="12"/>
  <c r="BF287" i="12"/>
  <c r="T287" i="12"/>
  <c r="R287" i="12"/>
  <c r="P287" i="12"/>
  <c r="BI285" i="12"/>
  <c r="BH285" i="12"/>
  <c r="BG285" i="12"/>
  <c r="BF285" i="12"/>
  <c r="T285" i="12"/>
  <c r="R285" i="12"/>
  <c r="P285" i="12"/>
  <c r="BI284" i="12"/>
  <c r="BH284" i="12"/>
  <c r="BG284" i="12"/>
  <c r="BF284" i="12"/>
  <c r="T284" i="12"/>
  <c r="R284" i="12"/>
  <c r="P284" i="12"/>
  <c r="BI282" i="12"/>
  <c r="BH282" i="12"/>
  <c r="BG282" i="12"/>
  <c r="BF282" i="12"/>
  <c r="T282" i="12"/>
  <c r="R282" i="12"/>
  <c r="P282" i="12"/>
  <c r="BI280" i="12"/>
  <c r="BH280" i="12"/>
  <c r="BG280" i="12"/>
  <c r="BF280" i="12"/>
  <c r="T280" i="12"/>
  <c r="R280" i="12"/>
  <c r="P280" i="12"/>
  <c r="BI277" i="12"/>
  <c r="BH277" i="12"/>
  <c r="BG277" i="12"/>
  <c r="BF277" i="12"/>
  <c r="T277" i="12"/>
  <c r="R277" i="12"/>
  <c r="P277" i="12"/>
  <c r="BI274" i="12"/>
  <c r="BH274" i="12"/>
  <c r="BG274" i="12"/>
  <c r="BF274" i="12"/>
  <c r="T274" i="12"/>
  <c r="R274" i="12"/>
  <c r="P274" i="12"/>
  <c r="BI273" i="12"/>
  <c r="BH273" i="12"/>
  <c r="BG273" i="12"/>
  <c r="BF273" i="12"/>
  <c r="T273" i="12"/>
  <c r="R273" i="12"/>
  <c r="P273" i="12"/>
  <c r="BI272" i="12"/>
  <c r="BH272" i="12"/>
  <c r="BG272" i="12"/>
  <c r="BF272" i="12"/>
  <c r="T272" i="12"/>
  <c r="R272" i="12"/>
  <c r="P272" i="12"/>
  <c r="BI271" i="12"/>
  <c r="BH271" i="12"/>
  <c r="BG271" i="12"/>
  <c r="BF271" i="12"/>
  <c r="T271" i="12"/>
  <c r="R271" i="12"/>
  <c r="P271" i="12"/>
  <c r="BI269" i="12"/>
  <c r="BH269" i="12"/>
  <c r="BG269" i="12"/>
  <c r="BF269" i="12"/>
  <c r="T269" i="12"/>
  <c r="R269" i="12"/>
  <c r="P269" i="12"/>
  <c r="BI268" i="12"/>
  <c r="BH268" i="12"/>
  <c r="BG268" i="12"/>
  <c r="BF268" i="12"/>
  <c r="T268" i="12"/>
  <c r="R268" i="12"/>
  <c r="P268" i="12"/>
  <c r="BI266" i="12"/>
  <c r="BH266" i="12"/>
  <c r="BG266" i="12"/>
  <c r="BF266" i="12"/>
  <c r="T266" i="12"/>
  <c r="R266" i="12"/>
  <c r="P266" i="12"/>
  <c r="BI265" i="12"/>
  <c r="BH265" i="12"/>
  <c r="BG265" i="12"/>
  <c r="BF265" i="12"/>
  <c r="T265" i="12"/>
  <c r="R265" i="12"/>
  <c r="P265" i="12"/>
  <c r="BI264" i="12"/>
  <c r="BH264" i="12"/>
  <c r="BG264" i="12"/>
  <c r="BF264" i="12"/>
  <c r="T264" i="12"/>
  <c r="R264" i="12"/>
  <c r="P264" i="12"/>
  <c r="BI263" i="12"/>
  <c r="BH263" i="12"/>
  <c r="BG263" i="12"/>
  <c r="BF263" i="12"/>
  <c r="T263" i="12"/>
  <c r="R263" i="12"/>
  <c r="P263" i="12"/>
  <c r="BI261" i="12"/>
  <c r="BH261" i="12"/>
  <c r="BG261" i="12"/>
  <c r="BF261" i="12"/>
  <c r="T261" i="12"/>
  <c r="R261" i="12"/>
  <c r="P261" i="12"/>
  <c r="BI259" i="12"/>
  <c r="BH259" i="12"/>
  <c r="BG259" i="12"/>
  <c r="BF259" i="12"/>
  <c r="T259" i="12"/>
  <c r="R259" i="12"/>
  <c r="P259" i="12"/>
  <c r="BI257" i="12"/>
  <c r="BH257" i="12"/>
  <c r="BG257" i="12"/>
  <c r="BF257" i="12"/>
  <c r="T257" i="12"/>
  <c r="R257" i="12"/>
  <c r="P257" i="12"/>
  <c r="BI253" i="12"/>
  <c r="BH253" i="12"/>
  <c r="BG253" i="12"/>
  <c r="BF253" i="12"/>
  <c r="T253" i="12"/>
  <c r="R253" i="12"/>
  <c r="P253" i="12"/>
  <c r="BI252" i="12"/>
  <c r="BH252" i="12"/>
  <c r="BG252" i="12"/>
  <c r="BF252" i="12"/>
  <c r="T252" i="12"/>
  <c r="R252" i="12"/>
  <c r="P252" i="12"/>
  <c r="BI250" i="12"/>
  <c r="BH250" i="12"/>
  <c r="BG250" i="12"/>
  <c r="BF250" i="12"/>
  <c r="T250" i="12"/>
  <c r="R250" i="12"/>
  <c r="P250" i="12"/>
  <c r="BI249" i="12"/>
  <c r="BH249" i="12"/>
  <c r="BG249" i="12"/>
  <c r="BF249" i="12"/>
  <c r="T249" i="12"/>
  <c r="R249" i="12"/>
  <c r="P249" i="12"/>
  <c r="BI248" i="12"/>
  <c r="BH248" i="12"/>
  <c r="BG248" i="12"/>
  <c r="BF248" i="12"/>
  <c r="T248" i="12"/>
  <c r="R248" i="12"/>
  <c r="P248" i="12"/>
  <c r="BI246" i="12"/>
  <c r="BH246" i="12"/>
  <c r="BG246" i="12"/>
  <c r="BF246" i="12"/>
  <c r="T246" i="12"/>
  <c r="R246" i="12"/>
  <c r="P246" i="12"/>
  <c r="BI245" i="12"/>
  <c r="BH245" i="12"/>
  <c r="BG245" i="12"/>
  <c r="BF245" i="12"/>
  <c r="T245" i="12"/>
  <c r="R245" i="12"/>
  <c r="P245" i="12"/>
  <c r="BI243" i="12"/>
  <c r="BH243" i="12"/>
  <c r="BG243" i="12"/>
  <c r="BF243" i="12"/>
  <c r="T243" i="12"/>
  <c r="R243" i="12"/>
  <c r="P243" i="12"/>
  <c r="BI239" i="12"/>
  <c r="BH239" i="12"/>
  <c r="BG239" i="12"/>
  <c r="BF239" i="12"/>
  <c r="T239" i="12"/>
  <c r="R239" i="12"/>
  <c r="P239" i="12"/>
  <c r="BI234" i="12"/>
  <c r="BH234" i="12"/>
  <c r="BG234" i="12"/>
  <c r="BF234" i="12"/>
  <c r="T234" i="12"/>
  <c r="R234" i="12"/>
  <c r="P234" i="12"/>
  <c r="BI231" i="12"/>
  <c r="BH231" i="12"/>
  <c r="BG231" i="12"/>
  <c r="BF231" i="12"/>
  <c r="T231" i="12"/>
  <c r="R231" i="12"/>
  <c r="P231" i="12"/>
  <c r="BI228" i="12"/>
  <c r="BH228" i="12"/>
  <c r="BG228" i="12"/>
  <c r="BF228" i="12"/>
  <c r="T228" i="12"/>
  <c r="R228" i="12"/>
  <c r="P228" i="12"/>
  <c r="BI224" i="12"/>
  <c r="BH224" i="12"/>
  <c r="BG224" i="12"/>
  <c r="BF224" i="12"/>
  <c r="T224" i="12"/>
  <c r="R224" i="12"/>
  <c r="P224" i="12"/>
  <c r="BI221" i="12"/>
  <c r="BH221" i="12"/>
  <c r="BG221" i="12"/>
  <c r="BF221" i="12"/>
  <c r="T221" i="12"/>
  <c r="R221" i="12"/>
  <c r="P221" i="12"/>
  <c r="BI218" i="12"/>
  <c r="BH218" i="12"/>
  <c r="BG218" i="12"/>
  <c r="BF218" i="12"/>
  <c r="T218" i="12"/>
  <c r="R218" i="12"/>
  <c r="P218" i="12"/>
  <c r="BI215" i="12"/>
  <c r="BH215" i="12"/>
  <c r="BG215" i="12"/>
  <c r="BF215" i="12"/>
  <c r="T215" i="12"/>
  <c r="R215" i="12"/>
  <c r="P215" i="12"/>
  <c r="BI212" i="12"/>
  <c r="BH212" i="12"/>
  <c r="BG212" i="12"/>
  <c r="BF212" i="12"/>
  <c r="T212" i="12"/>
  <c r="R212" i="12"/>
  <c r="P212" i="12"/>
  <c r="BI207" i="12"/>
  <c r="BH207" i="12"/>
  <c r="BG207" i="12"/>
  <c r="BF207" i="12"/>
  <c r="T207" i="12"/>
  <c r="R207" i="12"/>
  <c r="P207" i="12"/>
  <c r="BI202" i="12"/>
  <c r="BH202" i="12"/>
  <c r="BG202" i="12"/>
  <c r="BF202" i="12"/>
  <c r="T202" i="12"/>
  <c r="R202" i="12"/>
  <c r="P202" i="12"/>
  <c r="BI197" i="12"/>
  <c r="BH197" i="12"/>
  <c r="BG197" i="12"/>
  <c r="BF197" i="12"/>
  <c r="T197" i="12"/>
  <c r="R197" i="12"/>
  <c r="P197" i="12"/>
  <c r="BI192" i="12"/>
  <c r="BH192" i="12"/>
  <c r="BG192" i="12"/>
  <c r="BF192" i="12"/>
  <c r="T192" i="12"/>
  <c r="R192" i="12"/>
  <c r="P192" i="12"/>
  <c r="BI190" i="12"/>
  <c r="BH190" i="12"/>
  <c r="BG190" i="12"/>
  <c r="BF190" i="12"/>
  <c r="T190" i="12"/>
  <c r="R190" i="12"/>
  <c r="P190" i="12"/>
  <c r="BI189" i="12"/>
  <c r="BH189" i="12"/>
  <c r="BG189" i="12"/>
  <c r="BF189" i="12"/>
  <c r="T189" i="12"/>
  <c r="R189" i="12"/>
  <c r="P189" i="12"/>
  <c r="BI186" i="12"/>
  <c r="BH186" i="12"/>
  <c r="BG186" i="12"/>
  <c r="BF186" i="12"/>
  <c r="T186" i="12"/>
  <c r="R186" i="12"/>
  <c r="P186" i="12"/>
  <c r="BI184" i="12"/>
  <c r="BH184" i="12"/>
  <c r="BG184" i="12"/>
  <c r="BF184" i="12"/>
  <c r="T184" i="12"/>
  <c r="R184" i="12"/>
  <c r="P184" i="12"/>
  <c r="BI182" i="12"/>
  <c r="BH182" i="12"/>
  <c r="BG182" i="12"/>
  <c r="BF182" i="12"/>
  <c r="T182" i="12"/>
  <c r="R182" i="12"/>
  <c r="P182" i="12"/>
  <c r="BI180" i="12"/>
  <c r="BH180" i="12"/>
  <c r="BG180" i="12"/>
  <c r="BF180" i="12"/>
  <c r="T180" i="12"/>
  <c r="R180" i="12"/>
  <c r="P180" i="12"/>
  <c r="BI177" i="12"/>
  <c r="BH177" i="12"/>
  <c r="BG177" i="12"/>
  <c r="BF177" i="12"/>
  <c r="T177" i="12"/>
  <c r="R177" i="12"/>
  <c r="P177" i="12"/>
  <c r="BI172" i="12"/>
  <c r="BH172" i="12"/>
  <c r="BG172" i="12"/>
  <c r="BF172" i="12"/>
  <c r="T172" i="12"/>
  <c r="R172" i="12"/>
  <c r="P172" i="12"/>
  <c r="BI168" i="12"/>
  <c r="BH168" i="12"/>
  <c r="BG168" i="12"/>
  <c r="BF168" i="12"/>
  <c r="T168" i="12"/>
  <c r="R168" i="12"/>
  <c r="P168" i="12"/>
  <c r="BI161" i="12"/>
  <c r="BH161" i="12"/>
  <c r="BG161" i="12"/>
  <c r="BF161" i="12"/>
  <c r="T161" i="12"/>
  <c r="R161" i="12"/>
  <c r="P161" i="12"/>
  <c r="BI157" i="12"/>
  <c r="BH157" i="12"/>
  <c r="BG157" i="12"/>
  <c r="BF157" i="12"/>
  <c r="T157" i="12"/>
  <c r="R157" i="12"/>
  <c r="P157" i="12"/>
  <c r="BI154" i="12"/>
  <c r="BH154" i="12"/>
  <c r="BG154" i="12"/>
  <c r="BF154" i="12"/>
  <c r="T154" i="12"/>
  <c r="R154" i="12"/>
  <c r="P154" i="12"/>
  <c r="BI151" i="12"/>
  <c r="BH151" i="12"/>
  <c r="BG151" i="12"/>
  <c r="BF151" i="12"/>
  <c r="T151" i="12"/>
  <c r="R151" i="12"/>
  <c r="P151" i="12"/>
  <c r="BI148" i="12"/>
  <c r="BH148" i="12"/>
  <c r="BG148" i="12"/>
  <c r="BF148" i="12"/>
  <c r="T148" i="12"/>
  <c r="R148" i="12"/>
  <c r="P148" i="12"/>
  <c r="BI145" i="12"/>
  <c r="BH145" i="12"/>
  <c r="BG145" i="12"/>
  <c r="BF145" i="12"/>
  <c r="T145" i="12"/>
  <c r="R145" i="12"/>
  <c r="P145" i="12"/>
  <c r="BI141" i="12"/>
  <c r="BH141" i="12"/>
  <c r="BG141" i="12"/>
  <c r="BF141" i="12"/>
  <c r="T141" i="12"/>
  <c r="R141" i="12"/>
  <c r="P141" i="12"/>
  <c r="BI137" i="12"/>
  <c r="BH137" i="12"/>
  <c r="BG137" i="12"/>
  <c r="BF137" i="12"/>
  <c r="T137" i="12"/>
  <c r="R137" i="12"/>
  <c r="P137" i="12"/>
  <c r="BI135" i="12"/>
  <c r="BH135" i="12"/>
  <c r="BG135" i="12"/>
  <c r="BF135" i="12"/>
  <c r="T135" i="12"/>
  <c r="R135" i="12"/>
  <c r="P135" i="12"/>
  <c r="BI130" i="12"/>
  <c r="BH130" i="12"/>
  <c r="BG130" i="12"/>
  <c r="BF130" i="12"/>
  <c r="T130" i="12"/>
  <c r="R130" i="12"/>
  <c r="P130" i="12"/>
  <c r="BI127" i="12"/>
  <c r="BH127" i="12"/>
  <c r="BG127" i="12"/>
  <c r="BF127" i="12"/>
  <c r="T127" i="12"/>
  <c r="R127" i="12"/>
  <c r="P127" i="12"/>
  <c r="BI124" i="12"/>
  <c r="BH124" i="12"/>
  <c r="BG124" i="12"/>
  <c r="BF124" i="12"/>
  <c r="T124" i="12"/>
  <c r="R124" i="12"/>
  <c r="P124" i="12"/>
  <c r="BI115" i="12"/>
  <c r="BH115" i="12"/>
  <c r="BG115" i="12"/>
  <c r="BF115" i="12"/>
  <c r="T115" i="12"/>
  <c r="R115" i="12"/>
  <c r="P115" i="12"/>
  <c r="BI112" i="12"/>
  <c r="BH112" i="12"/>
  <c r="BG112" i="12"/>
  <c r="BF112" i="12"/>
  <c r="T112" i="12"/>
  <c r="R112" i="12"/>
  <c r="P112" i="12"/>
  <c r="BI109" i="12"/>
  <c r="BH109" i="12"/>
  <c r="BG109" i="12"/>
  <c r="BF109" i="12"/>
  <c r="T109" i="12"/>
  <c r="R109" i="12"/>
  <c r="P109" i="12"/>
  <c r="BI106" i="12"/>
  <c r="BH106" i="12"/>
  <c r="BG106" i="12"/>
  <c r="BF106" i="12"/>
  <c r="T106" i="12"/>
  <c r="R106" i="12"/>
  <c r="P106" i="12"/>
  <c r="BI103" i="12"/>
  <c r="BH103" i="12"/>
  <c r="BG103" i="12"/>
  <c r="BF103" i="12"/>
  <c r="T103" i="12"/>
  <c r="R103" i="12"/>
  <c r="P103" i="12"/>
  <c r="BI100" i="12"/>
  <c r="BH100" i="12"/>
  <c r="BG100" i="12"/>
  <c r="BF100" i="12"/>
  <c r="T100" i="12"/>
  <c r="R100" i="12"/>
  <c r="P100" i="12"/>
  <c r="BI97" i="12"/>
  <c r="BH97" i="12"/>
  <c r="BG97" i="12"/>
  <c r="BF97" i="12"/>
  <c r="T97" i="12"/>
  <c r="R97" i="12"/>
  <c r="P97" i="12"/>
  <c r="BI94" i="12"/>
  <c r="BH94" i="12"/>
  <c r="BG94" i="12"/>
  <c r="BF94" i="12"/>
  <c r="T94" i="12"/>
  <c r="R94" i="12"/>
  <c r="P94" i="12"/>
  <c r="BI91" i="12"/>
  <c r="BH91" i="12"/>
  <c r="BG91" i="12"/>
  <c r="BF91" i="12"/>
  <c r="T91" i="12"/>
  <c r="R91" i="12"/>
  <c r="P91" i="12"/>
  <c r="J85" i="12"/>
  <c r="J84" i="12"/>
  <c r="F84" i="12"/>
  <c r="F82" i="12"/>
  <c r="E80" i="12"/>
  <c r="J55" i="12"/>
  <c r="J54" i="12"/>
  <c r="F54" i="12"/>
  <c r="F52" i="12"/>
  <c r="E50" i="12"/>
  <c r="J18" i="12"/>
  <c r="E18" i="12"/>
  <c r="F55" i="12"/>
  <c r="J17" i="12"/>
  <c r="J12" i="12"/>
  <c r="J82" i="12"/>
  <c r="E7" i="12"/>
  <c r="E78" i="12" s="1"/>
  <c r="J37" i="11"/>
  <c r="J36" i="11"/>
  <c r="AY64" i="1"/>
  <c r="J35" i="11"/>
  <c r="AX64" i="1"/>
  <c r="BI96" i="11"/>
  <c r="BH96" i="11"/>
  <c r="BG96" i="11"/>
  <c r="BF96" i="11"/>
  <c r="T96" i="11"/>
  <c r="R96" i="11"/>
  <c r="P96" i="11"/>
  <c r="BI95" i="11"/>
  <c r="BH95" i="11"/>
  <c r="BG95" i="11"/>
  <c r="BF95" i="11"/>
  <c r="T95" i="11"/>
  <c r="R95" i="11"/>
  <c r="P95" i="11"/>
  <c r="BI94" i="11"/>
  <c r="BH94" i="11"/>
  <c r="BG94" i="11"/>
  <c r="BF94" i="11"/>
  <c r="T94" i="11"/>
  <c r="R94" i="11"/>
  <c r="P94" i="11"/>
  <c r="BI92" i="11"/>
  <c r="BH92" i="11"/>
  <c r="BG92" i="11"/>
  <c r="BF92" i="11"/>
  <c r="T92" i="11"/>
  <c r="R92" i="11"/>
  <c r="P92" i="11"/>
  <c r="BI91" i="11"/>
  <c r="BH91" i="11"/>
  <c r="BG91" i="11"/>
  <c r="BF91" i="11"/>
  <c r="T91" i="11"/>
  <c r="R91" i="11"/>
  <c r="P91" i="11"/>
  <c r="BI90" i="11"/>
  <c r="BH90" i="11"/>
  <c r="BG90" i="11"/>
  <c r="BF90" i="11"/>
  <c r="T90" i="11"/>
  <c r="R90" i="11"/>
  <c r="P90" i="11"/>
  <c r="BI89" i="11"/>
  <c r="BH89" i="11"/>
  <c r="BG89" i="11"/>
  <c r="BF89" i="11"/>
  <c r="T89" i="11"/>
  <c r="R89" i="11"/>
  <c r="P89" i="11"/>
  <c r="BI88" i="11"/>
  <c r="BH88" i="11"/>
  <c r="BG88" i="11"/>
  <c r="BF88" i="11"/>
  <c r="T88" i="11"/>
  <c r="R88" i="11"/>
  <c r="P88" i="11"/>
  <c r="BI87" i="11"/>
  <c r="BH87" i="11"/>
  <c r="BG87" i="11"/>
  <c r="BF87" i="11"/>
  <c r="T87" i="11"/>
  <c r="R87" i="11"/>
  <c r="P87" i="11"/>
  <c r="BI86" i="11"/>
  <c r="BH86" i="11"/>
  <c r="BG86" i="11"/>
  <c r="BF86" i="11"/>
  <c r="T86" i="11"/>
  <c r="R86" i="11"/>
  <c r="P86" i="11"/>
  <c r="BI85" i="11"/>
  <c r="BH85" i="11"/>
  <c r="BG85" i="11"/>
  <c r="BF85" i="11"/>
  <c r="T85" i="11"/>
  <c r="R85" i="11"/>
  <c r="P85" i="11"/>
  <c r="BI84" i="11"/>
  <c r="BH84" i="11"/>
  <c r="BG84" i="11"/>
  <c r="BF84" i="11"/>
  <c r="T84" i="11"/>
  <c r="R84" i="11"/>
  <c r="P84" i="11"/>
  <c r="J78" i="11"/>
  <c r="J77" i="11"/>
  <c r="F77" i="11"/>
  <c r="F75" i="11"/>
  <c r="E73" i="11"/>
  <c r="J55" i="11"/>
  <c r="J54" i="11"/>
  <c r="F54" i="11"/>
  <c r="F52" i="11"/>
  <c r="E50" i="11"/>
  <c r="J18" i="11"/>
  <c r="E18" i="11"/>
  <c r="F78" i="11" s="1"/>
  <c r="J17" i="11"/>
  <c r="J12" i="11"/>
  <c r="J75" i="11"/>
  <c r="E7" i="11"/>
  <c r="E48" i="11" s="1"/>
  <c r="J37" i="10"/>
  <c r="J36" i="10"/>
  <c r="AY63" i="1"/>
  <c r="J35" i="10"/>
  <c r="AX63" i="1" s="1"/>
  <c r="BI216" i="10"/>
  <c r="BH216" i="10"/>
  <c r="BG216" i="10"/>
  <c r="BF216" i="10"/>
  <c r="T216" i="10"/>
  <c r="R216" i="10"/>
  <c r="P216" i="10"/>
  <c r="BI214" i="10"/>
  <c r="BH214" i="10"/>
  <c r="BG214" i="10"/>
  <c r="BF214" i="10"/>
  <c r="T214" i="10"/>
  <c r="R214" i="10"/>
  <c r="P214" i="10"/>
  <c r="BI208" i="10"/>
  <c r="BH208" i="10"/>
  <c r="BG208" i="10"/>
  <c r="BF208" i="10"/>
  <c r="T208" i="10"/>
  <c r="R208" i="10"/>
  <c r="P208" i="10"/>
  <c r="BI204" i="10"/>
  <c r="BH204" i="10"/>
  <c r="BG204" i="10"/>
  <c r="BF204" i="10"/>
  <c r="T204" i="10"/>
  <c r="T203" i="10"/>
  <c r="R204" i="10"/>
  <c r="R203" i="10"/>
  <c r="P204" i="10"/>
  <c r="P203" i="10"/>
  <c r="BI200" i="10"/>
  <c r="BH200" i="10"/>
  <c r="BG200" i="10"/>
  <c r="BF200" i="10"/>
  <c r="T200" i="10"/>
  <c r="R200" i="10"/>
  <c r="P200" i="10"/>
  <c r="BI199" i="10"/>
  <c r="BH199" i="10"/>
  <c r="BG199" i="10"/>
  <c r="BF199" i="10"/>
  <c r="T199" i="10"/>
  <c r="R199" i="10"/>
  <c r="P199" i="10"/>
  <c r="BI195" i="10"/>
  <c r="BH195" i="10"/>
  <c r="BG195" i="10"/>
  <c r="BF195" i="10"/>
  <c r="T195" i="10"/>
  <c r="R195" i="10"/>
  <c r="P195" i="10"/>
  <c r="BI192" i="10"/>
  <c r="BH192" i="10"/>
  <c r="BG192" i="10"/>
  <c r="BF192" i="10"/>
  <c r="T192" i="10"/>
  <c r="R192" i="10"/>
  <c r="P192" i="10"/>
  <c r="BI189" i="10"/>
  <c r="BH189" i="10"/>
  <c r="BG189" i="10"/>
  <c r="BF189" i="10"/>
  <c r="T189" i="10"/>
  <c r="R189" i="10"/>
  <c r="P189" i="10"/>
  <c r="BI186" i="10"/>
  <c r="BH186" i="10"/>
  <c r="BG186" i="10"/>
  <c r="BF186" i="10"/>
  <c r="T186" i="10"/>
  <c r="R186" i="10"/>
  <c r="P186" i="10"/>
  <c r="BI183" i="10"/>
  <c r="BH183" i="10"/>
  <c r="BG183" i="10"/>
  <c r="BF183" i="10"/>
  <c r="T183" i="10"/>
  <c r="R183" i="10"/>
  <c r="P183" i="10"/>
  <c r="BI181" i="10"/>
  <c r="BH181" i="10"/>
  <c r="BG181" i="10"/>
  <c r="BF181" i="10"/>
  <c r="T181" i="10"/>
  <c r="R181" i="10"/>
  <c r="P181" i="10"/>
  <c r="BI179" i="10"/>
  <c r="BH179" i="10"/>
  <c r="BG179" i="10"/>
  <c r="BF179" i="10"/>
  <c r="T179" i="10"/>
  <c r="R179" i="10"/>
  <c r="P179" i="10"/>
  <c r="BI175" i="10"/>
  <c r="BH175" i="10"/>
  <c r="BG175" i="10"/>
  <c r="BF175" i="10"/>
  <c r="T175" i="10"/>
  <c r="R175" i="10"/>
  <c r="P175" i="10"/>
  <c r="BI171" i="10"/>
  <c r="BH171" i="10"/>
  <c r="BG171" i="10"/>
  <c r="BF171" i="10"/>
  <c r="T171" i="10"/>
  <c r="R171" i="10"/>
  <c r="P171" i="10"/>
  <c r="BI167" i="10"/>
  <c r="BH167" i="10"/>
  <c r="BG167" i="10"/>
  <c r="BF167" i="10"/>
  <c r="T167" i="10"/>
  <c r="R167" i="10"/>
  <c r="P167" i="10"/>
  <c r="BI158" i="10"/>
  <c r="BH158" i="10"/>
  <c r="BG158" i="10"/>
  <c r="BF158" i="10"/>
  <c r="T158" i="10"/>
  <c r="R158" i="10"/>
  <c r="P158" i="10"/>
  <c r="BI154" i="10"/>
  <c r="BH154" i="10"/>
  <c r="BG154" i="10"/>
  <c r="BF154" i="10"/>
  <c r="T154" i="10"/>
  <c r="R154" i="10"/>
  <c r="P154" i="10"/>
  <c r="BI151" i="10"/>
  <c r="BH151" i="10"/>
  <c r="BG151" i="10"/>
  <c r="BF151" i="10"/>
  <c r="T151" i="10"/>
  <c r="R151" i="10"/>
  <c r="P151" i="10"/>
  <c r="BI148" i="10"/>
  <c r="BH148" i="10"/>
  <c r="BG148" i="10"/>
  <c r="BF148" i="10"/>
  <c r="T148" i="10"/>
  <c r="R148" i="10"/>
  <c r="P148" i="10"/>
  <c r="BI145" i="10"/>
  <c r="BH145" i="10"/>
  <c r="BG145" i="10"/>
  <c r="BF145" i="10"/>
  <c r="T145" i="10"/>
  <c r="R145" i="10"/>
  <c r="P145" i="10"/>
  <c r="BI142" i="10"/>
  <c r="BH142" i="10"/>
  <c r="BG142" i="10"/>
  <c r="BF142" i="10"/>
  <c r="T142" i="10"/>
  <c r="R142" i="10"/>
  <c r="P142" i="10"/>
  <c r="BI138" i="10"/>
  <c r="BH138" i="10"/>
  <c r="BG138" i="10"/>
  <c r="BF138" i="10"/>
  <c r="T138" i="10"/>
  <c r="R138" i="10"/>
  <c r="P138" i="10"/>
  <c r="BI134" i="10"/>
  <c r="BH134" i="10"/>
  <c r="BG134" i="10"/>
  <c r="BF134" i="10"/>
  <c r="T134" i="10"/>
  <c r="R134" i="10"/>
  <c r="P134" i="10"/>
  <c r="BI131" i="10"/>
  <c r="BH131" i="10"/>
  <c r="BG131" i="10"/>
  <c r="BF131" i="10"/>
  <c r="T131" i="10"/>
  <c r="R131" i="10"/>
  <c r="P131" i="10"/>
  <c r="BI128" i="10"/>
  <c r="BH128" i="10"/>
  <c r="BG128" i="10"/>
  <c r="BF128" i="10"/>
  <c r="T128" i="10"/>
  <c r="R128" i="10"/>
  <c r="P128" i="10"/>
  <c r="BI126" i="10"/>
  <c r="BH126" i="10"/>
  <c r="BG126" i="10"/>
  <c r="BF126" i="10"/>
  <c r="T126" i="10"/>
  <c r="R126" i="10"/>
  <c r="P126" i="10"/>
  <c r="BI124" i="10"/>
  <c r="BH124" i="10"/>
  <c r="BG124" i="10"/>
  <c r="BF124" i="10"/>
  <c r="T124" i="10"/>
  <c r="R124" i="10"/>
  <c r="P124" i="10"/>
  <c r="BI122" i="10"/>
  <c r="BH122" i="10"/>
  <c r="BG122" i="10"/>
  <c r="BF122" i="10"/>
  <c r="T122" i="10"/>
  <c r="R122" i="10"/>
  <c r="P122" i="10"/>
  <c r="BI119" i="10"/>
  <c r="BH119" i="10"/>
  <c r="BG119" i="10"/>
  <c r="BF119" i="10"/>
  <c r="T119" i="10"/>
  <c r="R119" i="10"/>
  <c r="P119" i="10"/>
  <c r="BI117" i="10"/>
  <c r="BH117" i="10"/>
  <c r="BG117" i="10"/>
  <c r="BF117" i="10"/>
  <c r="T117" i="10"/>
  <c r="R117" i="10"/>
  <c r="P117" i="10"/>
  <c r="BI114" i="10"/>
  <c r="BH114" i="10"/>
  <c r="BG114" i="10"/>
  <c r="BF114" i="10"/>
  <c r="T114" i="10"/>
  <c r="R114" i="10"/>
  <c r="P114" i="10"/>
  <c r="BI112" i="10"/>
  <c r="BH112" i="10"/>
  <c r="BG112" i="10"/>
  <c r="BF112" i="10"/>
  <c r="T112" i="10"/>
  <c r="R112" i="10"/>
  <c r="P112" i="10"/>
  <c r="BI110" i="10"/>
  <c r="BH110" i="10"/>
  <c r="BG110" i="10"/>
  <c r="BF110" i="10"/>
  <c r="T110" i="10"/>
  <c r="R110" i="10"/>
  <c r="P110" i="10"/>
  <c r="BI107" i="10"/>
  <c r="BH107" i="10"/>
  <c r="BG107" i="10"/>
  <c r="BF107" i="10"/>
  <c r="T107" i="10"/>
  <c r="R107" i="10"/>
  <c r="P107" i="10"/>
  <c r="BI104" i="10"/>
  <c r="BH104" i="10"/>
  <c r="BG104" i="10"/>
  <c r="BF104" i="10"/>
  <c r="T104" i="10"/>
  <c r="R104" i="10"/>
  <c r="P104" i="10"/>
  <c r="BI101" i="10"/>
  <c r="BH101" i="10"/>
  <c r="BG101" i="10"/>
  <c r="BF101" i="10"/>
  <c r="T101" i="10"/>
  <c r="R101" i="10"/>
  <c r="P101" i="10"/>
  <c r="BI96" i="10"/>
  <c r="BH96" i="10"/>
  <c r="BG96" i="10"/>
  <c r="BF96" i="10"/>
  <c r="T96" i="10"/>
  <c r="R96" i="10"/>
  <c r="P96" i="10"/>
  <c r="BI94" i="10"/>
  <c r="BH94" i="10"/>
  <c r="BG94" i="10"/>
  <c r="BF94" i="10"/>
  <c r="T94" i="10"/>
  <c r="R94" i="10"/>
  <c r="P94" i="10"/>
  <c r="BI91" i="10"/>
  <c r="BH91" i="10"/>
  <c r="BG91" i="10"/>
  <c r="BF91" i="10"/>
  <c r="T91" i="10"/>
  <c r="R91" i="10"/>
  <c r="P91" i="10"/>
  <c r="J85" i="10"/>
  <c r="J84" i="10"/>
  <c r="F84" i="10"/>
  <c r="F82" i="10"/>
  <c r="E80" i="10"/>
  <c r="J55" i="10"/>
  <c r="J54" i="10"/>
  <c r="F54" i="10"/>
  <c r="F52" i="10"/>
  <c r="E50" i="10"/>
  <c r="J18" i="10"/>
  <c r="E18" i="10"/>
  <c r="F85" i="10"/>
  <c r="J17" i="10"/>
  <c r="J12" i="10"/>
  <c r="J52" i="10"/>
  <c r="E7" i="10"/>
  <c r="E78" i="10"/>
  <c r="J37" i="9"/>
  <c r="J36" i="9"/>
  <c r="AY62" i="1" s="1"/>
  <c r="J35" i="9"/>
  <c r="AX62" i="1"/>
  <c r="BI174" i="9"/>
  <c r="BH174" i="9"/>
  <c r="BG174" i="9"/>
  <c r="BF174" i="9"/>
  <c r="T174" i="9"/>
  <c r="R174" i="9"/>
  <c r="P174" i="9"/>
  <c r="BI173" i="9"/>
  <c r="BH173" i="9"/>
  <c r="BG173" i="9"/>
  <c r="BF173" i="9"/>
  <c r="T173" i="9"/>
  <c r="R173" i="9"/>
  <c r="P173" i="9"/>
  <c r="BI172" i="9"/>
  <c r="BH172" i="9"/>
  <c r="BG172" i="9"/>
  <c r="BF172" i="9"/>
  <c r="T172" i="9"/>
  <c r="R172" i="9"/>
  <c r="P172" i="9"/>
  <c r="BI171" i="9"/>
  <c r="BH171" i="9"/>
  <c r="BG171" i="9"/>
  <c r="BF171" i="9"/>
  <c r="T171" i="9"/>
  <c r="R171" i="9"/>
  <c r="P171" i="9"/>
  <c r="BI170" i="9"/>
  <c r="BH170" i="9"/>
  <c r="BG170" i="9"/>
  <c r="BF170" i="9"/>
  <c r="T170" i="9"/>
  <c r="R170" i="9"/>
  <c r="P170" i="9"/>
  <c r="BI169" i="9"/>
  <c r="BH169" i="9"/>
  <c r="BG169" i="9"/>
  <c r="BF169" i="9"/>
  <c r="T169" i="9"/>
  <c r="R169" i="9"/>
  <c r="P169" i="9"/>
  <c r="BI168" i="9"/>
  <c r="BH168" i="9"/>
  <c r="BG168" i="9"/>
  <c r="BF168" i="9"/>
  <c r="T168" i="9"/>
  <c r="R168" i="9"/>
  <c r="P168" i="9"/>
  <c r="BI167" i="9"/>
  <c r="BH167" i="9"/>
  <c r="BG167" i="9"/>
  <c r="BF167" i="9"/>
  <c r="T167" i="9"/>
  <c r="R167" i="9"/>
  <c r="P167" i="9"/>
  <c r="BI166" i="9"/>
  <c r="BH166" i="9"/>
  <c r="BG166" i="9"/>
  <c r="BF166" i="9"/>
  <c r="T166" i="9"/>
  <c r="R166" i="9"/>
  <c r="P166" i="9"/>
  <c r="BI165" i="9"/>
  <c r="BH165" i="9"/>
  <c r="BG165" i="9"/>
  <c r="BF165" i="9"/>
  <c r="T165" i="9"/>
  <c r="R165" i="9"/>
  <c r="P165" i="9"/>
  <c r="BI164" i="9"/>
  <c r="BH164" i="9"/>
  <c r="BG164" i="9"/>
  <c r="BF164" i="9"/>
  <c r="T164" i="9"/>
  <c r="R164" i="9"/>
  <c r="P164" i="9"/>
  <c r="BI163" i="9"/>
  <c r="BH163" i="9"/>
  <c r="BG163" i="9"/>
  <c r="BF163" i="9"/>
  <c r="T163" i="9"/>
  <c r="R163" i="9"/>
  <c r="P163" i="9"/>
  <c r="BI162" i="9"/>
  <c r="BH162" i="9"/>
  <c r="BG162" i="9"/>
  <c r="BF162" i="9"/>
  <c r="T162" i="9"/>
  <c r="R162" i="9"/>
  <c r="P162" i="9"/>
  <c r="BI161" i="9"/>
  <c r="BH161" i="9"/>
  <c r="BG161" i="9"/>
  <c r="BF161" i="9"/>
  <c r="T161" i="9"/>
  <c r="R161" i="9"/>
  <c r="P161" i="9"/>
  <c r="BI160" i="9"/>
  <c r="BH160" i="9"/>
  <c r="BG160" i="9"/>
  <c r="BF160" i="9"/>
  <c r="T160" i="9"/>
  <c r="R160" i="9"/>
  <c r="P160" i="9"/>
  <c r="BI159" i="9"/>
  <c r="BH159" i="9"/>
  <c r="BG159" i="9"/>
  <c r="BF159" i="9"/>
  <c r="T159" i="9"/>
  <c r="R159" i="9"/>
  <c r="P159" i="9"/>
  <c r="BI158" i="9"/>
  <c r="BH158" i="9"/>
  <c r="BG158" i="9"/>
  <c r="BF158" i="9"/>
  <c r="T158" i="9"/>
  <c r="R158" i="9"/>
  <c r="P158" i="9"/>
  <c r="BI157" i="9"/>
  <c r="BH157" i="9"/>
  <c r="BG157" i="9"/>
  <c r="BF157" i="9"/>
  <c r="T157" i="9"/>
  <c r="R157" i="9"/>
  <c r="P157" i="9"/>
  <c r="BI156" i="9"/>
  <c r="BH156" i="9"/>
  <c r="BG156" i="9"/>
  <c r="BF156" i="9"/>
  <c r="T156" i="9"/>
  <c r="R156" i="9"/>
  <c r="P156" i="9"/>
  <c r="BI155" i="9"/>
  <c r="BH155" i="9"/>
  <c r="BG155" i="9"/>
  <c r="BF155" i="9"/>
  <c r="T155" i="9"/>
  <c r="R155" i="9"/>
  <c r="P155" i="9"/>
  <c r="BI154" i="9"/>
  <c r="BH154" i="9"/>
  <c r="BG154" i="9"/>
  <c r="BF154" i="9"/>
  <c r="T154" i="9"/>
  <c r="R154" i="9"/>
  <c r="P154" i="9"/>
  <c r="BI153" i="9"/>
  <c r="BH153" i="9"/>
  <c r="BG153" i="9"/>
  <c r="BF153" i="9"/>
  <c r="T153" i="9"/>
  <c r="R153" i="9"/>
  <c r="P153" i="9"/>
  <c r="BI152" i="9"/>
  <c r="BH152" i="9"/>
  <c r="BG152" i="9"/>
  <c r="BF152" i="9"/>
  <c r="T152" i="9"/>
  <c r="R152" i="9"/>
  <c r="P152" i="9"/>
  <c r="BI151" i="9"/>
  <c r="BH151" i="9"/>
  <c r="BG151" i="9"/>
  <c r="BF151" i="9"/>
  <c r="T151" i="9"/>
  <c r="R151" i="9"/>
  <c r="P151" i="9"/>
  <c r="BI150" i="9"/>
  <c r="BH150" i="9"/>
  <c r="BG150" i="9"/>
  <c r="BF150" i="9"/>
  <c r="T150" i="9"/>
  <c r="R150" i="9"/>
  <c r="P150" i="9"/>
  <c r="BI149" i="9"/>
  <c r="BH149" i="9"/>
  <c r="BG149" i="9"/>
  <c r="BF149" i="9"/>
  <c r="T149" i="9"/>
  <c r="R149" i="9"/>
  <c r="P149" i="9"/>
  <c r="BI148" i="9"/>
  <c r="BH148" i="9"/>
  <c r="BG148" i="9"/>
  <c r="BF148" i="9"/>
  <c r="T148" i="9"/>
  <c r="R148" i="9"/>
  <c r="P148" i="9"/>
  <c r="BI147" i="9"/>
  <c r="BH147" i="9"/>
  <c r="BG147" i="9"/>
  <c r="BF147" i="9"/>
  <c r="T147" i="9"/>
  <c r="R147" i="9"/>
  <c r="P147" i="9"/>
  <c r="BI146" i="9"/>
  <c r="BH146" i="9"/>
  <c r="BG146" i="9"/>
  <c r="BF146" i="9"/>
  <c r="T146" i="9"/>
  <c r="R146" i="9"/>
  <c r="P146" i="9"/>
  <c r="BI145" i="9"/>
  <c r="BH145" i="9"/>
  <c r="BG145" i="9"/>
  <c r="BF145" i="9"/>
  <c r="T145" i="9"/>
  <c r="R145" i="9"/>
  <c r="P145" i="9"/>
  <c r="BI144" i="9"/>
  <c r="BH144" i="9"/>
  <c r="BG144" i="9"/>
  <c r="BF144" i="9"/>
  <c r="T144" i="9"/>
  <c r="R144" i="9"/>
  <c r="P144" i="9"/>
  <c r="BI143" i="9"/>
  <c r="BH143" i="9"/>
  <c r="BG143" i="9"/>
  <c r="BF143" i="9"/>
  <c r="T143" i="9"/>
  <c r="R143" i="9"/>
  <c r="P143" i="9"/>
  <c r="BI142" i="9"/>
  <c r="BH142" i="9"/>
  <c r="BG142" i="9"/>
  <c r="BF142" i="9"/>
  <c r="T142" i="9"/>
  <c r="R142" i="9"/>
  <c r="P142" i="9"/>
  <c r="BI140" i="9"/>
  <c r="BH140" i="9"/>
  <c r="BG140" i="9"/>
  <c r="BF140" i="9"/>
  <c r="T140" i="9"/>
  <c r="R140" i="9"/>
  <c r="P140" i="9"/>
  <c r="BI139" i="9"/>
  <c r="BH139" i="9"/>
  <c r="BG139" i="9"/>
  <c r="BF139" i="9"/>
  <c r="T139" i="9"/>
  <c r="R139" i="9"/>
  <c r="P139" i="9"/>
  <c r="BI138" i="9"/>
  <c r="BH138" i="9"/>
  <c r="BG138" i="9"/>
  <c r="BF138" i="9"/>
  <c r="T138" i="9"/>
  <c r="R138" i="9"/>
  <c r="P138" i="9"/>
  <c r="BI137" i="9"/>
  <c r="BH137" i="9"/>
  <c r="BG137" i="9"/>
  <c r="BF137" i="9"/>
  <c r="T137" i="9"/>
  <c r="R137" i="9"/>
  <c r="P137" i="9"/>
  <c r="BI136" i="9"/>
  <c r="BH136" i="9"/>
  <c r="BG136" i="9"/>
  <c r="BF136" i="9"/>
  <c r="T136" i="9"/>
  <c r="R136" i="9"/>
  <c r="P136" i="9"/>
  <c r="BI135" i="9"/>
  <c r="BH135" i="9"/>
  <c r="BG135" i="9"/>
  <c r="BF135" i="9"/>
  <c r="T135" i="9"/>
  <c r="R135" i="9"/>
  <c r="P135" i="9"/>
  <c r="BI134" i="9"/>
  <c r="BH134" i="9"/>
  <c r="BG134" i="9"/>
  <c r="BF134" i="9"/>
  <c r="T134" i="9"/>
  <c r="R134" i="9"/>
  <c r="P134" i="9"/>
  <c r="BI133" i="9"/>
  <c r="BH133" i="9"/>
  <c r="BG133" i="9"/>
  <c r="BF133" i="9"/>
  <c r="T133" i="9"/>
  <c r="R133" i="9"/>
  <c r="P133" i="9"/>
  <c r="BI132" i="9"/>
  <c r="BH132" i="9"/>
  <c r="BG132" i="9"/>
  <c r="BF132" i="9"/>
  <c r="T132" i="9"/>
  <c r="R132" i="9"/>
  <c r="P132" i="9"/>
  <c r="BI131" i="9"/>
  <c r="BH131" i="9"/>
  <c r="BG131" i="9"/>
  <c r="BF131" i="9"/>
  <c r="T131" i="9"/>
  <c r="R131" i="9"/>
  <c r="P131" i="9"/>
  <c r="BI130" i="9"/>
  <c r="BH130" i="9"/>
  <c r="BG130" i="9"/>
  <c r="BF130" i="9"/>
  <c r="T130" i="9"/>
  <c r="R130" i="9"/>
  <c r="P130" i="9"/>
  <c r="BI129" i="9"/>
  <c r="BH129" i="9"/>
  <c r="BG129" i="9"/>
  <c r="BF129" i="9"/>
  <c r="T129" i="9"/>
  <c r="R129" i="9"/>
  <c r="P129" i="9"/>
  <c r="BI128" i="9"/>
  <c r="BH128" i="9"/>
  <c r="BG128" i="9"/>
  <c r="BF128" i="9"/>
  <c r="T128" i="9"/>
  <c r="R128" i="9"/>
  <c r="P128" i="9"/>
  <c r="BI127" i="9"/>
  <c r="BH127" i="9"/>
  <c r="BG127" i="9"/>
  <c r="BF127" i="9"/>
  <c r="T127" i="9"/>
  <c r="R127" i="9"/>
  <c r="P127" i="9"/>
  <c r="BI126" i="9"/>
  <c r="BH126" i="9"/>
  <c r="BG126" i="9"/>
  <c r="BF126" i="9"/>
  <c r="T126" i="9"/>
  <c r="R126" i="9"/>
  <c r="P126" i="9"/>
  <c r="BI125" i="9"/>
  <c r="BH125" i="9"/>
  <c r="BG125" i="9"/>
  <c r="BF125" i="9"/>
  <c r="T125" i="9"/>
  <c r="R125" i="9"/>
  <c r="P125" i="9"/>
  <c r="BI124" i="9"/>
  <c r="BH124" i="9"/>
  <c r="BG124" i="9"/>
  <c r="BF124" i="9"/>
  <c r="T124" i="9"/>
  <c r="R124" i="9"/>
  <c r="P124" i="9"/>
  <c r="BI123" i="9"/>
  <c r="BH123" i="9"/>
  <c r="BG123" i="9"/>
  <c r="BF123" i="9"/>
  <c r="T123" i="9"/>
  <c r="R123" i="9"/>
  <c r="P123" i="9"/>
  <c r="BI122" i="9"/>
  <c r="BH122" i="9"/>
  <c r="BG122" i="9"/>
  <c r="BF122" i="9"/>
  <c r="T122" i="9"/>
  <c r="R122" i="9"/>
  <c r="P122" i="9"/>
  <c r="BI121" i="9"/>
  <c r="BH121" i="9"/>
  <c r="BG121" i="9"/>
  <c r="BF121" i="9"/>
  <c r="T121" i="9"/>
  <c r="R121" i="9"/>
  <c r="P121" i="9"/>
  <c r="BI120" i="9"/>
  <c r="BH120" i="9"/>
  <c r="BG120" i="9"/>
  <c r="BF120" i="9"/>
  <c r="T120" i="9"/>
  <c r="R120" i="9"/>
  <c r="P120" i="9"/>
  <c r="BI119" i="9"/>
  <c r="BH119" i="9"/>
  <c r="BG119" i="9"/>
  <c r="BF119" i="9"/>
  <c r="T119" i="9"/>
  <c r="R119" i="9"/>
  <c r="P119" i="9"/>
  <c r="BI118" i="9"/>
  <c r="BH118" i="9"/>
  <c r="BG118" i="9"/>
  <c r="BF118" i="9"/>
  <c r="T118" i="9"/>
  <c r="R118" i="9"/>
  <c r="P118" i="9"/>
  <c r="BI117" i="9"/>
  <c r="BH117" i="9"/>
  <c r="BG117" i="9"/>
  <c r="BF117" i="9"/>
  <c r="T117" i="9"/>
  <c r="R117" i="9"/>
  <c r="P117" i="9"/>
  <c r="BI116" i="9"/>
  <c r="BH116" i="9"/>
  <c r="BG116" i="9"/>
  <c r="BF116" i="9"/>
  <c r="T116" i="9"/>
  <c r="R116" i="9"/>
  <c r="P116" i="9"/>
  <c r="BI115" i="9"/>
  <c r="BH115" i="9"/>
  <c r="BG115" i="9"/>
  <c r="BF115" i="9"/>
  <c r="T115" i="9"/>
  <c r="R115" i="9"/>
  <c r="P115" i="9"/>
  <c r="BI114" i="9"/>
  <c r="BH114" i="9"/>
  <c r="BG114" i="9"/>
  <c r="BF114" i="9"/>
  <c r="T114" i="9"/>
  <c r="R114" i="9"/>
  <c r="P114" i="9"/>
  <c r="BI113" i="9"/>
  <c r="BH113" i="9"/>
  <c r="BG113" i="9"/>
  <c r="BF113" i="9"/>
  <c r="T113" i="9"/>
  <c r="R113" i="9"/>
  <c r="P113" i="9"/>
  <c r="BI112" i="9"/>
  <c r="BH112" i="9"/>
  <c r="BG112" i="9"/>
  <c r="BF112" i="9"/>
  <c r="T112" i="9"/>
  <c r="R112" i="9"/>
  <c r="P112" i="9"/>
  <c r="BI111" i="9"/>
  <c r="BH111" i="9"/>
  <c r="BG111" i="9"/>
  <c r="BF111" i="9"/>
  <c r="T111" i="9"/>
  <c r="R111" i="9"/>
  <c r="P111" i="9"/>
  <c r="BI110" i="9"/>
  <c r="BH110" i="9"/>
  <c r="BG110" i="9"/>
  <c r="BF110" i="9"/>
  <c r="T110" i="9"/>
  <c r="R110" i="9"/>
  <c r="P110" i="9"/>
  <c r="BI109" i="9"/>
  <c r="BH109" i="9"/>
  <c r="BG109" i="9"/>
  <c r="BF109" i="9"/>
  <c r="T109" i="9"/>
  <c r="R109" i="9"/>
  <c r="P109" i="9"/>
  <c r="BI108" i="9"/>
  <c r="BH108" i="9"/>
  <c r="BG108" i="9"/>
  <c r="BF108" i="9"/>
  <c r="T108" i="9"/>
  <c r="R108" i="9"/>
  <c r="P108" i="9"/>
  <c r="BI107" i="9"/>
  <c r="BH107" i="9"/>
  <c r="BG107" i="9"/>
  <c r="BF107" i="9"/>
  <c r="T107" i="9"/>
  <c r="R107" i="9"/>
  <c r="P107" i="9"/>
  <c r="BI106" i="9"/>
  <c r="BH106" i="9"/>
  <c r="BG106" i="9"/>
  <c r="BF106" i="9"/>
  <c r="T106" i="9"/>
  <c r="R106" i="9"/>
  <c r="P106" i="9"/>
  <c r="BI105" i="9"/>
  <c r="BH105" i="9"/>
  <c r="BG105" i="9"/>
  <c r="BF105" i="9"/>
  <c r="T105" i="9"/>
  <c r="R105" i="9"/>
  <c r="P105" i="9"/>
  <c r="BI104" i="9"/>
  <c r="BH104" i="9"/>
  <c r="BG104" i="9"/>
  <c r="BF104" i="9"/>
  <c r="T104" i="9"/>
  <c r="R104" i="9"/>
  <c r="P104" i="9"/>
  <c r="BI103" i="9"/>
  <c r="BH103" i="9"/>
  <c r="BG103" i="9"/>
  <c r="BF103" i="9"/>
  <c r="T103" i="9"/>
  <c r="R103" i="9"/>
  <c r="P103" i="9"/>
  <c r="BI102" i="9"/>
  <c r="BH102" i="9"/>
  <c r="BG102" i="9"/>
  <c r="BF102" i="9"/>
  <c r="T102" i="9"/>
  <c r="R102" i="9"/>
  <c r="P102" i="9"/>
  <c r="BI101" i="9"/>
  <c r="BH101" i="9"/>
  <c r="BG101" i="9"/>
  <c r="BF101" i="9"/>
  <c r="T101" i="9"/>
  <c r="R101" i="9"/>
  <c r="P101" i="9"/>
  <c r="BI100" i="9"/>
  <c r="BH100" i="9"/>
  <c r="BG100" i="9"/>
  <c r="BF100" i="9"/>
  <c r="T100" i="9"/>
  <c r="R100" i="9"/>
  <c r="P100" i="9"/>
  <c r="BI99" i="9"/>
  <c r="BH99" i="9"/>
  <c r="BG99" i="9"/>
  <c r="BF99" i="9"/>
  <c r="T99" i="9"/>
  <c r="R99" i="9"/>
  <c r="P99" i="9"/>
  <c r="BI98" i="9"/>
  <c r="BH98" i="9"/>
  <c r="BG98" i="9"/>
  <c r="BF98" i="9"/>
  <c r="T98" i="9"/>
  <c r="R98" i="9"/>
  <c r="P98" i="9"/>
  <c r="BI97" i="9"/>
  <c r="BH97" i="9"/>
  <c r="BG97" i="9"/>
  <c r="BF97" i="9"/>
  <c r="T97" i="9"/>
  <c r="R97" i="9"/>
  <c r="P97" i="9"/>
  <c r="BI96" i="9"/>
  <c r="BH96" i="9"/>
  <c r="BG96" i="9"/>
  <c r="BF96" i="9"/>
  <c r="T96" i="9"/>
  <c r="R96" i="9"/>
  <c r="P96" i="9"/>
  <c r="BI95" i="9"/>
  <c r="BH95" i="9"/>
  <c r="BG95" i="9"/>
  <c r="BF95" i="9"/>
  <c r="T95" i="9"/>
  <c r="R95" i="9"/>
  <c r="P95" i="9"/>
  <c r="BI94" i="9"/>
  <c r="BH94" i="9"/>
  <c r="BG94" i="9"/>
  <c r="BF94" i="9"/>
  <c r="T94" i="9"/>
  <c r="R94" i="9"/>
  <c r="P94" i="9"/>
  <c r="BI93" i="9"/>
  <c r="BH93" i="9"/>
  <c r="BG93" i="9"/>
  <c r="BF93" i="9"/>
  <c r="T93" i="9"/>
  <c r="R93" i="9"/>
  <c r="P93" i="9"/>
  <c r="BI92" i="9"/>
  <c r="BH92" i="9"/>
  <c r="BG92" i="9"/>
  <c r="BF92" i="9"/>
  <c r="T92" i="9"/>
  <c r="R92" i="9"/>
  <c r="P92" i="9"/>
  <c r="BI91" i="9"/>
  <c r="BH91" i="9"/>
  <c r="BG91" i="9"/>
  <c r="BF91" i="9"/>
  <c r="T91" i="9"/>
  <c r="R91" i="9"/>
  <c r="P91" i="9"/>
  <c r="BI90" i="9"/>
  <c r="BH90" i="9"/>
  <c r="BG90" i="9"/>
  <c r="BF90" i="9"/>
  <c r="T90" i="9"/>
  <c r="R90" i="9"/>
  <c r="P90" i="9"/>
  <c r="BI89" i="9"/>
  <c r="BH89" i="9"/>
  <c r="BG89" i="9"/>
  <c r="BF89" i="9"/>
  <c r="T89" i="9"/>
  <c r="R89" i="9"/>
  <c r="P89" i="9"/>
  <c r="BI88" i="9"/>
  <c r="BH88" i="9"/>
  <c r="BG88" i="9"/>
  <c r="BF88" i="9"/>
  <c r="T88" i="9"/>
  <c r="R88" i="9"/>
  <c r="P88" i="9"/>
  <c r="BI87" i="9"/>
  <c r="BH87" i="9"/>
  <c r="BG87" i="9"/>
  <c r="BF87" i="9"/>
  <c r="T87" i="9"/>
  <c r="R87" i="9"/>
  <c r="P87" i="9"/>
  <c r="BI86" i="9"/>
  <c r="BH86" i="9"/>
  <c r="BG86" i="9"/>
  <c r="BF86" i="9"/>
  <c r="T86" i="9"/>
  <c r="R86" i="9"/>
  <c r="P86" i="9"/>
  <c r="BI85" i="9"/>
  <c r="BH85" i="9"/>
  <c r="BG85" i="9"/>
  <c r="BF85" i="9"/>
  <c r="T85" i="9"/>
  <c r="R85" i="9"/>
  <c r="P85" i="9"/>
  <c r="J79" i="9"/>
  <c r="J78" i="9"/>
  <c r="F78" i="9"/>
  <c r="F76" i="9"/>
  <c r="E74" i="9"/>
  <c r="J55" i="9"/>
  <c r="J54" i="9"/>
  <c r="F54" i="9"/>
  <c r="F52" i="9"/>
  <c r="E50" i="9"/>
  <c r="J18" i="9"/>
  <c r="E18" i="9"/>
  <c r="F55" i="9" s="1"/>
  <c r="J17" i="9"/>
  <c r="J12" i="9"/>
  <c r="J76" i="9"/>
  <c r="E7" i="9"/>
  <c r="E48" i="9"/>
  <c r="J37" i="8"/>
  <c r="J36" i="8"/>
  <c r="AY61" i="1" s="1"/>
  <c r="J35" i="8"/>
  <c r="AX61" i="1"/>
  <c r="BI91" i="8"/>
  <c r="BH91" i="8"/>
  <c r="BG91" i="8"/>
  <c r="BF91" i="8"/>
  <c r="T91" i="8"/>
  <c r="R91" i="8"/>
  <c r="P91" i="8"/>
  <c r="BI90" i="8"/>
  <c r="BH90" i="8"/>
  <c r="BG90" i="8"/>
  <c r="BF90" i="8"/>
  <c r="T90" i="8"/>
  <c r="R90" i="8"/>
  <c r="P90" i="8"/>
  <c r="BI88" i="8"/>
  <c r="BH88" i="8"/>
  <c r="BG88" i="8"/>
  <c r="BF88" i="8"/>
  <c r="T88" i="8"/>
  <c r="R88" i="8"/>
  <c r="P88" i="8"/>
  <c r="BI87" i="8"/>
  <c r="BH87" i="8"/>
  <c r="BG87" i="8"/>
  <c r="BF87" i="8"/>
  <c r="T87" i="8"/>
  <c r="R87" i="8"/>
  <c r="P87" i="8"/>
  <c r="BI86" i="8"/>
  <c r="BH86" i="8"/>
  <c r="BG86" i="8"/>
  <c r="BF86" i="8"/>
  <c r="T86" i="8"/>
  <c r="R86" i="8"/>
  <c r="P86" i="8"/>
  <c r="BI85" i="8"/>
  <c r="BH85" i="8"/>
  <c r="BG85" i="8"/>
  <c r="BF85" i="8"/>
  <c r="T85" i="8"/>
  <c r="R85" i="8"/>
  <c r="P85" i="8"/>
  <c r="BI84" i="8"/>
  <c r="BH84" i="8"/>
  <c r="BG84" i="8"/>
  <c r="BF84" i="8"/>
  <c r="T84" i="8"/>
  <c r="R84" i="8"/>
  <c r="P84" i="8"/>
  <c r="J78" i="8"/>
  <c r="J77" i="8"/>
  <c r="F77" i="8"/>
  <c r="F75" i="8"/>
  <c r="E73" i="8"/>
  <c r="J55" i="8"/>
  <c r="J54" i="8"/>
  <c r="F54" i="8"/>
  <c r="F52" i="8"/>
  <c r="E50" i="8"/>
  <c r="J18" i="8"/>
  <c r="E18" i="8"/>
  <c r="F55" i="8" s="1"/>
  <c r="J17" i="8"/>
  <c r="J12" i="8"/>
  <c r="J75" i="8" s="1"/>
  <c r="E7" i="8"/>
  <c r="E48" i="8"/>
  <c r="J37" i="7"/>
  <c r="J36" i="7"/>
  <c r="AY60" i="1" s="1"/>
  <c r="J35" i="7"/>
  <c r="AX60" i="1" s="1"/>
  <c r="BI255" i="7"/>
  <c r="BH255" i="7"/>
  <c r="BG255" i="7"/>
  <c r="BF255" i="7"/>
  <c r="T255" i="7"/>
  <c r="T254" i="7" s="1"/>
  <c r="R255" i="7"/>
  <c r="R254" i="7"/>
  <c r="P255" i="7"/>
  <c r="P254" i="7" s="1"/>
  <c r="BI252" i="7"/>
  <c r="BH252" i="7"/>
  <c r="BG252" i="7"/>
  <c r="BF252" i="7"/>
  <c r="T252" i="7"/>
  <c r="R252" i="7"/>
  <c r="P252" i="7"/>
  <c r="BI249" i="7"/>
  <c r="BH249" i="7"/>
  <c r="BG249" i="7"/>
  <c r="BF249" i="7"/>
  <c r="T249" i="7"/>
  <c r="R249" i="7"/>
  <c r="P249" i="7"/>
  <c r="BI247" i="7"/>
  <c r="BH247" i="7"/>
  <c r="BG247" i="7"/>
  <c r="BF247" i="7"/>
  <c r="T247" i="7"/>
  <c r="R247" i="7"/>
  <c r="P247" i="7"/>
  <c r="BI242" i="7"/>
  <c r="BH242" i="7"/>
  <c r="BG242" i="7"/>
  <c r="BF242" i="7"/>
  <c r="T242" i="7"/>
  <c r="R242" i="7"/>
  <c r="P242" i="7"/>
  <c r="BI239" i="7"/>
  <c r="BH239" i="7"/>
  <c r="BG239" i="7"/>
  <c r="BF239" i="7"/>
  <c r="T239" i="7"/>
  <c r="R239" i="7"/>
  <c r="P239" i="7"/>
  <c r="BI237" i="7"/>
  <c r="BH237" i="7"/>
  <c r="BG237" i="7"/>
  <c r="BF237" i="7"/>
  <c r="T237" i="7"/>
  <c r="R237" i="7"/>
  <c r="P237" i="7"/>
  <c r="BI236" i="7"/>
  <c r="BH236" i="7"/>
  <c r="BG236" i="7"/>
  <c r="BF236" i="7"/>
  <c r="T236" i="7"/>
  <c r="R236" i="7"/>
  <c r="P236" i="7"/>
  <c r="BI235" i="7"/>
  <c r="BH235" i="7"/>
  <c r="BG235" i="7"/>
  <c r="BF235" i="7"/>
  <c r="T235" i="7"/>
  <c r="R235" i="7"/>
  <c r="P235" i="7"/>
  <c r="BI233" i="7"/>
  <c r="BH233" i="7"/>
  <c r="BG233" i="7"/>
  <c r="BF233" i="7"/>
  <c r="T233" i="7"/>
  <c r="R233" i="7"/>
  <c r="P233" i="7"/>
  <c r="BI231" i="7"/>
  <c r="BH231" i="7"/>
  <c r="BG231" i="7"/>
  <c r="BF231" i="7"/>
  <c r="T231" i="7"/>
  <c r="R231" i="7"/>
  <c r="P231" i="7"/>
  <c r="BI228" i="7"/>
  <c r="BH228" i="7"/>
  <c r="BG228" i="7"/>
  <c r="BF228" i="7"/>
  <c r="T228" i="7"/>
  <c r="R228" i="7"/>
  <c r="P228" i="7"/>
  <c r="BI225" i="7"/>
  <c r="BH225" i="7"/>
  <c r="BG225" i="7"/>
  <c r="BF225" i="7"/>
  <c r="T225" i="7"/>
  <c r="R225" i="7"/>
  <c r="P225" i="7"/>
  <c r="BI224" i="7"/>
  <c r="BH224" i="7"/>
  <c r="BG224" i="7"/>
  <c r="BF224" i="7"/>
  <c r="T224" i="7"/>
  <c r="R224" i="7"/>
  <c r="P224" i="7"/>
  <c r="BI222" i="7"/>
  <c r="BH222" i="7"/>
  <c r="BG222" i="7"/>
  <c r="BF222" i="7"/>
  <c r="T222" i="7"/>
  <c r="R222" i="7"/>
  <c r="P222" i="7"/>
  <c r="BI221" i="7"/>
  <c r="BH221" i="7"/>
  <c r="BG221" i="7"/>
  <c r="BF221" i="7"/>
  <c r="T221" i="7"/>
  <c r="R221" i="7"/>
  <c r="P221" i="7"/>
  <c r="BI220" i="7"/>
  <c r="BH220" i="7"/>
  <c r="BG220" i="7"/>
  <c r="BF220" i="7"/>
  <c r="T220" i="7"/>
  <c r="R220" i="7"/>
  <c r="P220" i="7"/>
  <c r="BI218" i="7"/>
  <c r="BH218" i="7"/>
  <c r="BG218" i="7"/>
  <c r="BF218" i="7"/>
  <c r="T218" i="7"/>
  <c r="R218" i="7"/>
  <c r="P218" i="7"/>
  <c r="BI217" i="7"/>
  <c r="BH217" i="7"/>
  <c r="BG217" i="7"/>
  <c r="BF217" i="7"/>
  <c r="T217" i="7"/>
  <c r="R217" i="7"/>
  <c r="P217" i="7"/>
  <c r="BI215" i="7"/>
  <c r="BH215" i="7"/>
  <c r="BG215" i="7"/>
  <c r="BF215" i="7"/>
  <c r="T215" i="7"/>
  <c r="R215" i="7"/>
  <c r="P215" i="7"/>
  <c r="BI214" i="7"/>
  <c r="BH214" i="7"/>
  <c r="BG214" i="7"/>
  <c r="BF214" i="7"/>
  <c r="T214" i="7"/>
  <c r="R214" i="7"/>
  <c r="P214" i="7"/>
  <c r="BI213" i="7"/>
  <c r="BH213" i="7"/>
  <c r="BG213" i="7"/>
  <c r="BF213" i="7"/>
  <c r="T213" i="7"/>
  <c r="R213" i="7"/>
  <c r="P213" i="7"/>
  <c r="BI212" i="7"/>
  <c r="BH212" i="7"/>
  <c r="BG212" i="7"/>
  <c r="BF212" i="7"/>
  <c r="T212" i="7"/>
  <c r="R212" i="7"/>
  <c r="P212" i="7"/>
  <c r="BI211" i="7"/>
  <c r="BH211" i="7"/>
  <c r="BG211" i="7"/>
  <c r="BF211" i="7"/>
  <c r="T211" i="7"/>
  <c r="R211" i="7"/>
  <c r="P211" i="7"/>
  <c r="BI210" i="7"/>
  <c r="BH210" i="7"/>
  <c r="BG210" i="7"/>
  <c r="BF210" i="7"/>
  <c r="T210" i="7"/>
  <c r="R210" i="7"/>
  <c r="P210" i="7"/>
  <c r="BI208" i="7"/>
  <c r="BH208" i="7"/>
  <c r="BG208" i="7"/>
  <c r="BF208" i="7"/>
  <c r="T208" i="7"/>
  <c r="R208" i="7"/>
  <c r="P208" i="7"/>
  <c r="BI207" i="7"/>
  <c r="BH207" i="7"/>
  <c r="BG207" i="7"/>
  <c r="BF207" i="7"/>
  <c r="T207" i="7"/>
  <c r="R207" i="7"/>
  <c r="P207" i="7"/>
  <c r="BI203" i="7"/>
  <c r="BH203" i="7"/>
  <c r="BG203" i="7"/>
  <c r="BF203" i="7"/>
  <c r="T203" i="7"/>
  <c r="R203" i="7"/>
  <c r="P203" i="7"/>
  <c r="BI198" i="7"/>
  <c r="BH198" i="7"/>
  <c r="BG198" i="7"/>
  <c r="BF198" i="7"/>
  <c r="T198" i="7"/>
  <c r="R198" i="7"/>
  <c r="P198" i="7"/>
  <c r="BI195" i="7"/>
  <c r="BH195" i="7"/>
  <c r="BG195" i="7"/>
  <c r="BF195" i="7"/>
  <c r="T195" i="7"/>
  <c r="R195" i="7"/>
  <c r="P195" i="7"/>
  <c r="BI190" i="7"/>
  <c r="BH190" i="7"/>
  <c r="BG190" i="7"/>
  <c r="BF190" i="7"/>
  <c r="T190" i="7"/>
  <c r="T189" i="7"/>
  <c r="R190" i="7"/>
  <c r="R189" i="7"/>
  <c r="P190" i="7"/>
  <c r="P189" i="7"/>
  <c r="BI187" i="7"/>
  <c r="BH187" i="7"/>
  <c r="BG187" i="7"/>
  <c r="BF187" i="7"/>
  <c r="T187" i="7"/>
  <c r="R187" i="7"/>
  <c r="P187" i="7"/>
  <c r="BI184" i="7"/>
  <c r="BH184" i="7"/>
  <c r="BG184" i="7"/>
  <c r="BF184" i="7"/>
  <c r="T184" i="7"/>
  <c r="R184" i="7"/>
  <c r="P184" i="7"/>
  <c r="BI182" i="7"/>
  <c r="BH182" i="7"/>
  <c r="BG182" i="7"/>
  <c r="BF182" i="7"/>
  <c r="T182" i="7"/>
  <c r="R182" i="7"/>
  <c r="P182" i="7"/>
  <c r="BI180" i="7"/>
  <c r="BH180" i="7"/>
  <c r="BG180" i="7"/>
  <c r="BF180" i="7"/>
  <c r="T180" i="7"/>
  <c r="R180" i="7"/>
  <c r="P180" i="7"/>
  <c r="BI178" i="7"/>
  <c r="BH178" i="7"/>
  <c r="BG178" i="7"/>
  <c r="BF178" i="7"/>
  <c r="T178" i="7"/>
  <c r="R178" i="7"/>
  <c r="P178" i="7"/>
  <c r="BI176" i="7"/>
  <c r="BH176" i="7"/>
  <c r="BG176" i="7"/>
  <c r="BF176" i="7"/>
  <c r="T176" i="7"/>
  <c r="R176" i="7"/>
  <c r="P176" i="7"/>
  <c r="BI171" i="7"/>
  <c r="BH171" i="7"/>
  <c r="BG171" i="7"/>
  <c r="BF171" i="7"/>
  <c r="T171" i="7"/>
  <c r="R171" i="7"/>
  <c r="P171" i="7"/>
  <c r="BI168" i="7"/>
  <c r="BH168" i="7"/>
  <c r="BG168" i="7"/>
  <c r="BF168" i="7"/>
  <c r="T168" i="7"/>
  <c r="R168" i="7"/>
  <c r="P168" i="7"/>
  <c r="BI166" i="7"/>
  <c r="BH166" i="7"/>
  <c r="BG166" i="7"/>
  <c r="BF166" i="7"/>
  <c r="T166" i="7"/>
  <c r="R166" i="7"/>
  <c r="P166" i="7"/>
  <c r="BI162" i="7"/>
  <c r="BH162" i="7"/>
  <c r="BG162" i="7"/>
  <c r="BF162" i="7"/>
  <c r="T162" i="7"/>
  <c r="R162" i="7"/>
  <c r="P162" i="7"/>
  <c r="BI157" i="7"/>
  <c r="BH157" i="7"/>
  <c r="BG157" i="7"/>
  <c r="BF157" i="7"/>
  <c r="T157" i="7"/>
  <c r="R157" i="7"/>
  <c r="P157" i="7"/>
  <c r="BI153" i="7"/>
  <c r="BH153" i="7"/>
  <c r="BG153" i="7"/>
  <c r="BF153" i="7"/>
  <c r="T153" i="7"/>
  <c r="R153" i="7"/>
  <c r="P153" i="7"/>
  <c r="BI150" i="7"/>
  <c r="BH150" i="7"/>
  <c r="BG150" i="7"/>
  <c r="BF150" i="7"/>
  <c r="T150" i="7"/>
  <c r="R150" i="7"/>
  <c r="P150" i="7"/>
  <c r="BI147" i="7"/>
  <c r="BH147" i="7"/>
  <c r="BG147" i="7"/>
  <c r="BF147" i="7"/>
  <c r="T147" i="7"/>
  <c r="R147" i="7"/>
  <c r="P147" i="7"/>
  <c r="BI144" i="7"/>
  <c r="BH144" i="7"/>
  <c r="BG144" i="7"/>
  <c r="BF144" i="7"/>
  <c r="T144" i="7"/>
  <c r="R144" i="7"/>
  <c r="P144" i="7"/>
  <c r="BI141" i="7"/>
  <c r="BH141" i="7"/>
  <c r="BG141" i="7"/>
  <c r="BF141" i="7"/>
  <c r="T141" i="7"/>
  <c r="R141" i="7"/>
  <c r="P141" i="7"/>
  <c r="BI137" i="7"/>
  <c r="BH137" i="7"/>
  <c r="BG137" i="7"/>
  <c r="BF137" i="7"/>
  <c r="T137" i="7"/>
  <c r="R137" i="7"/>
  <c r="P137" i="7"/>
  <c r="BI133" i="7"/>
  <c r="BH133" i="7"/>
  <c r="BG133" i="7"/>
  <c r="BF133" i="7"/>
  <c r="T133" i="7"/>
  <c r="R133" i="7"/>
  <c r="P133" i="7"/>
  <c r="BI131" i="7"/>
  <c r="BH131" i="7"/>
  <c r="BG131" i="7"/>
  <c r="BF131" i="7"/>
  <c r="T131" i="7"/>
  <c r="R131" i="7"/>
  <c r="P131" i="7"/>
  <c r="BI129" i="7"/>
  <c r="BH129" i="7"/>
  <c r="BG129" i="7"/>
  <c r="BF129" i="7"/>
  <c r="T129" i="7"/>
  <c r="R129" i="7"/>
  <c r="P129" i="7"/>
  <c r="BI127" i="7"/>
  <c r="BH127" i="7"/>
  <c r="BG127" i="7"/>
  <c r="BF127" i="7"/>
  <c r="T127" i="7"/>
  <c r="R127" i="7"/>
  <c r="P127" i="7"/>
  <c r="BI125" i="7"/>
  <c r="BH125" i="7"/>
  <c r="BG125" i="7"/>
  <c r="BF125" i="7"/>
  <c r="T125" i="7"/>
  <c r="R125" i="7"/>
  <c r="P125" i="7"/>
  <c r="BI122" i="7"/>
  <c r="BH122" i="7"/>
  <c r="BG122" i="7"/>
  <c r="BF122" i="7"/>
  <c r="T122" i="7"/>
  <c r="R122" i="7"/>
  <c r="P122" i="7"/>
  <c r="BI119" i="7"/>
  <c r="BH119" i="7"/>
  <c r="BG119" i="7"/>
  <c r="BF119" i="7"/>
  <c r="T119" i="7"/>
  <c r="R119" i="7"/>
  <c r="P119" i="7"/>
  <c r="BI116" i="7"/>
  <c r="BH116" i="7"/>
  <c r="BG116" i="7"/>
  <c r="BF116" i="7"/>
  <c r="T116" i="7"/>
  <c r="R116" i="7"/>
  <c r="P116" i="7"/>
  <c r="BI108" i="7"/>
  <c r="BH108" i="7"/>
  <c r="BG108" i="7"/>
  <c r="BF108" i="7"/>
  <c r="T108" i="7"/>
  <c r="R108" i="7"/>
  <c r="P108" i="7"/>
  <c r="BI105" i="7"/>
  <c r="BH105" i="7"/>
  <c r="BG105" i="7"/>
  <c r="BF105" i="7"/>
  <c r="T105" i="7"/>
  <c r="R105" i="7"/>
  <c r="P105" i="7"/>
  <c r="BI102" i="7"/>
  <c r="BH102" i="7"/>
  <c r="BG102" i="7"/>
  <c r="BF102" i="7"/>
  <c r="T102" i="7"/>
  <c r="R102" i="7"/>
  <c r="P102" i="7"/>
  <c r="BI99" i="7"/>
  <c r="BH99" i="7"/>
  <c r="BG99" i="7"/>
  <c r="BF99" i="7"/>
  <c r="T99" i="7"/>
  <c r="R99" i="7"/>
  <c r="P99" i="7"/>
  <c r="BI96" i="7"/>
  <c r="BH96" i="7"/>
  <c r="BG96" i="7"/>
  <c r="BF96" i="7"/>
  <c r="T96" i="7"/>
  <c r="R96" i="7"/>
  <c r="P96" i="7"/>
  <c r="BI93" i="7"/>
  <c r="BH93" i="7"/>
  <c r="BG93" i="7"/>
  <c r="BF93" i="7"/>
  <c r="T93" i="7"/>
  <c r="R93" i="7"/>
  <c r="P93" i="7"/>
  <c r="BI91" i="7"/>
  <c r="BH91" i="7"/>
  <c r="BG91" i="7"/>
  <c r="BF91" i="7"/>
  <c r="T91" i="7"/>
  <c r="R91" i="7"/>
  <c r="P91" i="7"/>
  <c r="BI89" i="7"/>
  <c r="BH89" i="7"/>
  <c r="BG89" i="7"/>
  <c r="BF89" i="7"/>
  <c r="T89" i="7"/>
  <c r="R89" i="7"/>
  <c r="P89" i="7"/>
  <c r="J83" i="7"/>
  <c r="J82" i="7"/>
  <c r="F82" i="7"/>
  <c r="F80" i="7"/>
  <c r="E78" i="7"/>
  <c r="J55" i="7"/>
  <c r="J54" i="7"/>
  <c r="F54" i="7"/>
  <c r="F52" i="7"/>
  <c r="E50" i="7"/>
  <c r="J18" i="7"/>
  <c r="E18" i="7"/>
  <c r="F83" i="7"/>
  <c r="J17" i="7"/>
  <c r="J12" i="7"/>
  <c r="J80" i="7" s="1"/>
  <c r="E7" i="7"/>
  <c r="E76" i="7"/>
  <c r="J37" i="6"/>
  <c r="J36" i="6"/>
  <c r="AY59" i="1"/>
  <c r="J35" i="6"/>
  <c r="AX59" i="1"/>
  <c r="BI453" i="6"/>
  <c r="BH453" i="6"/>
  <c r="BG453" i="6"/>
  <c r="BF453" i="6"/>
  <c r="T453" i="6"/>
  <c r="T452" i="6"/>
  <c r="R453" i="6"/>
  <c r="R452" i="6"/>
  <c r="P453" i="6"/>
  <c r="P452" i="6"/>
  <c r="BI449" i="6"/>
  <c r="BH449" i="6"/>
  <c r="BG449" i="6"/>
  <c r="BF449" i="6"/>
  <c r="T449" i="6"/>
  <c r="R449" i="6"/>
  <c r="P449" i="6"/>
  <c r="BI446" i="6"/>
  <c r="BH446" i="6"/>
  <c r="BG446" i="6"/>
  <c r="BF446" i="6"/>
  <c r="T446" i="6"/>
  <c r="R446" i="6"/>
  <c r="P446" i="6"/>
  <c r="BI443" i="6"/>
  <c r="BH443" i="6"/>
  <c r="BG443" i="6"/>
  <c r="BF443" i="6"/>
  <c r="T443" i="6"/>
  <c r="R443" i="6"/>
  <c r="P443" i="6"/>
  <c r="BI440" i="6"/>
  <c r="BH440" i="6"/>
  <c r="BG440" i="6"/>
  <c r="BF440" i="6"/>
  <c r="T440" i="6"/>
  <c r="R440" i="6"/>
  <c r="P440" i="6"/>
  <c r="BI437" i="6"/>
  <c r="BH437" i="6"/>
  <c r="BG437" i="6"/>
  <c r="BF437" i="6"/>
  <c r="T437" i="6"/>
  <c r="R437" i="6"/>
  <c r="P437" i="6"/>
  <c r="BI434" i="6"/>
  <c r="BH434" i="6"/>
  <c r="BG434" i="6"/>
  <c r="BF434" i="6"/>
  <c r="T434" i="6"/>
  <c r="R434" i="6"/>
  <c r="P434" i="6"/>
  <c r="BI431" i="6"/>
  <c r="BH431" i="6"/>
  <c r="BG431" i="6"/>
  <c r="BF431" i="6"/>
  <c r="T431" i="6"/>
  <c r="R431" i="6"/>
  <c r="P431" i="6"/>
  <c r="BI428" i="6"/>
  <c r="BH428" i="6"/>
  <c r="BG428" i="6"/>
  <c r="BF428" i="6"/>
  <c r="T428" i="6"/>
  <c r="R428" i="6"/>
  <c r="P428" i="6"/>
  <c r="BI417" i="6"/>
  <c r="BH417" i="6"/>
  <c r="BG417" i="6"/>
  <c r="BF417" i="6"/>
  <c r="T417" i="6"/>
  <c r="R417" i="6"/>
  <c r="P417" i="6"/>
  <c r="BI414" i="6"/>
  <c r="BH414" i="6"/>
  <c r="BG414" i="6"/>
  <c r="BF414" i="6"/>
  <c r="T414" i="6"/>
  <c r="R414" i="6"/>
  <c r="P414" i="6"/>
  <c r="BI411" i="6"/>
  <c r="BH411" i="6"/>
  <c r="BG411" i="6"/>
  <c r="BF411" i="6"/>
  <c r="T411" i="6"/>
  <c r="R411" i="6"/>
  <c r="P411" i="6"/>
  <c r="BI408" i="6"/>
  <c r="BH408" i="6"/>
  <c r="BG408" i="6"/>
  <c r="BF408" i="6"/>
  <c r="T408" i="6"/>
  <c r="R408" i="6"/>
  <c r="P408" i="6"/>
  <c r="BI404" i="6"/>
  <c r="BH404" i="6"/>
  <c r="BG404" i="6"/>
  <c r="BF404" i="6"/>
  <c r="T404" i="6"/>
  <c r="R404" i="6"/>
  <c r="P404" i="6"/>
  <c r="BI401" i="6"/>
  <c r="BH401" i="6"/>
  <c r="BG401" i="6"/>
  <c r="BF401" i="6"/>
  <c r="T401" i="6"/>
  <c r="R401" i="6"/>
  <c r="P401" i="6"/>
  <c r="BI400" i="6"/>
  <c r="BH400" i="6"/>
  <c r="BG400" i="6"/>
  <c r="BF400" i="6"/>
  <c r="T400" i="6"/>
  <c r="R400" i="6"/>
  <c r="P400" i="6"/>
  <c r="BI398" i="6"/>
  <c r="BH398" i="6"/>
  <c r="BG398" i="6"/>
  <c r="BF398" i="6"/>
  <c r="T398" i="6"/>
  <c r="R398" i="6"/>
  <c r="P398" i="6"/>
  <c r="BI397" i="6"/>
  <c r="BH397" i="6"/>
  <c r="BG397" i="6"/>
  <c r="BF397" i="6"/>
  <c r="T397" i="6"/>
  <c r="R397" i="6"/>
  <c r="P397" i="6"/>
  <c r="BI396" i="6"/>
  <c r="BH396" i="6"/>
  <c r="BG396" i="6"/>
  <c r="BF396" i="6"/>
  <c r="T396" i="6"/>
  <c r="R396" i="6"/>
  <c r="P396" i="6"/>
  <c r="BI393" i="6"/>
  <c r="BH393" i="6"/>
  <c r="BG393" i="6"/>
  <c r="BF393" i="6"/>
  <c r="T393" i="6"/>
  <c r="R393" i="6"/>
  <c r="P393" i="6"/>
  <c r="BI392" i="6"/>
  <c r="BH392" i="6"/>
  <c r="BG392" i="6"/>
  <c r="BF392" i="6"/>
  <c r="T392" i="6"/>
  <c r="R392" i="6"/>
  <c r="P392" i="6"/>
  <c r="BI390" i="6"/>
  <c r="BH390" i="6"/>
  <c r="BG390" i="6"/>
  <c r="BF390" i="6"/>
  <c r="T390" i="6"/>
  <c r="R390" i="6"/>
  <c r="P390" i="6"/>
  <c r="BI388" i="6"/>
  <c r="BH388" i="6"/>
  <c r="BG388" i="6"/>
  <c r="BF388" i="6"/>
  <c r="T388" i="6"/>
  <c r="R388" i="6"/>
  <c r="P388" i="6"/>
  <c r="BI385" i="6"/>
  <c r="BH385" i="6"/>
  <c r="BG385" i="6"/>
  <c r="BF385" i="6"/>
  <c r="T385" i="6"/>
  <c r="R385" i="6"/>
  <c r="P385" i="6"/>
  <c r="BI382" i="6"/>
  <c r="BH382" i="6"/>
  <c r="BG382" i="6"/>
  <c r="BF382" i="6"/>
  <c r="T382" i="6"/>
  <c r="R382" i="6"/>
  <c r="P382" i="6"/>
  <c r="BI381" i="6"/>
  <c r="BH381" i="6"/>
  <c r="BG381" i="6"/>
  <c r="BF381" i="6"/>
  <c r="T381" i="6"/>
  <c r="R381" i="6"/>
  <c r="P381" i="6"/>
  <c r="BI380" i="6"/>
  <c r="BH380" i="6"/>
  <c r="BG380" i="6"/>
  <c r="BF380" i="6"/>
  <c r="T380" i="6"/>
  <c r="R380" i="6"/>
  <c r="P380" i="6"/>
  <c r="BI379" i="6"/>
  <c r="BH379" i="6"/>
  <c r="BG379" i="6"/>
  <c r="BF379" i="6"/>
  <c r="T379" i="6"/>
  <c r="R379" i="6"/>
  <c r="P379" i="6"/>
  <c r="BI377" i="6"/>
  <c r="BH377" i="6"/>
  <c r="BG377" i="6"/>
  <c r="BF377" i="6"/>
  <c r="T377" i="6"/>
  <c r="R377" i="6"/>
  <c r="P377" i="6"/>
  <c r="BI376" i="6"/>
  <c r="BH376" i="6"/>
  <c r="BG376" i="6"/>
  <c r="BF376" i="6"/>
  <c r="T376" i="6"/>
  <c r="R376" i="6"/>
  <c r="P376" i="6"/>
  <c r="BI375" i="6"/>
  <c r="BH375" i="6"/>
  <c r="BG375" i="6"/>
  <c r="BF375" i="6"/>
  <c r="T375" i="6"/>
  <c r="R375" i="6"/>
  <c r="P375" i="6"/>
  <c r="BI373" i="6"/>
  <c r="BH373" i="6"/>
  <c r="BG373" i="6"/>
  <c r="BF373" i="6"/>
  <c r="T373" i="6"/>
  <c r="R373" i="6"/>
  <c r="P373" i="6"/>
  <c r="BI372" i="6"/>
  <c r="BH372" i="6"/>
  <c r="BG372" i="6"/>
  <c r="BF372" i="6"/>
  <c r="T372" i="6"/>
  <c r="R372" i="6"/>
  <c r="P372" i="6"/>
  <c r="BI370" i="6"/>
  <c r="BH370" i="6"/>
  <c r="BG370" i="6"/>
  <c r="BF370" i="6"/>
  <c r="T370" i="6"/>
  <c r="R370" i="6"/>
  <c r="P370" i="6"/>
  <c r="BI369" i="6"/>
  <c r="BH369" i="6"/>
  <c r="BG369" i="6"/>
  <c r="BF369" i="6"/>
  <c r="T369" i="6"/>
  <c r="R369" i="6"/>
  <c r="P369" i="6"/>
  <c r="BI367" i="6"/>
  <c r="BH367" i="6"/>
  <c r="BG367" i="6"/>
  <c r="BF367" i="6"/>
  <c r="T367" i="6"/>
  <c r="R367" i="6"/>
  <c r="P367" i="6"/>
  <c r="BI366" i="6"/>
  <c r="BH366" i="6"/>
  <c r="BG366" i="6"/>
  <c r="BF366" i="6"/>
  <c r="T366" i="6"/>
  <c r="R366" i="6"/>
  <c r="P366" i="6"/>
  <c r="BI365" i="6"/>
  <c r="BH365" i="6"/>
  <c r="BG365" i="6"/>
  <c r="BF365" i="6"/>
  <c r="T365" i="6"/>
  <c r="R365" i="6"/>
  <c r="P365" i="6"/>
  <c r="BI364" i="6"/>
  <c r="BH364" i="6"/>
  <c r="BG364" i="6"/>
  <c r="BF364" i="6"/>
  <c r="T364" i="6"/>
  <c r="R364" i="6"/>
  <c r="P364" i="6"/>
  <c r="BI362" i="6"/>
  <c r="BH362" i="6"/>
  <c r="BG362" i="6"/>
  <c r="BF362" i="6"/>
  <c r="T362" i="6"/>
  <c r="R362" i="6"/>
  <c r="P362" i="6"/>
  <c r="BI360" i="6"/>
  <c r="BH360" i="6"/>
  <c r="BG360" i="6"/>
  <c r="BF360" i="6"/>
  <c r="T360" i="6"/>
  <c r="R360" i="6"/>
  <c r="P360" i="6"/>
  <c r="BI358" i="6"/>
  <c r="BH358" i="6"/>
  <c r="BG358" i="6"/>
  <c r="BF358" i="6"/>
  <c r="T358" i="6"/>
  <c r="R358" i="6"/>
  <c r="P358" i="6"/>
  <c r="BI353" i="6"/>
  <c r="BH353" i="6"/>
  <c r="BG353" i="6"/>
  <c r="BF353" i="6"/>
  <c r="T353" i="6"/>
  <c r="R353" i="6"/>
  <c r="P353" i="6"/>
  <c r="BI351" i="6"/>
  <c r="BH351" i="6"/>
  <c r="BG351" i="6"/>
  <c r="BF351" i="6"/>
  <c r="T351" i="6"/>
  <c r="R351" i="6"/>
  <c r="P351" i="6"/>
  <c r="BI347" i="6"/>
  <c r="BH347" i="6"/>
  <c r="BG347" i="6"/>
  <c r="BF347" i="6"/>
  <c r="T347" i="6"/>
  <c r="R347" i="6"/>
  <c r="P347" i="6"/>
  <c r="BI346" i="6"/>
  <c r="BH346" i="6"/>
  <c r="BG346" i="6"/>
  <c r="BF346" i="6"/>
  <c r="T346" i="6"/>
  <c r="R346" i="6"/>
  <c r="P346" i="6"/>
  <c r="BI344" i="6"/>
  <c r="BH344" i="6"/>
  <c r="BG344" i="6"/>
  <c r="BF344" i="6"/>
  <c r="T344" i="6"/>
  <c r="R344" i="6"/>
  <c r="P344" i="6"/>
  <c r="BI343" i="6"/>
  <c r="BH343" i="6"/>
  <c r="BG343" i="6"/>
  <c r="BF343" i="6"/>
  <c r="T343" i="6"/>
  <c r="R343" i="6"/>
  <c r="P343" i="6"/>
  <c r="BI341" i="6"/>
  <c r="BH341" i="6"/>
  <c r="BG341" i="6"/>
  <c r="BF341" i="6"/>
  <c r="T341" i="6"/>
  <c r="R341" i="6"/>
  <c r="P341" i="6"/>
  <c r="BI340" i="6"/>
  <c r="BH340" i="6"/>
  <c r="BG340" i="6"/>
  <c r="BF340" i="6"/>
  <c r="T340" i="6"/>
  <c r="R340" i="6"/>
  <c r="P340" i="6"/>
  <c r="BI339" i="6"/>
  <c r="BH339" i="6"/>
  <c r="BG339" i="6"/>
  <c r="BF339" i="6"/>
  <c r="T339" i="6"/>
  <c r="R339" i="6"/>
  <c r="P339" i="6"/>
  <c r="BI337" i="6"/>
  <c r="BH337" i="6"/>
  <c r="BG337" i="6"/>
  <c r="BF337" i="6"/>
  <c r="T337" i="6"/>
  <c r="R337" i="6"/>
  <c r="P337" i="6"/>
  <c r="BI336" i="6"/>
  <c r="BH336" i="6"/>
  <c r="BG336" i="6"/>
  <c r="BF336" i="6"/>
  <c r="T336" i="6"/>
  <c r="R336" i="6"/>
  <c r="P336" i="6"/>
  <c r="BI334" i="6"/>
  <c r="BH334" i="6"/>
  <c r="BG334" i="6"/>
  <c r="BF334" i="6"/>
  <c r="T334" i="6"/>
  <c r="R334" i="6"/>
  <c r="P334" i="6"/>
  <c r="BI330" i="6"/>
  <c r="BH330" i="6"/>
  <c r="BG330" i="6"/>
  <c r="BF330" i="6"/>
  <c r="T330" i="6"/>
  <c r="R330" i="6"/>
  <c r="P330" i="6"/>
  <c r="BI327" i="6"/>
  <c r="BH327" i="6"/>
  <c r="BG327" i="6"/>
  <c r="BF327" i="6"/>
  <c r="T327" i="6"/>
  <c r="R327" i="6"/>
  <c r="P327" i="6"/>
  <c r="BI320" i="6"/>
  <c r="BH320" i="6"/>
  <c r="BG320" i="6"/>
  <c r="BF320" i="6"/>
  <c r="T320" i="6"/>
  <c r="R320" i="6"/>
  <c r="P320" i="6"/>
  <c r="BI315" i="6"/>
  <c r="BH315" i="6"/>
  <c r="BG315" i="6"/>
  <c r="BF315" i="6"/>
  <c r="T315" i="6"/>
  <c r="R315" i="6"/>
  <c r="P315" i="6"/>
  <c r="BI310" i="6"/>
  <c r="BH310" i="6"/>
  <c r="BG310" i="6"/>
  <c r="BF310" i="6"/>
  <c r="T310" i="6"/>
  <c r="R310" i="6"/>
  <c r="P310" i="6"/>
  <c r="BI307" i="6"/>
  <c r="BH307" i="6"/>
  <c r="BG307" i="6"/>
  <c r="BF307" i="6"/>
  <c r="T307" i="6"/>
  <c r="R307" i="6"/>
  <c r="P307" i="6"/>
  <c r="BI304" i="6"/>
  <c r="BH304" i="6"/>
  <c r="BG304" i="6"/>
  <c r="BF304" i="6"/>
  <c r="T304" i="6"/>
  <c r="R304" i="6"/>
  <c r="P304" i="6"/>
  <c r="BI299" i="6"/>
  <c r="BH299" i="6"/>
  <c r="BG299" i="6"/>
  <c r="BF299" i="6"/>
  <c r="T299" i="6"/>
  <c r="R299" i="6"/>
  <c r="P299" i="6"/>
  <c r="BI296" i="6"/>
  <c r="BH296" i="6"/>
  <c r="BG296" i="6"/>
  <c r="BF296" i="6"/>
  <c r="T296" i="6"/>
  <c r="R296" i="6"/>
  <c r="P296" i="6"/>
  <c r="BI291" i="6"/>
  <c r="BH291" i="6"/>
  <c r="BG291" i="6"/>
  <c r="BF291" i="6"/>
  <c r="T291" i="6"/>
  <c r="R291" i="6"/>
  <c r="P291" i="6"/>
  <c r="BI286" i="6"/>
  <c r="BH286" i="6"/>
  <c r="BG286" i="6"/>
  <c r="BF286" i="6"/>
  <c r="T286" i="6"/>
  <c r="R286" i="6"/>
  <c r="P286" i="6"/>
  <c r="BI276" i="6"/>
  <c r="BH276" i="6"/>
  <c r="BG276" i="6"/>
  <c r="BF276" i="6"/>
  <c r="T276" i="6"/>
  <c r="R276" i="6"/>
  <c r="P276" i="6"/>
  <c r="BI271" i="6"/>
  <c r="BH271" i="6"/>
  <c r="BG271" i="6"/>
  <c r="BF271" i="6"/>
  <c r="T271" i="6"/>
  <c r="R271" i="6"/>
  <c r="P271" i="6"/>
  <c r="BI269" i="6"/>
  <c r="BH269" i="6"/>
  <c r="BG269" i="6"/>
  <c r="BF269" i="6"/>
  <c r="T269" i="6"/>
  <c r="R269" i="6"/>
  <c r="P269" i="6"/>
  <c r="BI268" i="6"/>
  <c r="BH268" i="6"/>
  <c r="BG268" i="6"/>
  <c r="BF268" i="6"/>
  <c r="T268" i="6"/>
  <c r="R268" i="6"/>
  <c r="P268" i="6"/>
  <c r="BI263" i="6"/>
  <c r="BH263" i="6"/>
  <c r="BG263" i="6"/>
  <c r="BF263" i="6"/>
  <c r="T263" i="6"/>
  <c r="R263" i="6"/>
  <c r="P263" i="6"/>
  <c r="BI259" i="6"/>
  <c r="BH259" i="6"/>
  <c r="BG259" i="6"/>
  <c r="BF259" i="6"/>
  <c r="T259" i="6"/>
  <c r="R259" i="6"/>
  <c r="P259" i="6"/>
  <c r="BI255" i="6"/>
  <c r="BH255" i="6"/>
  <c r="BG255" i="6"/>
  <c r="BF255" i="6"/>
  <c r="T255" i="6"/>
  <c r="R255" i="6"/>
  <c r="P255" i="6"/>
  <c r="BI253" i="6"/>
  <c r="BH253" i="6"/>
  <c r="BG253" i="6"/>
  <c r="BF253" i="6"/>
  <c r="T253" i="6"/>
  <c r="R253" i="6"/>
  <c r="P253" i="6"/>
  <c r="BI250" i="6"/>
  <c r="BH250" i="6"/>
  <c r="BG250" i="6"/>
  <c r="BF250" i="6"/>
  <c r="T250" i="6"/>
  <c r="R250" i="6"/>
  <c r="P250" i="6"/>
  <c r="BI247" i="6"/>
  <c r="BH247" i="6"/>
  <c r="BG247" i="6"/>
  <c r="BF247" i="6"/>
  <c r="T247" i="6"/>
  <c r="R247" i="6"/>
  <c r="P247" i="6"/>
  <c r="BI245" i="6"/>
  <c r="BH245" i="6"/>
  <c r="BG245" i="6"/>
  <c r="BF245" i="6"/>
  <c r="T245" i="6"/>
  <c r="R245" i="6"/>
  <c r="P245" i="6"/>
  <c r="BI243" i="6"/>
  <c r="BH243" i="6"/>
  <c r="BG243" i="6"/>
  <c r="BF243" i="6"/>
  <c r="T243" i="6"/>
  <c r="R243" i="6"/>
  <c r="P243" i="6"/>
  <c r="BI241" i="6"/>
  <c r="BH241" i="6"/>
  <c r="BG241" i="6"/>
  <c r="BF241" i="6"/>
  <c r="T241" i="6"/>
  <c r="R241" i="6"/>
  <c r="P241" i="6"/>
  <c r="BI239" i="6"/>
  <c r="BH239" i="6"/>
  <c r="BG239" i="6"/>
  <c r="BF239" i="6"/>
  <c r="T239" i="6"/>
  <c r="R239" i="6"/>
  <c r="P239" i="6"/>
  <c r="BI234" i="6"/>
  <c r="BH234" i="6"/>
  <c r="BG234" i="6"/>
  <c r="BF234" i="6"/>
  <c r="T234" i="6"/>
  <c r="R234" i="6"/>
  <c r="P234" i="6"/>
  <c r="BI231" i="6"/>
  <c r="BH231" i="6"/>
  <c r="BG231" i="6"/>
  <c r="BF231" i="6"/>
  <c r="T231" i="6"/>
  <c r="R231" i="6"/>
  <c r="P231" i="6"/>
  <c r="BI229" i="6"/>
  <c r="BH229" i="6"/>
  <c r="BG229" i="6"/>
  <c r="BF229" i="6"/>
  <c r="T229" i="6"/>
  <c r="R229" i="6"/>
  <c r="P229" i="6"/>
  <c r="BI219" i="6"/>
  <c r="BH219" i="6"/>
  <c r="BG219" i="6"/>
  <c r="BF219" i="6"/>
  <c r="T219" i="6"/>
  <c r="R219" i="6"/>
  <c r="P219" i="6"/>
  <c r="BI214" i="6"/>
  <c r="BH214" i="6"/>
  <c r="BG214" i="6"/>
  <c r="BF214" i="6"/>
  <c r="T214" i="6"/>
  <c r="R214" i="6"/>
  <c r="P214" i="6"/>
  <c r="BI207" i="6"/>
  <c r="BH207" i="6"/>
  <c r="BG207" i="6"/>
  <c r="BF207" i="6"/>
  <c r="T207" i="6"/>
  <c r="R207" i="6"/>
  <c r="P207" i="6"/>
  <c r="BI203" i="6"/>
  <c r="BH203" i="6"/>
  <c r="BG203" i="6"/>
  <c r="BF203" i="6"/>
  <c r="T203" i="6"/>
  <c r="R203" i="6"/>
  <c r="P203" i="6"/>
  <c r="BI200" i="6"/>
  <c r="BH200" i="6"/>
  <c r="BG200" i="6"/>
  <c r="BF200" i="6"/>
  <c r="T200" i="6"/>
  <c r="R200" i="6"/>
  <c r="P200" i="6"/>
  <c r="BI197" i="6"/>
  <c r="BH197" i="6"/>
  <c r="BG197" i="6"/>
  <c r="BF197" i="6"/>
  <c r="T197" i="6"/>
  <c r="R197" i="6"/>
  <c r="P197" i="6"/>
  <c r="BI194" i="6"/>
  <c r="BH194" i="6"/>
  <c r="BG194" i="6"/>
  <c r="BF194" i="6"/>
  <c r="T194" i="6"/>
  <c r="R194" i="6"/>
  <c r="P194" i="6"/>
  <c r="BI191" i="6"/>
  <c r="BH191" i="6"/>
  <c r="BG191" i="6"/>
  <c r="BF191" i="6"/>
  <c r="T191" i="6"/>
  <c r="R191" i="6"/>
  <c r="P191" i="6"/>
  <c r="BI187" i="6"/>
  <c r="BH187" i="6"/>
  <c r="BG187" i="6"/>
  <c r="BF187" i="6"/>
  <c r="T187" i="6"/>
  <c r="R187" i="6"/>
  <c r="P187" i="6"/>
  <c r="BI183" i="6"/>
  <c r="BH183" i="6"/>
  <c r="BG183" i="6"/>
  <c r="BF183" i="6"/>
  <c r="T183" i="6"/>
  <c r="R183" i="6"/>
  <c r="P183" i="6"/>
  <c r="BI181" i="6"/>
  <c r="BH181" i="6"/>
  <c r="BG181" i="6"/>
  <c r="BF181" i="6"/>
  <c r="T181" i="6"/>
  <c r="R181" i="6"/>
  <c r="P181" i="6"/>
  <c r="BI173" i="6"/>
  <c r="BH173" i="6"/>
  <c r="BG173" i="6"/>
  <c r="BF173" i="6"/>
  <c r="T173" i="6"/>
  <c r="R173" i="6"/>
  <c r="P173" i="6"/>
  <c r="BI169" i="6"/>
  <c r="BH169" i="6"/>
  <c r="BG169" i="6"/>
  <c r="BF169" i="6"/>
  <c r="T169" i="6"/>
  <c r="R169" i="6"/>
  <c r="P169" i="6"/>
  <c r="BI165" i="6"/>
  <c r="BH165" i="6"/>
  <c r="BG165" i="6"/>
  <c r="BF165" i="6"/>
  <c r="T165" i="6"/>
  <c r="R165" i="6"/>
  <c r="P165" i="6"/>
  <c r="BI161" i="6"/>
  <c r="BH161" i="6"/>
  <c r="BG161" i="6"/>
  <c r="BF161" i="6"/>
  <c r="T161" i="6"/>
  <c r="R161" i="6"/>
  <c r="P161" i="6"/>
  <c r="BI158" i="6"/>
  <c r="BH158" i="6"/>
  <c r="BG158" i="6"/>
  <c r="BF158" i="6"/>
  <c r="T158" i="6"/>
  <c r="R158" i="6"/>
  <c r="P158" i="6"/>
  <c r="BI155" i="6"/>
  <c r="BH155" i="6"/>
  <c r="BG155" i="6"/>
  <c r="BF155" i="6"/>
  <c r="T155" i="6"/>
  <c r="R155" i="6"/>
  <c r="P155" i="6"/>
  <c r="BI146" i="6"/>
  <c r="BH146" i="6"/>
  <c r="BG146" i="6"/>
  <c r="BF146" i="6"/>
  <c r="T146" i="6"/>
  <c r="R146" i="6"/>
  <c r="P146" i="6"/>
  <c r="BI131" i="6"/>
  <c r="BH131" i="6"/>
  <c r="BG131" i="6"/>
  <c r="BF131" i="6"/>
  <c r="T131" i="6"/>
  <c r="R131" i="6"/>
  <c r="P131" i="6"/>
  <c r="BI128" i="6"/>
  <c r="BH128" i="6"/>
  <c r="BG128" i="6"/>
  <c r="BF128" i="6"/>
  <c r="T128" i="6"/>
  <c r="R128" i="6"/>
  <c r="P128" i="6"/>
  <c r="BI125" i="6"/>
  <c r="BH125" i="6"/>
  <c r="BG125" i="6"/>
  <c r="BF125" i="6"/>
  <c r="T125" i="6"/>
  <c r="R125" i="6"/>
  <c r="P125" i="6"/>
  <c r="BI122" i="6"/>
  <c r="BH122" i="6"/>
  <c r="BG122" i="6"/>
  <c r="BF122" i="6"/>
  <c r="T122" i="6"/>
  <c r="R122" i="6"/>
  <c r="P122" i="6"/>
  <c r="BI119" i="6"/>
  <c r="BH119" i="6"/>
  <c r="BG119" i="6"/>
  <c r="BF119" i="6"/>
  <c r="T119" i="6"/>
  <c r="R119" i="6"/>
  <c r="P119" i="6"/>
  <c r="BI116" i="6"/>
  <c r="BH116" i="6"/>
  <c r="BG116" i="6"/>
  <c r="BF116" i="6"/>
  <c r="T116" i="6"/>
  <c r="R116" i="6"/>
  <c r="P116" i="6"/>
  <c r="BI113" i="6"/>
  <c r="BH113" i="6"/>
  <c r="BG113" i="6"/>
  <c r="BF113" i="6"/>
  <c r="T113" i="6"/>
  <c r="R113" i="6"/>
  <c r="P113" i="6"/>
  <c r="BI108" i="6"/>
  <c r="BH108" i="6"/>
  <c r="BG108" i="6"/>
  <c r="BF108" i="6"/>
  <c r="T108" i="6"/>
  <c r="R108" i="6"/>
  <c r="P108" i="6"/>
  <c r="BI105" i="6"/>
  <c r="BH105" i="6"/>
  <c r="BG105" i="6"/>
  <c r="BF105" i="6"/>
  <c r="T105" i="6"/>
  <c r="R105" i="6"/>
  <c r="P105" i="6"/>
  <c r="BI102" i="6"/>
  <c r="BH102" i="6"/>
  <c r="BG102" i="6"/>
  <c r="BF102" i="6"/>
  <c r="T102" i="6"/>
  <c r="R102" i="6"/>
  <c r="P102" i="6"/>
  <c r="BI99" i="6"/>
  <c r="BH99" i="6"/>
  <c r="BG99" i="6"/>
  <c r="BF99" i="6"/>
  <c r="T99" i="6"/>
  <c r="R99" i="6"/>
  <c r="P99" i="6"/>
  <c r="BI94" i="6"/>
  <c r="BH94" i="6"/>
  <c r="BG94" i="6"/>
  <c r="BF94" i="6"/>
  <c r="T94" i="6"/>
  <c r="R94" i="6"/>
  <c r="P94" i="6"/>
  <c r="BI91" i="6"/>
  <c r="BH91" i="6"/>
  <c r="BG91" i="6"/>
  <c r="BF91" i="6"/>
  <c r="T91" i="6"/>
  <c r="R91" i="6"/>
  <c r="P91" i="6"/>
  <c r="J85" i="6"/>
  <c r="J84" i="6"/>
  <c r="F84" i="6"/>
  <c r="F82" i="6"/>
  <c r="E80" i="6"/>
  <c r="J55" i="6"/>
  <c r="J54" i="6"/>
  <c r="F54" i="6"/>
  <c r="F52" i="6"/>
  <c r="E50" i="6"/>
  <c r="J18" i="6"/>
  <c r="E18" i="6"/>
  <c r="F85" i="6" s="1"/>
  <c r="J17" i="6"/>
  <c r="J12" i="6"/>
  <c r="J52" i="6"/>
  <c r="E7" i="6"/>
  <c r="E78" i="6"/>
  <c r="J37" i="5"/>
  <c r="J36" i="5"/>
  <c r="AY58" i="1"/>
  <c r="J35" i="5"/>
  <c r="AX58" i="1"/>
  <c r="BI103" i="5"/>
  <c r="BH103" i="5"/>
  <c r="BG103" i="5"/>
  <c r="BF103" i="5"/>
  <c r="T103" i="5"/>
  <c r="R103" i="5"/>
  <c r="P103" i="5"/>
  <c r="BI102" i="5"/>
  <c r="BH102" i="5"/>
  <c r="BG102" i="5"/>
  <c r="BF102" i="5"/>
  <c r="T102" i="5"/>
  <c r="R102" i="5"/>
  <c r="P102" i="5"/>
  <c r="BI101" i="5"/>
  <c r="BH101" i="5"/>
  <c r="BG101" i="5"/>
  <c r="BF101" i="5"/>
  <c r="T101" i="5"/>
  <c r="R101" i="5"/>
  <c r="P101" i="5"/>
  <c r="BI99" i="5"/>
  <c r="BH99" i="5"/>
  <c r="BG99" i="5"/>
  <c r="BF99" i="5"/>
  <c r="T99" i="5"/>
  <c r="R99" i="5"/>
  <c r="P99" i="5"/>
  <c r="BI98" i="5"/>
  <c r="BH98" i="5"/>
  <c r="BG98" i="5"/>
  <c r="BF98" i="5"/>
  <c r="T98" i="5"/>
  <c r="R98" i="5"/>
  <c r="P98" i="5"/>
  <c r="BI97" i="5"/>
  <c r="BH97" i="5"/>
  <c r="BG97" i="5"/>
  <c r="BF97" i="5"/>
  <c r="T97" i="5"/>
  <c r="R97" i="5"/>
  <c r="P97" i="5"/>
  <c r="BI96" i="5"/>
  <c r="BH96" i="5"/>
  <c r="BG96" i="5"/>
  <c r="BF96" i="5"/>
  <c r="T96" i="5"/>
  <c r="R96" i="5"/>
  <c r="P96" i="5"/>
  <c r="BI95" i="5"/>
  <c r="BH95" i="5"/>
  <c r="BG95" i="5"/>
  <c r="BF95" i="5"/>
  <c r="T95" i="5"/>
  <c r="R95" i="5"/>
  <c r="P95" i="5"/>
  <c r="BI94" i="5"/>
  <c r="BH94" i="5"/>
  <c r="BG94" i="5"/>
  <c r="BF94" i="5"/>
  <c r="T94" i="5"/>
  <c r="R94" i="5"/>
  <c r="P94" i="5"/>
  <c r="BI93" i="5"/>
  <c r="BH93" i="5"/>
  <c r="BG93" i="5"/>
  <c r="BF93" i="5"/>
  <c r="T93" i="5"/>
  <c r="R93" i="5"/>
  <c r="P93" i="5"/>
  <c r="BI92" i="5"/>
  <c r="BH92" i="5"/>
  <c r="BG92" i="5"/>
  <c r="BF92" i="5"/>
  <c r="T92" i="5"/>
  <c r="R92" i="5"/>
  <c r="P92" i="5"/>
  <c r="BI91" i="5"/>
  <c r="BH91" i="5"/>
  <c r="BG91" i="5"/>
  <c r="BF91" i="5"/>
  <c r="T91" i="5"/>
  <c r="R91" i="5"/>
  <c r="P91" i="5"/>
  <c r="BI90" i="5"/>
  <c r="BH90" i="5"/>
  <c r="BG90" i="5"/>
  <c r="BF90" i="5"/>
  <c r="T90" i="5"/>
  <c r="R90" i="5"/>
  <c r="P90" i="5"/>
  <c r="BI89" i="5"/>
  <c r="BH89" i="5"/>
  <c r="BG89" i="5"/>
  <c r="BF89" i="5"/>
  <c r="T89" i="5"/>
  <c r="R89" i="5"/>
  <c r="P89" i="5"/>
  <c r="BI88" i="5"/>
  <c r="BH88" i="5"/>
  <c r="BG88" i="5"/>
  <c r="BF88" i="5"/>
  <c r="T88" i="5"/>
  <c r="R88" i="5"/>
  <c r="P88" i="5"/>
  <c r="BI87" i="5"/>
  <c r="BH87" i="5"/>
  <c r="BG87" i="5"/>
  <c r="BF87" i="5"/>
  <c r="T87" i="5"/>
  <c r="R87" i="5"/>
  <c r="P87" i="5"/>
  <c r="BI86" i="5"/>
  <c r="BH86" i="5"/>
  <c r="BG86" i="5"/>
  <c r="BF86" i="5"/>
  <c r="T86" i="5"/>
  <c r="R86" i="5"/>
  <c r="P86" i="5"/>
  <c r="BI85" i="5"/>
  <c r="BH85" i="5"/>
  <c r="BG85" i="5"/>
  <c r="BF85" i="5"/>
  <c r="T85" i="5"/>
  <c r="R85" i="5"/>
  <c r="P85" i="5"/>
  <c r="BI84" i="5"/>
  <c r="BH84" i="5"/>
  <c r="BG84" i="5"/>
  <c r="BF84" i="5"/>
  <c r="T84" i="5"/>
  <c r="R84" i="5"/>
  <c r="P84" i="5"/>
  <c r="J78" i="5"/>
  <c r="J77" i="5"/>
  <c r="F77" i="5"/>
  <c r="F75" i="5"/>
  <c r="E73" i="5"/>
  <c r="J55" i="5"/>
  <c r="J54" i="5"/>
  <c r="F54" i="5"/>
  <c r="F52" i="5"/>
  <c r="E50" i="5"/>
  <c r="J18" i="5"/>
  <c r="E18" i="5"/>
  <c r="F55" i="5" s="1"/>
  <c r="J17" i="5"/>
  <c r="J12" i="5"/>
  <c r="J75" i="5"/>
  <c r="E7" i="5"/>
  <c r="E48" i="5"/>
  <c r="J37" i="4"/>
  <c r="J36" i="4"/>
  <c r="AY57" i="1"/>
  <c r="J35" i="4"/>
  <c r="AX57" i="1" s="1"/>
  <c r="BI217" i="4"/>
  <c r="BH217" i="4"/>
  <c r="BG217" i="4"/>
  <c r="BF217" i="4"/>
  <c r="T217" i="4"/>
  <c r="R217" i="4"/>
  <c r="P217" i="4"/>
  <c r="BI215" i="4"/>
  <c r="BH215" i="4"/>
  <c r="BG215" i="4"/>
  <c r="BF215" i="4"/>
  <c r="T215" i="4"/>
  <c r="R215" i="4"/>
  <c r="P215" i="4"/>
  <c r="BI209" i="4"/>
  <c r="BH209" i="4"/>
  <c r="BG209" i="4"/>
  <c r="BF209" i="4"/>
  <c r="T209" i="4"/>
  <c r="R209" i="4"/>
  <c r="P209" i="4"/>
  <c r="BI205" i="4"/>
  <c r="BH205" i="4"/>
  <c r="BG205" i="4"/>
  <c r="BF205" i="4"/>
  <c r="T205" i="4"/>
  <c r="T204" i="4"/>
  <c r="R205" i="4"/>
  <c r="R204" i="4"/>
  <c r="P205" i="4"/>
  <c r="P204" i="4"/>
  <c r="BI201" i="4"/>
  <c r="BH201" i="4"/>
  <c r="BG201" i="4"/>
  <c r="BF201" i="4"/>
  <c r="T201" i="4"/>
  <c r="R201" i="4"/>
  <c r="P201" i="4"/>
  <c r="BI200" i="4"/>
  <c r="BH200" i="4"/>
  <c r="BG200" i="4"/>
  <c r="BF200" i="4"/>
  <c r="T200" i="4"/>
  <c r="R200" i="4"/>
  <c r="P200" i="4"/>
  <c r="BI195" i="4"/>
  <c r="BH195" i="4"/>
  <c r="BG195" i="4"/>
  <c r="BF195" i="4"/>
  <c r="T195" i="4"/>
  <c r="R195" i="4"/>
  <c r="P195" i="4"/>
  <c r="BI192" i="4"/>
  <c r="BH192" i="4"/>
  <c r="BG192" i="4"/>
  <c r="BF192" i="4"/>
  <c r="T192" i="4"/>
  <c r="R192" i="4"/>
  <c r="P192" i="4"/>
  <c r="BI189" i="4"/>
  <c r="BH189" i="4"/>
  <c r="BG189" i="4"/>
  <c r="BF189" i="4"/>
  <c r="T189" i="4"/>
  <c r="R189" i="4"/>
  <c r="P189" i="4"/>
  <c r="BI186" i="4"/>
  <c r="BH186" i="4"/>
  <c r="BG186" i="4"/>
  <c r="BF186" i="4"/>
  <c r="T186" i="4"/>
  <c r="R186" i="4"/>
  <c r="P186" i="4"/>
  <c r="BI183" i="4"/>
  <c r="BH183" i="4"/>
  <c r="BG183" i="4"/>
  <c r="BF183" i="4"/>
  <c r="T183" i="4"/>
  <c r="R183" i="4"/>
  <c r="P183" i="4"/>
  <c r="BI181" i="4"/>
  <c r="BH181" i="4"/>
  <c r="BG181" i="4"/>
  <c r="BF181" i="4"/>
  <c r="T181" i="4"/>
  <c r="R181" i="4"/>
  <c r="P181" i="4"/>
  <c r="BI179" i="4"/>
  <c r="BH179" i="4"/>
  <c r="BG179" i="4"/>
  <c r="BF179" i="4"/>
  <c r="T179" i="4"/>
  <c r="R179" i="4"/>
  <c r="P179" i="4"/>
  <c r="BI175" i="4"/>
  <c r="BH175" i="4"/>
  <c r="BG175" i="4"/>
  <c r="BF175" i="4"/>
  <c r="T175" i="4"/>
  <c r="R175" i="4"/>
  <c r="P175" i="4"/>
  <c r="BI171" i="4"/>
  <c r="BH171" i="4"/>
  <c r="BG171" i="4"/>
  <c r="BF171" i="4"/>
  <c r="T171" i="4"/>
  <c r="R171" i="4"/>
  <c r="P171" i="4"/>
  <c r="BI167" i="4"/>
  <c r="BH167" i="4"/>
  <c r="BG167" i="4"/>
  <c r="BF167" i="4"/>
  <c r="T167" i="4"/>
  <c r="R167" i="4"/>
  <c r="P167" i="4"/>
  <c r="BI158" i="4"/>
  <c r="BH158" i="4"/>
  <c r="BG158" i="4"/>
  <c r="BF158" i="4"/>
  <c r="T158" i="4"/>
  <c r="R158" i="4"/>
  <c r="P158" i="4"/>
  <c r="BI154" i="4"/>
  <c r="BH154" i="4"/>
  <c r="BG154" i="4"/>
  <c r="BF154" i="4"/>
  <c r="T154" i="4"/>
  <c r="R154" i="4"/>
  <c r="P154" i="4"/>
  <c r="BI151" i="4"/>
  <c r="BH151" i="4"/>
  <c r="BG151" i="4"/>
  <c r="BF151" i="4"/>
  <c r="T151" i="4"/>
  <c r="R151" i="4"/>
  <c r="P151" i="4"/>
  <c r="BI148" i="4"/>
  <c r="BH148" i="4"/>
  <c r="BG148" i="4"/>
  <c r="BF148" i="4"/>
  <c r="T148" i="4"/>
  <c r="R148" i="4"/>
  <c r="P148" i="4"/>
  <c r="BI145" i="4"/>
  <c r="BH145" i="4"/>
  <c r="BG145" i="4"/>
  <c r="BF145" i="4"/>
  <c r="T145" i="4"/>
  <c r="R145" i="4"/>
  <c r="P145" i="4"/>
  <c r="BI142" i="4"/>
  <c r="BH142" i="4"/>
  <c r="BG142" i="4"/>
  <c r="BF142" i="4"/>
  <c r="T142" i="4"/>
  <c r="R142" i="4"/>
  <c r="P142" i="4"/>
  <c r="BI138" i="4"/>
  <c r="BH138" i="4"/>
  <c r="BG138" i="4"/>
  <c r="BF138" i="4"/>
  <c r="T138" i="4"/>
  <c r="R138" i="4"/>
  <c r="P138" i="4"/>
  <c r="BI134" i="4"/>
  <c r="BH134" i="4"/>
  <c r="BG134" i="4"/>
  <c r="BF134" i="4"/>
  <c r="T134" i="4"/>
  <c r="R134" i="4"/>
  <c r="P134" i="4"/>
  <c r="BI131" i="4"/>
  <c r="BH131" i="4"/>
  <c r="BG131" i="4"/>
  <c r="BF131" i="4"/>
  <c r="T131" i="4"/>
  <c r="R131" i="4"/>
  <c r="P131" i="4"/>
  <c r="BI128" i="4"/>
  <c r="BH128" i="4"/>
  <c r="BG128" i="4"/>
  <c r="BF128" i="4"/>
  <c r="T128" i="4"/>
  <c r="R128" i="4"/>
  <c r="P128" i="4"/>
  <c r="BI126" i="4"/>
  <c r="BH126" i="4"/>
  <c r="BG126" i="4"/>
  <c r="BF126" i="4"/>
  <c r="T126" i="4"/>
  <c r="R126" i="4"/>
  <c r="P126" i="4"/>
  <c r="BI124" i="4"/>
  <c r="BH124" i="4"/>
  <c r="BG124" i="4"/>
  <c r="BF124" i="4"/>
  <c r="T124" i="4"/>
  <c r="R124" i="4"/>
  <c r="P124" i="4"/>
  <c r="BI122" i="4"/>
  <c r="BH122" i="4"/>
  <c r="BG122" i="4"/>
  <c r="BF122" i="4"/>
  <c r="T122" i="4"/>
  <c r="R122" i="4"/>
  <c r="P122" i="4"/>
  <c r="BI119" i="4"/>
  <c r="BH119" i="4"/>
  <c r="BG119" i="4"/>
  <c r="BF119" i="4"/>
  <c r="T119" i="4"/>
  <c r="R119" i="4"/>
  <c r="P119" i="4"/>
  <c r="BI117" i="4"/>
  <c r="BH117" i="4"/>
  <c r="BG117" i="4"/>
  <c r="BF117" i="4"/>
  <c r="T117" i="4"/>
  <c r="R117" i="4"/>
  <c r="P117" i="4"/>
  <c r="BI114" i="4"/>
  <c r="BH114" i="4"/>
  <c r="BG114" i="4"/>
  <c r="BF114" i="4"/>
  <c r="T114" i="4"/>
  <c r="R114" i="4"/>
  <c r="P114" i="4"/>
  <c r="BI112" i="4"/>
  <c r="BH112" i="4"/>
  <c r="BG112" i="4"/>
  <c r="BF112" i="4"/>
  <c r="T112" i="4"/>
  <c r="R112" i="4"/>
  <c r="P112" i="4"/>
  <c r="BI110" i="4"/>
  <c r="BH110" i="4"/>
  <c r="BG110" i="4"/>
  <c r="BF110" i="4"/>
  <c r="T110" i="4"/>
  <c r="R110" i="4"/>
  <c r="P110" i="4"/>
  <c r="BI107" i="4"/>
  <c r="BH107" i="4"/>
  <c r="BG107" i="4"/>
  <c r="BF107" i="4"/>
  <c r="T107" i="4"/>
  <c r="R107" i="4"/>
  <c r="P107" i="4"/>
  <c r="BI104" i="4"/>
  <c r="BH104" i="4"/>
  <c r="BG104" i="4"/>
  <c r="BF104" i="4"/>
  <c r="T104" i="4"/>
  <c r="R104" i="4"/>
  <c r="P104" i="4"/>
  <c r="BI101" i="4"/>
  <c r="BH101" i="4"/>
  <c r="BG101" i="4"/>
  <c r="BF101" i="4"/>
  <c r="T101" i="4"/>
  <c r="R101" i="4"/>
  <c r="P101" i="4"/>
  <c r="BI96" i="4"/>
  <c r="BH96" i="4"/>
  <c r="BG96" i="4"/>
  <c r="BF96" i="4"/>
  <c r="T96" i="4"/>
  <c r="R96" i="4"/>
  <c r="P96" i="4"/>
  <c r="BI94" i="4"/>
  <c r="BH94" i="4"/>
  <c r="BG94" i="4"/>
  <c r="BF94" i="4"/>
  <c r="T94" i="4"/>
  <c r="R94" i="4"/>
  <c r="P94" i="4"/>
  <c r="BI91" i="4"/>
  <c r="BH91" i="4"/>
  <c r="BG91" i="4"/>
  <c r="BF91" i="4"/>
  <c r="T91" i="4"/>
  <c r="R91" i="4"/>
  <c r="P91" i="4"/>
  <c r="J85" i="4"/>
  <c r="J84" i="4"/>
  <c r="F84" i="4"/>
  <c r="F82" i="4"/>
  <c r="E80" i="4"/>
  <c r="J55" i="4"/>
  <c r="J54" i="4"/>
  <c r="F54" i="4"/>
  <c r="F52" i="4"/>
  <c r="E50" i="4"/>
  <c r="J18" i="4"/>
  <c r="E18" i="4"/>
  <c r="F85" i="4" s="1"/>
  <c r="J17" i="4"/>
  <c r="J12" i="4"/>
  <c r="J82" i="4"/>
  <c r="E7" i="4"/>
  <c r="E48" i="4" s="1"/>
  <c r="J37" i="3"/>
  <c r="J36" i="3"/>
  <c r="AY56" i="1"/>
  <c r="J35" i="3"/>
  <c r="AX56" i="1" s="1"/>
  <c r="BI312" i="3"/>
  <c r="BH312" i="3"/>
  <c r="BG312" i="3"/>
  <c r="BF312" i="3"/>
  <c r="T312" i="3"/>
  <c r="T311" i="3"/>
  <c r="R312" i="3"/>
  <c r="R311" i="3" s="1"/>
  <c r="P312" i="3"/>
  <c r="P311" i="3" s="1"/>
  <c r="BI308" i="3"/>
  <c r="BH308" i="3"/>
  <c r="BG308" i="3"/>
  <c r="BF308" i="3"/>
  <c r="T308" i="3"/>
  <c r="R308" i="3"/>
  <c r="P308" i="3"/>
  <c r="BI305" i="3"/>
  <c r="BH305" i="3"/>
  <c r="BG305" i="3"/>
  <c r="BF305" i="3"/>
  <c r="T305" i="3"/>
  <c r="R305" i="3"/>
  <c r="P305" i="3"/>
  <c r="BI302" i="3"/>
  <c r="BH302" i="3"/>
  <c r="BG302" i="3"/>
  <c r="BF302" i="3"/>
  <c r="T302" i="3"/>
  <c r="R302" i="3"/>
  <c r="P302" i="3"/>
  <c r="BI299" i="3"/>
  <c r="BH299" i="3"/>
  <c r="BG299" i="3"/>
  <c r="BF299" i="3"/>
  <c r="T299" i="3"/>
  <c r="R299" i="3"/>
  <c r="P299" i="3"/>
  <c r="BI296" i="3"/>
  <c r="BH296" i="3"/>
  <c r="BG296" i="3"/>
  <c r="BF296" i="3"/>
  <c r="T296" i="3"/>
  <c r="R296" i="3"/>
  <c r="P296" i="3"/>
  <c r="BI293" i="3"/>
  <c r="BH293" i="3"/>
  <c r="BG293" i="3"/>
  <c r="BF293" i="3"/>
  <c r="T293" i="3"/>
  <c r="R293" i="3"/>
  <c r="P293" i="3"/>
  <c r="BI290" i="3"/>
  <c r="BH290" i="3"/>
  <c r="BG290" i="3"/>
  <c r="BF290" i="3"/>
  <c r="T290" i="3"/>
  <c r="R290" i="3"/>
  <c r="P290" i="3"/>
  <c r="BI287" i="3"/>
  <c r="BH287" i="3"/>
  <c r="BG287" i="3"/>
  <c r="BF287" i="3"/>
  <c r="T287" i="3"/>
  <c r="R287" i="3"/>
  <c r="P287" i="3"/>
  <c r="BI276" i="3"/>
  <c r="BH276" i="3"/>
  <c r="BG276" i="3"/>
  <c r="BF276" i="3"/>
  <c r="T276" i="3"/>
  <c r="R276" i="3"/>
  <c r="P276" i="3"/>
  <c r="BI273" i="3"/>
  <c r="BH273" i="3"/>
  <c r="BG273" i="3"/>
  <c r="BF273" i="3"/>
  <c r="T273" i="3"/>
  <c r="R273" i="3"/>
  <c r="P273" i="3"/>
  <c r="BI268" i="3"/>
  <c r="BH268" i="3"/>
  <c r="BG268" i="3"/>
  <c r="BF268" i="3"/>
  <c r="T268" i="3"/>
  <c r="R268" i="3"/>
  <c r="P268" i="3"/>
  <c r="BI267" i="3"/>
  <c r="BH267" i="3"/>
  <c r="BG267" i="3"/>
  <c r="BF267" i="3"/>
  <c r="T267" i="3"/>
  <c r="R267" i="3"/>
  <c r="P267" i="3"/>
  <c r="BI265" i="3"/>
  <c r="BH265" i="3"/>
  <c r="BG265" i="3"/>
  <c r="BF265" i="3"/>
  <c r="T265" i="3"/>
  <c r="R265" i="3"/>
  <c r="P265" i="3"/>
  <c r="BI264" i="3"/>
  <c r="BH264" i="3"/>
  <c r="BG264" i="3"/>
  <c r="BF264" i="3"/>
  <c r="T264" i="3"/>
  <c r="R264" i="3"/>
  <c r="P264" i="3"/>
  <c r="BI262" i="3"/>
  <c r="BH262" i="3"/>
  <c r="BG262" i="3"/>
  <c r="BF262" i="3"/>
  <c r="T262" i="3"/>
  <c r="R262" i="3"/>
  <c r="P262" i="3"/>
  <c r="BI261" i="3"/>
  <c r="BH261" i="3"/>
  <c r="BG261" i="3"/>
  <c r="BF261" i="3"/>
  <c r="T261" i="3"/>
  <c r="R261" i="3"/>
  <c r="P261" i="3"/>
  <c r="BI259" i="3"/>
  <c r="BH259" i="3"/>
  <c r="BG259" i="3"/>
  <c r="BF259" i="3"/>
  <c r="T259" i="3"/>
  <c r="R259" i="3"/>
  <c r="P259" i="3"/>
  <c r="BI258" i="3"/>
  <c r="BH258" i="3"/>
  <c r="BG258" i="3"/>
  <c r="BF258" i="3"/>
  <c r="T258" i="3"/>
  <c r="R258" i="3"/>
  <c r="P258" i="3"/>
  <c r="BI256" i="3"/>
  <c r="BH256" i="3"/>
  <c r="BG256" i="3"/>
  <c r="BF256" i="3"/>
  <c r="T256" i="3"/>
  <c r="R256" i="3"/>
  <c r="P256" i="3"/>
  <c r="BI255" i="3"/>
  <c r="BH255" i="3"/>
  <c r="BG255" i="3"/>
  <c r="BF255" i="3"/>
  <c r="T255" i="3"/>
  <c r="R255" i="3"/>
  <c r="P255" i="3"/>
  <c r="BI253" i="3"/>
  <c r="BH253" i="3"/>
  <c r="BG253" i="3"/>
  <c r="BF253" i="3"/>
  <c r="T253" i="3"/>
  <c r="R253" i="3"/>
  <c r="P253" i="3"/>
  <c r="BI252" i="3"/>
  <c r="BH252" i="3"/>
  <c r="BG252" i="3"/>
  <c r="BF252" i="3"/>
  <c r="T252" i="3"/>
  <c r="R252" i="3"/>
  <c r="P252" i="3"/>
  <c r="BI251" i="3"/>
  <c r="BH251" i="3"/>
  <c r="BG251" i="3"/>
  <c r="BF251" i="3"/>
  <c r="T251" i="3"/>
  <c r="R251" i="3"/>
  <c r="P251" i="3"/>
  <c r="BI249" i="3"/>
  <c r="BH249" i="3"/>
  <c r="BG249" i="3"/>
  <c r="BF249" i="3"/>
  <c r="T249" i="3"/>
  <c r="R249" i="3"/>
  <c r="P249" i="3"/>
  <c r="BI246" i="3"/>
  <c r="BH246" i="3"/>
  <c r="BG246" i="3"/>
  <c r="BF246" i="3"/>
  <c r="T246" i="3"/>
  <c r="R246" i="3"/>
  <c r="P246" i="3"/>
  <c r="BI245" i="3"/>
  <c r="BH245" i="3"/>
  <c r="BG245" i="3"/>
  <c r="BF245" i="3"/>
  <c r="T245" i="3"/>
  <c r="R245" i="3"/>
  <c r="P245" i="3"/>
  <c r="BI243" i="3"/>
  <c r="BH243" i="3"/>
  <c r="BG243" i="3"/>
  <c r="BF243" i="3"/>
  <c r="T243" i="3"/>
  <c r="R243" i="3"/>
  <c r="P243" i="3"/>
  <c r="BI242" i="3"/>
  <c r="BH242" i="3"/>
  <c r="BG242" i="3"/>
  <c r="BF242" i="3"/>
  <c r="T242" i="3"/>
  <c r="R242" i="3"/>
  <c r="P242" i="3"/>
  <c r="BI241" i="3"/>
  <c r="BH241" i="3"/>
  <c r="BG241" i="3"/>
  <c r="BF241" i="3"/>
  <c r="T241" i="3"/>
  <c r="R241" i="3"/>
  <c r="P241" i="3"/>
  <c r="BI239" i="3"/>
  <c r="BH239" i="3"/>
  <c r="BG239" i="3"/>
  <c r="BF239" i="3"/>
  <c r="T239" i="3"/>
  <c r="R239" i="3"/>
  <c r="P239" i="3"/>
  <c r="BI237" i="3"/>
  <c r="BH237" i="3"/>
  <c r="BG237" i="3"/>
  <c r="BF237" i="3"/>
  <c r="T237" i="3"/>
  <c r="R237" i="3"/>
  <c r="P237" i="3"/>
  <c r="BI233" i="3"/>
  <c r="BH233" i="3"/>
  <c r="BG233" i="3"/>
  <c r="BF233" i="3"/>
  <c r="T233" i="3"/>
  <c r="R233" i="3"/>
  <c r="P233" i="3"/>
  <c r="BI229" i="3"/>
  <c r="BH229" i="3"/>
  <c r="BG229" i="3"/>
  <c r="BF229" i="3"/>
  <c r="T229" i="3"/>
  <c r="R229" i="3"/>
  <c r="P229" i="3"/>
  <c r="BI226" i="3"/>
  <c r="BH226" i="3"/>
  <c r="BG226" i="3"/>
  <c r="BF226" i="3"/>
  <c r="T226" i="3"/>
  <c r="R226" i="3"/>
  <c r="P226" i="3"/>
  <c r="BI223" i="3"/>
  <c r="BH223" i="3"/>
  <c r="BG223" i="3"/>
  <c r="BF223" i="3"/>
  <c r="T223" i="3"/>
  <c r="R223" i="3"/>
  <c r="P223" i="3"/>
  <c r="BI219" i="3"/>
  <c r="BH219" i="3"/>
  <c r="BG219" i="3"/>
  <c r="BF219" i="3"/>
  <c r="T219" i="3"/>
  <c r="R219" i="3"/>
  <c r="P219" i="3"/>
  <c r="BI216" i="3"/>
  <c r="BH216" i="3"/>
  <c r="BG216" i="3"/>
  <c r="BF216" i="3"/>
  <c r="T216" i="3"/>
  <c r="R216" i="3"/>
  <c r="P216" i="3"/>
  <c r="BI213" i="3"/>
  <c r="BH213" i="3"/>
  <c r="BG213" i="3"/>
  <c r="BF213" i="3"/>
  <c r="T213" i="3"/>
  <c r="R213" i="3"/>
  <c r="P213" i="3"/>
  <c r="BI210" i="3"/>
  <c r="BH210" i="3"/>
  <c r="BG210" i="3"/>
  <c r="BF210" i="3"/>
  <c r="T210" i="3"/>
  <c r="R210" i="3"/>
  <c r="P210" i="3"/>
  <c r="BI208" i="3"/>
  <c r="BH208" i="3"/>
  <c r="BG208" i="3"/>
  <c r="BF208" i="3"/>
  <c r="T208" i="3"/>
  <c r="R208" i="3"/>
  <c r="P208" i="3"/>
  <c r="BI207" i="3"/>
  <c r="BH207" i="3"/>
  <c r="BG207" i="3"/>
  <c r="BF207" i="3"/>
  <c r="T207" i="3"/>
  <c r="R207" i="3"/>
  <c r="P207" i="3"/>
  <c r="BI206" i="3"/>
  <c r="BH206" i="3"/>
  <c r="BG206" i="3"/>
  <c r="BF206" i="3"/>
  <c r="T206" i="3"/>
  <c r="R206" i="3"/>
  <c r="P206" i="3"/>
  <c r="BI204" i="3"/>
  <c r="BH204" i="3"/>
  <c r="BG204" i="3"/>
  <c r="BF204" i="3"/>
  <c r="T204" i="3"/>
  <c r="R204" i="3"/>
  <c r="P204" i="3"/>
  <c r="BI200" i="3"/>
  <c r="BH200" i="3"/>
  <c r="BG200" i="3"/>
  <c r="BF200" i="3"/>
  <c r="T200" i="3"/>
  <c r="R200" i="3"/>
  <c r="P200" i="3"/>
  <c r="BI197" i="3"/>
  <c r="BH197" i="3"/>
  <c r="BG197" i="3"/>
  <c r="BF197" i="3"/>
  <c r="T197" i="3"/>
  <c r="R197" i="3"/>
  <c r="P197" i="3"/>
  <c r="BI194" i="3"/>
  <c r="BH194" i="3"/>
  <c r="BG194" i="3"/>
  <c r="BF194" i="3"/>
  <c r="T194" i="3"/>
  <c r="R194" i="3"/>
  <c r="P194" i="3"/>
  <c r="BI192" i="3"/>
  <c r="BH192" i="3"/>
  <c r="BG192" i="3"/>
  <c r="BF192" i="3"/>
  <c r="T192" i="3"/>
  <c r="R192" i="3"/>
  <c r="P192" i="3"/>
  <c r="BI190" i="3"/>
  <c r="BH190" i="3"/>
  <c r="BG190" i="3"/>
  <c r="BF190" i="3"/>
  <c r="T190" i="3"/>
  <c r="R190" i="3"/>
  <c r="P190" i="3"/>
  <c r="BI188" i="3"/>
  <c r="BH188" i="3"/>
  <c r="BG188" i="3"/>
  <c r="BF188" i="3"/>
  <c r="T188" i="3"/>
  <c r="R188" i="3"/>
  <c r="P188" i="3"/>
  <c r="BI186" i="3"/>
  <c r="BH186" i="3"/>
  <c r="BG186" i="3"/>
  <c r="BF186" i="3"/>
  <c r="T186" i="3"/>
  <c r="R186" i="3"/>
  <c r="P186" i="3"/>
  <c r="BI180" i="3"/>
  <c r="BH180" i="3"/>
  <c r="BG180" i="3"/>
  <c r="BF180" i="3"/>
  <c r="T180" i="3"/>
  <c r="R180" i="3"/>
  <c r="P180" i="3"/>
  <c r="BI177" i="3"/>
  <c r="BH177" i="3"/>
  <c r="BG177" i="3"/>
  <c r="BF177" i="3"/>
  <c r="T177" i="3"/>
  <c r="R177" i="3"/>
  <c r="P177" i="3"/>
  <c r="BI175" i="3"/>
  <c r="BH175" i="3"/>
  <c r="BG175" i="3"/>
  <c r="BF175" i="3"/>
  <c r="T175" i="3"/>
  <c r="R175" i="3"/>
  <c r="P175" i="3"/>
  <c r="BI171" i="3"/>
  <c r="BH171" i="3"/>
  <c r="BG171" i="3"/>
  <c r="BF171" i="3"/>
  <c r="T171" i="3"/>
  <c r="R171" i="3"/>
  <c r="P171" i="3"/>
  <c r="BI166" i="3"/>
  <c r="BH166" i="3"/>
  <c r="BG166" i="3"/>
  <c r="BF166" i="3"/>
  <c r="T166" i="3"/>
  <c r="R166" i="3"/>
  <c r="P166" i="3"/>
  <c r="BI160" i="3"/>
  <c r="BH160" i="3"/>
  <c r="BG160" i="3"/>
  <c r="BF160" i="3"/>
  <c r="T160" i="3"/>
  <c r="R160" i="3"/>
  <c r="P160" i="3"/>
  <c r="BI156" i="3"/>
  <c r="BH156" i="3"/>
  <c r="BG156" i="3"/>
  <c r="BF156" i="3"/>
  <c r="T156" i="3"/>
  <c r="R156" i="3"/>
  <c r="P156" i="3"/>
  <c r="BI153" i="3"/>
  <c r="BH153" i="3"/>
  <c r="BG153" i="3"/>
  <c r="BF153" i="3"/>
  <c r="T153" i="3"/>
  <c r="R153" i="3"/>
  <c r="P153" i="3"/>
  <c r="BI150" i="3"/>
  <c r="BH150" i="3"/>
  <c r="BG150" i="3"/>
  <c r="BF150" i="3"/>
  <c r="T150" i="3"/>
  <c r="R150" i="3"/>
  <c r="P150" i="3"/>
  <c r="BI147" i="3"/>
  <c r="BH147" i="3"/>
  <c r="BG147" i="3"/>
  <c r="BF147" i="3"/>
  <c r="T147" i="3"/>
  <c r="R147" i="3"/>
  <c r="P147" i="3"/>
  <c r="BI144" i="3"/>
  <c r="BH144" i="3"/>
  <c r="BG144" i="3"/>
  <c r="BF144" i="3"/>
  <c r="T144" i="3"/>
  <c r="R144" i="3"/>
  <c r="P144" i="3"/>
  <c r="BI140" i="3"/>
  <c r="BH140" i="3"/>
  <c r="BG140" i="3"/>
  <c r="BF140" i="3"/>
  <c r="T140" i="3"/>
  <c r="R140" i="3"/>
  <c r="P140" i="3"/>
  <c r="BI136" i="3"/>
  <c r="BH136" i="3"/>
  <c r="BG136" i="3"/>
  <c r="BF136" i="3"/>
  <c r="T136" i="3"/>
  <c r="R136" i="3"/>
  <c r="P136" i="3"/>
  <c r="BI134" i="3"/>
  <c r="BH134" i="3"/>
  <c r="BG134" i="3"/>
  <c r="BF134" i="3"/>
  <c r="T134" i="3"/>
  <c r="R134" i="3"/>
  <c r="P134" i="3"/>
  <c r="BI131" i="3"/>
  <c r="BH131" i="3"/>
  <c r="BG131" i="3"/>
  <c r="BF131" i="3"/>
  <c r="T131" i="3"/>
  <c r="R131" i="3"/>
  <c r="P131" i="3"/>
  <c r="BI128" i="3"/>
  <c r="BH128" i="3"/>
  <c r="BG128" i="3"/>
  <c r="BF128" i="3"/>
  <c r="T128" i="3"/>
  <c r="R128" i="3"/>
  <c r="P128" i="3"/>
  <c r="BI118" i="3"/>
  <c r="BH118" i="3"/>
  <c r="BG118" i="3"/>
  <c r="BF118" i="3"/>
  <c r="T118" i="3"/>
  <c r="R118" i="3"/>
  <c r="P118" i="3"/>
  <c r="BI115" i="3"/>
  <c r="BH115" i="3"/>
  <c r="BG115" i="3"/>
  <c r="BF115" i="3"/>
  <c r="T115" i="3"/>
  <c r="R115" i="3"/>
  <c r="P115" i="3"/>
  <c r="BI112" i="3"/>
  <c r="BH112" i="3"/>
  <c r="BG112" i="3"/>
  <c r="BF112" i="3"/>
  <c r="T112" i="3"/>
  <c r="R112" i="3"/>
  <c r="P112" i="3"/>
  <c r="BI107" i="3"/>
  <c r="BH107" i="3"/>
  <c r="BG107" i="3"/>
  <c r="BF107" i="3"/>
  <c r="T107" i="3"/>
  <c r="R107" i="3"/>
  <c r="P107" i="3"/>
  <c r="BI104" i="3"/>
  <c r="BH104" i="3"/>
  <c r="BG104" i="3"/>
  <c r="BF104" i="3"/>
  <c r="T104" i="3"/>
  <c r="R104" i="3"/>
  <c r="P104" i="3"/>
  <c r="BI101" i="3"/>
  <c r="BH101" i="3"/>
  <c r="BG101" i="3"/>
  <c r="BF101" i="3"/>
  <c r="T101" i="3"/>
  <c r="R101" i="3"/>
  <c r="P101" i="3"/>
  <c r="BI98" i="3"/>
  <c r="BH98" i="3"/>
  <c r="BG98" i="3"/>
  <c r="BF98" i="3"/>
  <c r="T98" i="3"/>
  <c r="R98" i="3"/>
  <c r="P98" i="3"/>
  <c r="BI95" i="3"/>
  <c r="BH95" i="3"/>
  <c r="BG95" i="3"/>
  <c r="BF95" i="3"/>
  <c r="T95" i="3"/>
  <c r="R95" i="3"/>
  <c r="P95" i="3"/>
  <c r="BI90" i="3"/>
  <c r="BH90" i="3"/>
  <c r="BG90" i="3"/>
  <c r="BF90" i="3"/>
  <c r="T90" i="3"/>
  <c r="R90" i="3"/>
  <c r="P90" i="3"/>
  <c r="J84" i="3"/>
  <c r="J83" i="3"/>
  <c r="F83" i="3"/>
  <c r="F81" i="3"/>
  <c r="E79" i="3"/>
  <c r="J55" i="3"/>
  <c r="J54" i="3"/>
  <c r="F54" i="3"/>
  <c r="F52" i="3"/>
  <c r="E50" i="3"/>
  <c r="J18" i="3"/>
  <c r="E18" i="3"/>
  <c r="F55" i="3" s="1"/>
  <c r="J17" i="3"/>
  <c r="J12" i="3"/>
  <c r="J81" i="3"/>
  <c r="E7" i="3"/>
  <c r="E77" i="3"/>
  <c r="J37" i="2"/>
  <c r="J36" i="2"/>
  <c r="AY55" i="1"/>
  <c r="J35" i="2"/>
  <c r="AX55" i="1"/>
  <c r="BI368" i="2"/>
  <c r="BH368" i="2"/>
  <c r="BG368" i="2"/>
  <c r="BF368" i="2"/>
  <c r="T368" i="2"/>
  <c r="T367" i="2" s="1"/>
  <c r="R368" i="2"/>
  <c r="R367" i="2"/>
  <c r="P368" i="2"/>
  <c r="P367" i="2" s="1"/>
  <c r="BI364" i="2"/>
  <c r="BH364" i="2"/>
  <c r="BG364" i="2"/>
  <c r="BF364" i="2"/>
  <c r="T364" i="2"/>
  <c r="R364" i="2"/>
  <c r="P364" i="2"/>
  <c r="BI361" i="2"/>
  <c r="BH361" i="2"/>
  <c r="BG361" i="2"/>
  <c r="BF361" i="2"/>
  <c r="T361" i="2"/>
  <c r="R361" i="2"/>
  <c r="P361" i="2"/>
  <c r="BI358" i="2"/>
  <c r="BH358" i="2"/>
  <c r="BG358" i="2"/>
  <c r="BF358" i="2"/>
  <c r="T358" i="2"/>
  <c r="R358" i="2"/>
  <c r="P358" i="2"/>
  <c r="BI355" i="2"/>
  <c r="BH355" i="2"/>
  <c r="BG355" i="2"/>
  <c r="BF355" i="2"/>
  <c r="T355" i="2"/>
  <c r="R355" i="2"/>
  <c r="P355" i="2"/>
  <c r="BI352" i="2"/>
  <c r="BH352" i="2"/>
  <c r="BG352" i="2"/>
  <c r="BF352" i="2"/>
  <c r="T352" i="2"/>
  <c r="R352" i="2"/>
  <c r="P352" i="2"/>
  <c r="BI349" i="2"/>
  <c r="BH349" i="2"/>
  <c r="BG349" i="2"/>
  <c r="BF349" i="2"/>
  <c r="T349" i="2"/>
  <c r="R349" i="2"/>
  <c r="P349" i="2"/>
  <c r="BI346" i="2"/>
  <c r="BH346" i="2"/>
  <c r="BG346" i="2"/>
  <c r="BF346" i="2"/>
  <c r="T346" i="2"/>
  <c r="R346" i="2"/>
  <c r="P346" i="2"/>
  <c r="BI343" i="2"/>
  <c r="BH343" i="2"/>
  <c r="BG343" i="2"/>
  <c r="BF343" i="2"/>
  <c r="T343" i="2"/>
  <c r="R343" i="2"/>
  <c r="P343" i="2"/>
  <c r="BI332" i="2"/>
  <c r="BH332" i="2"/>
  <c r="BG332" i="2"/>
  <c r="BF332" i="2"/>
  <c r="T332" i="2"/>
  <c r="R332" i="2"/>
  <c r="P332" i="2"/>
  <c r="BI329" i="2"/>
  <c r="BH329" i="2"/>
  <c r="BG329" i="2"/>
  <c r="BF329" i="2"/>
  <c r="T329" i="2"/>
  <c r="R329" i="2"/>
  <c r="P329" i="2"/>
  <c r="BI324" i="2"/>
  <c r="BH324" i="2"/>
  <c r="BG324" i="2"/>
  <c r="BF324" i="2"/>
  <c r="T324" i="2"/>
  <c r="R324" i="2"/>
  <c r="P324" i="2"/>
  <c r="BI323" i="2"/>
  <c r="BH323" i="2"/>
  <c r="BG323" i="2"/>
  <c r="BF323" i="2"/>
  <c r="T323" i="2"/>
  <c r="R323" i="2"/>
  <c r="P323" i="2"/>
  <c r="BI321" i="2"/>
  <c r="BH321" i="2"/>
  <c r="BG321" i="2"/>
  <c r="BF321" i="2"/>
  <c r="T321" i="2"/>
  <c r="R321" i="2"/>
  <c r="P321" i="2"/>
  <c r="BI319" i="2"/>
  <c r="BH319" i="2"/>
  <c r="BG319" i="2"/>
  <c r="BF319" i="2"/>
  <c r="T319" i="2"/>
  <c r="R319" i="2"/>
  <c r="P319" i="2"/>
  <c r="BI318" i="2"/>
  <c r="BH318" i="2"/>
  <c r="BG318" i="2"/>
  <c r="BF318" i="2"/>
  <c r="T318" i="2"/>
  <c r="R318" i="2"/>
  <c r="P318" i="2"/>
  <c r="BI316" i="2"/>
  <c r="BH316" i="2"/>
  <c r="BG316" i="2"/>
  <c r="BF316" i="2"/>
  <c r="T316" i="2"/>
  <c r="R316" i="2"/>
  <c r="P316" i="2"/>
  <c r="BI315" i="2"/>
  <c r="BH315" i="2"/>
  <c r="BG315" i="2"/>
  <c r="BF315" i="2"/>
  <c r="T315" i="2"/>
  <c r="R315" i="2"/>
  <c r="P315" i="2"/>
  <c r="BI313" i="2"/>
  <c r="BH313" i="2"/>
  <c r="BG313" i="2"/>
  <c r="BF313" i="2"/>
  <c r="T313" i="2"/>
  <c r="R313" i="2"/>
  <c r="P313" i="2"/>
  <c r="BI312" i="2"/>
  <c r="BH312" i="2"/>
  <c r="BG312" i="2"/>
  <c r="BF312" i="2"/>
  <c r="T312" i="2"/>
  <c r="R312" i="2"/>
  <c r="P312" i="2"/>
  <c r="BI310" i="2"/>
  <c r="BH310" i="2"/>
  <c r="BG310" i="2"/>
  <c r="BF310" i="2"/>
  <c r="T310" i="2"/>
  <c r="R310" i="2"/>
  <c r="P310" i="2"/>
  <c r="BI309" i="2"/>
  <c r="BH309" i="2"/>
  <c r="BG309" i="2"/>
  <c r="BF309" i="2"/>
  <c r="T309" i="2"/>
  <c r="R309" i="2"/>
  <c r="P309" i="2"/>
  <c r="BI307" i="2"/>
  <c r="BH307" i="2"/>
  <c r="BG307" i="2"/>
  <c r="BF307" i="2"/>
  <c r="T307" i="2"/>
  <c r="R307" i="2"/>
  <c r="P307" i="2"/>
  <c r="BI306" i="2"/>
  <c r="BH306" i="2"/>
  <c r="BG306" i="2"/>
  <c r="BF306" i="2"/>
  <c r="T306" i="2"/>
  <c r="R306" i="2"/>
  <c r="P306" i="2"/>
  <c r="BI304" i="2"/>
  <c r="BH304" i="2"/>
  <c r="BG304" i="2"/>
  <c r="BF304" i="2"/>
  <c r="T304" i="2"/>
  <c r="R304" i="2"/>
  <c r="P304" i="2"/>
  <c r="BI303" i="2"/>
  <c r="BH303" i="2"/>
  <c r="BG303" i="2"/>
  <c r="BF303" i="2"/>
  <c r="T303" i="2"/>
  <c r="R303" i="2"/>
  <c r="P303" i="2"/>
  <c r="BI302" i="2"/>
  <c r="BH302" i="2"/>
  <c r="BG302" i="2"/>
  <c r="BF302" i="2"/>
  <c r="T302" i="2"/>
  <c r="R302" i="2"/>
  <c r="P302" i="2"/>
  <c r="BI300" i="2"/>
  <c r="BH300" i="2"/>
  <c r="BG300" i="2"/>
  <c r="BF300" i="2"/>
  <c r="T300" i="2"/>
  <c r="R300" i="2"/>
  <c r="P300" i="2"/>
  <c r="BI297" i="2"/>
  <c r="BH297" i="2"/>
  <c r="BG297" i="2"/>
  <c r="BF297" i="2"/>
  <c r="T297" i="2"/>
  <c r="R297" i="2"/>
  <c r="P297" i="2"/>
  <c r="BI296" i="2"/>
  <c r="BH296" i="2"/>
  <c r="BG296" i="2"/>
  <c r="BF296" i="2"/>
  <c r="T296" i="2"/>
  <c r="R296" i="2"/>
  <c r="P296" i="2"/>
  <c r="BI295" i="2"/>
  <c r="BH295" i="2"/>
  <c r="BG295" i="2"/>
  <c r="BF295" i="2"/>
  <c r="T295" i="2"/>
  <c r="R295" i="2"/>
  <c r="P295" i="2"/>
  <c r="BI293" i="2"/>
  <c r="BH293" i="2"/>
  <c r="BG293" i="2"/>
  <c r="BF293" i="2"/>
  <c r="T293" i="2"/>
  <c r="R293" i="2"/>
  <c r="P293" i="2"/>
  <c r="BI292" i="2"/>
  <c r="BH292" i="2"/>
  <c r="BG292" i="2"/>
  <c r="BF292" i="2"/>
  <c r="T292" i="2"/>
  <c r="R292" i="2"/>
  <c r="P292" i="2"/>
  <c r="BI290" i="2"/>
  <c r="BH290" i="2"/>
  <c r="BG290" i="2"/>
  <c r="BF290" i="2"/>
  <c r="T290" i="2"/>
  <c r="R290" i="2"/>
  <c r="P290" i="2"/>
  <c r="BI288" i="2"/>
  <c r="BH288" i="2"/>
  <c r="BG288" i="2"/>
  <c r="BF288" i="2"/>
  <c r="T288" i="2"/>
  <c r="R288" i="2"/>
  <c r="P288" i="2"/>
  <c r="BI278" i="2"/>
  <c r="BH278" i="2"/>
  <c r="BG278" i="2"/>
  <c r="BF278" i="2"/>
  <c r="T278" i="2"/>
  <c r="R278" i="2"/>
  <c r="P278" i="2"/>
  <c r="BI274" i="2"/>
  <c r="BH274" i="2"/>
  <c r="BG274" i="2"/>
  <c r="BF274" i="2"/>
  <c r="T274" i="2"/>
  <c r="R274" i="2"/>
  <c r="P274" i="2"/>
  <c r="BI269" i="2"/>
  <c r="BH269" i="2"/>
  <c r="BG269" i="2"/>
  <c r="BF269" i="2"/>
  <c r="T269" i="2"/>
  <c r="R269" i="2"/>
  <c r="P269" i="2"/>
  <c r="BI266" i="2"/>
  <c r="BH266" i="2"/>
  <c r="BG266" i="2"/>
  <c r="BF266" i="2"/>
  <c r="T266" i="2"/>
  <c r="R266" i="2"/>
  <c r="P266" i="2"/>
  <c r="BI261" i="2"/>
  <c r="BH261" i="2"/>
  <c r="BG261" i="2"/>
  <c r="BF261" i="2"/>
  <c r="T261" i="2"/>
  <c r="R261" i="2"/>
  <c r="P261" i="2"/>
  <c r="BI258" i="2"/>
  <c r="BH258" i="2"/>
  <c r="BG258" i="2"/>
  <c r="BF258" i="2"/>
  <c r="T258" i="2"/>
  <c r="R258" i="2"/>
  <c r="P258" i="2"/>
  <c r="BI255" i="2"/>
  <c r="BH255" i="2"/>
  <c r="BG255" i="2"/>
  <c r="BF255" i="2"/>
  <c r="T255" i="2"/>
  <c r="R255" i="2"/>
  <c r="P255" i="2"/>
  <c r="BI252" i="2"/>
  <c r="BH252" i="2"/>
  <c r="BG252" i="2"/>
  <c r="BF252" i="2"/>
  <c r="T252" i="2"/>
  <c r="R252" i="2"/>
  <c r="P252" i="2"/>
  <c r="BI249" i="2"/>
  <c r="BH249" i="2"/>
  <c r="BG249" i="2"/>
  <c r="BF249" i="2"/>
  <c r="T249" i="2"/>
  <c r="R249" i="2"/>
  <c r="P249" i="2"/>
  <c r="BI244" i="2"/>
  <c r="BH244" i="2"/>
  <c r="BG244" i="2"/>
  <c r="BF244" i="2"/>
  <c r="T244" i="2"/>
  <c r="R244" i="2"/>
  <c r="P244" i="2"/>
  <c r="BI239" i="2"/>
  <c r="BH239" i="2"/>
  <c r="BG239" i="2"/>
  <c r="BF239" i="2"/>
  <c r="T239" i="2"/>
  <c r="R239" i="2"/>
  <c r="P239" i="2"/>
  <c r="BI238" i="2"/>
  <c r="BH238" i="2"/>
  <c r="BG238" i="2"/>
  <c r="BF238" i="2"/>
  <c r="T238" i="2"/>
  <c r="R238" i="2"/>
  <c r="P238" i="2"/>
  <c r="BI236" i="2"/>
  <c r="BH236" i="2"/>
  <c r="BG236" i="2"/>
  <c r="BF236" i="2"/>
  <c r="T236" i="2"/>
  <c r="R236" i="2"/>
  <c r="P236" i="2"/>
  <c r="BI235" i="2"/>
  <c r="BH235" i="2"/>
  <c r="BG235" i="2"/>
  <c r="BF235" i="2"/>
  <c r="T235" i="2"/>
  <c r="R235" i="2"/>
  <c r="P235" i="2"/>
  <c r="BI234" i="2"/>
  <c r="BH234" i="2"/>
  <c r="BG234" i="2"/>
  <c r="BF234" i="2"/>
  <c r="T234" i="2"/>
  <c r="R234" i="2"/>
  <c r="P234" i="2"/>
  <c r="BI233" i="2"/>
  <c r="BH233" i="2"/>
  <c r="BG233" i="2"/>
  <c r="BF233" i="2"/>
  <c r="T233" i="2"/>
  <c r="R233" i="2"/>
  <c r="P233" i="2"/>
  <c r="BI232" i="2"/>
  <c r="BH232" i="2"/>
  <c r="BG232" i="2"/>
  <c r="BF232" i="2"/>
  <c r="T232" i="2"/>
  <c r="R232" i="2"/>
  <c r="P232" i="2"/>
  <c r="BI230" i="2"/>
  <c r="BH230" i="2"/>
  <c r="BG230" i="2"/>
  <c r="BF230" i="2"/>
  <c r="T230" i="2"/>
  <c r="R230" i="2"/>
  <c r="P230" i="2"/>
  <c r="BI225" i="2"/>
  <c r="BH225" i="2"/>
  <c r="BG225" i="2"/>
  <c r="BF225" i="2"/>
  <c r="T225" i="2"/>
  <c r="R225" i="2"/>
  <c r="P225" i="2"/>
  <c r="BI222" i="2"/>
  <c r="BH222" i="2"/>
  <c r="BG222" i="2"/>
  <c r="BF222" i="2"/>
  <c r="T222" i="2"/>
  <c r="R222" i="2"/>
  <c r="P222" i="2"/>
  <c r="BI219" i="2"/>
  <c r="BH219" i="2"/>
  <c r="BG219" i="2"/>
  <c r="BF219" i="2"/>
  <c r="T219" i="2"/>
  <c r="R219" i="2"/>
  <c r="P219" i="2"/>
  <c r="BI216" i="2"/>
  <c r="BH216" i="2"/>
  <c r="BG216" i="2"/>
  <c r="BF216" i="2"/>
  <c r="T216" i="2"/>
  <c r="R216" i="2"/>
  <c r="P216" i="2"/>
  <c r="BI214" i="2"/>
  <c r="BH214" i="2"/>
  <c r="BG214" i="2"/>
  <c r="BF214" i="2"/>
  <c r="T214" i="2"/>
  <c r="R214" i="2"/>
  <c r="P214" i="2"/>
  <c r="BI212" i="2"/>
  <c r="BH212" i="2"/>
  <c r="BG212" i="2"/>
  <c r="BF212" i="2"/>
  <c r="T212" i="2"/>
  <c r="R212" i="2"/>
  <c r="P212" i="2"/>
  <c r="BI210" i="2"/>
  <c r="BH210" i="2"/>
  <c r="BG210" i="2"/>
  <c r="BF210" i="2"/>
  <c r="T210" i="2"/>
  <c r="R210" i="2"/>
  <c r="P210" i="2"/>
  <c r="BI208" i="2"/>
  <c r="BH208" i="2"/>
  <c r="BG208" i="2"/>
  <c r="BF208" i="2"/>
  <c r="T208" i="2"/>
  <c r="R208" i="2"/>
  <c r="P208" i="2"/>
  <c r="BI203" i="2"/>
  <c r="BH203" i="2"/>
  <c r="BG203" i="2"/>
  <c r="BF203" i="2"/>
  <c r="T203" i="2"/>
  <c r="R203" i="2"/>
  <c r="P203" i="2"/>
  <c r="BI200" i="2"/>
  <c r="BH200" i="2"/>
  <c r="BG200" i="2"/>
  <c r="BF200" i="2"/>
  <c r="T200" i="2"/>
  <c r="R200" i="2"/>
  <c r="P200" i="2"/>
  <c r="BI198" i="2"/>
  <c r="BH198" i="2"/>
  <c r="BG198" i="2"/>
  <c r="BF198" i="2"/>
  <c r="T198" i="2"/>
  <c r="R198" i="2"/>
  <c r="P198" i="2"/>
  <c r="BI192" i="2"/>
  <c r="BH192" i="2"/>
  <c r="BG192" i="2"/>
  <c r="BF192" i="2"/>
  <c r="T192" i="2"/>
  <c r="R192" i="2"/>
  <c r="P192" i="2"/>
  <c r="BI186" i="2"/>
  <c r="BH186" i="2"/>
  <c r="BG186" i="2"/>
  <c r="BF186" i="2"/>
  <c r="T186" i="2"/>
  <c r="R186" i="2"/>
  <c r="P186" i="2"/>
  <c r="BI178" i="2"/>
  <c r="BH178" i="2"/>
  <c r="BG178" i="2"/>
  <c r="BF178" i="2"/>
  <c r="T178" i="2"/>
  <c r="R178" i="2"/>
  <c r="P178" i="2"/>
  <c r="BI174" i="2"/>
  <c r="BH174" i="2"/>
  <c r="BG174" i="2"/>
  <c r="BF174" i="2"/>
  <c r="T174" i="2"/>
  <c r="R174" i="2"/>
  <c r="P174" i="2"/>
  <c r="BI171" i="2"/>
  <c r="BH171" i="2"/>
  <c r="BG171" i="2"/>
  <c r="BF171" i="2"/>
  <c r="T171" i="2"/>
  <c r="R171" i="2"/>
  <c r="P171" i="2"/>
  <c r="BI168" i="2"/>
  <c r="BH168" i="2"/>
  <c r="BG168" i="2"/>
  <c r="BF168" i="2"/>
  <c r="T168" i="2"/>
  <c r="R168" i="2"/>
  <c r="P168" i="2"/>
  <c r="BI166" i="2"/>
  <c r="BH166" i="2"/>
  <c r="BG166" i="2"/>
  <c r="BF166" i="2"/>
  <c r="T166" i="2"/>
  <c r="R166" i="2"/>
  <c r="P166" i="2"/>
  <c r="BI162" i="2"/>
  <c r="BH162" i="2"/>
  <c r="BG162" i="2"/>
  <c r="BF162" i="2"/>
  <c r="T162" i="2"/>
  <c r="R162" i="2"/>
  <c r="P162" i="2"/>
  <c r="BI158" i="2"/>
  <c r="BH158" i="2"/>
  <c r="BG158" i="2"/>
  <c r="BF158" i="2"/>
  <c r="T158" i="2"/>
  <c r="R158" i="2"/>
  <c r="P158" i="2"/>
  <c r="BI156" i="2"/>
  <c r="BH156" i="2"/>
  <c r="BG156" i="2"/>
  <c r="BF156" i="2"/>
  <c r="T156" i="2"/>
  <c r="R156" i="2"/>
  <c r="P156" i="2"/>
  <c r="BI151" i="2"/>
  <c r="BH151" i="2"/>
  <c r="BG151" i="2"/>
  <c r="BF151" i="2"/>
  <c r="T151" i="2"/>
  <c r="R151" i="2"/>
  <c r="P151" i="2"/>
  <c r="BI148" i="2"/>
  <c r="BH148" i="2"/>
  <c r="BG148" i="2"/>
  <c r="BF148" i="2"/>
  <c r="T148" i="2"/>
  <c r="R148" i="2"/>
  <c r="P148" i="2"/>
  <c r="BI136" i="2"/>
  <c r="BH136" i="2"/>
  <c r="BG136" i="2"/>
  <c r="BF136" i="2"/>
  <c r="T136" i="2"/>
  <c r="R136" i="2"/>
  <c r="P136" i="2"/>
  <c r="BI133" i="2"/>
  <c r="BH133" i="2"/>
  <c r="BG133" i="2"/>
  <c r="BF133" i="2"/>
  <c r="T133" i="2"/>
  <c r="R133" i="2"/>
  <c r="P133" i="2"/>
  <c r="BI130" i="2"/>
  <c r="BH130" i="2"/>
  <c r="BG130" i="2"/>
  <c r="BF130" i="2"/>
  <c r="T130" i="2"/>
  <c r="R130" i="2"/>
  <c r="P130" i="2"/>
  <c r="BI127" i="2"/>
  <c r="BH127" i="2"/>
  <c r="BG127" i="2"/>
  <c r="BF127" i="2"/>
  <c r="T127" i="2"/>
  <c r="R127" i="2"/>
  <c r="P127" i="2"/>
  <c r="BI124" i="2"/>
  <c r="BH124" i="2"/>
  <c r="BG124" i="2"/>
  <c r="BF124" i="2"/>
  <c r="T124" i="2"/>
  <c r="R124" i="2"/>
  <c r="P124" i="2"/>
  <c r="BI121" i="2"/>
  <c r="BH121" i="2"/>
  <c r="BG121" i="2"/>
  <c r="BF121" i="2"/>
  <c r="T121" i="2"/>
  <c r="R121" i="2"/>
  <c r="P121" i="2"/>
  <c r="BI118" i="2"/>
  <c r="BH118" i="2"/>
  <c r="BG118" i="2"/>
  <c r="BF118" i="2"/>
  <c r="T118" i="2"/>
  <c r="R118" i="2"/>
  <c r="P118" i="2"/>
  <c r="BI116" i="2"/>
  <c r="BH116" i="2"/>
  <c r="BG116" i="2"/>
  <c r="BF116" i="2"/>
  <c r="T116" i="2"/>
  <c r="R116" i="2"/>
  <c r="P116" i="2"/>
  <c r="BI113" i="2"/>
  <c r="BH113" i="2"/>
  <c r="BG113" i="2"/>
  <c r="BF113" i="2"/>
  <c r="T113" i="2"/>
  <c r="R113" i="2"/>
  <c r="P113" i="2"/>
  <c r="BI108" i="2"/>
  <c r="BH108" i="2"/>
  <c r="BG108" i="2"/>
  <c r="F35" i="2" s="1"/>
  <c r="BF108" i="2"/>
  <c r="T108" i="2"/>
  <c r="R108" i="2"/>
  <c r="P108" i="2"/>
  <c r="BI105" i="2"/>
  <c r="BH105" i="2"/>
  <c r="BG105" i="2"/>
  <c r="BF105" i="2"/>
  <c r="T105" i="2"/>
  <c r="R105" i="2"/>
  <c r="P105" i="2"/>
  <c r="BI102" i="2"/>
  <c r="BH102" i="2"/>
  <c r="BG102" i="2"/>
  <c r="BF102" i="2"/>
  <c r="T102" i="2"/>
  <c r="R102" i="2"/>
  <c r="P102" i="2"/>
  <c r="BI99" i="2"/>
  <c r="BH99" i="2"/>
  <c r="BG99" i="2"/>
  <c r="BF99" i="2"/>
  <c r="F34" i="2" s="1"/>
  <c r="T99" i="2"/>
  <c r="R99" i="2"/>
  <c r="P99" i="2"/>
  <c r="BI96" i="2"/>
  <c r="BH96" i="2"/>
  <c r="BG96" i="2"/>
  <c r="BF96" i="2"/>
  <c r="T96" i="2"/>
  <c r="R96" i="2"/>
  <c r="P96" i="2"/>
  <c r="BI91" i="2"/>
  <c r="F37" i="2" s="1"/>
  <c r="BH91" i="2"/>
  <c r="F36" i="2" s="1"/>
  <c r="BG91" i="2"/>
  <c r="BF91" i="2"/>
  <c r="T91" i="2"/>
  <c r="R91" i="2"/>
  <c r="P91" i="2"/>
  <c r="J85" i="2"/>
  <c r="J84" i="2"/>
  <c r="F84" i="2"/>
  <c r="F82" i="2"/>
  <c r="E80" i="2"/>
  <c r="J55" i="2"/>
  <c r="J54" i="2"/>
  <c r="F54" i="2"/>
  <c r="F52" i="2"/>
  <c r="E50" i="2"/>
  <c r="J18" i="2"/>
  <c r="E18" i="2"/>
  <c r="F85" i="2"/>
  <c r="J17" i="2"/>
  <c r="J12" i="2"/>
  <c r="J82" i="2" s="1"/>
  <c r="E7" i="2"/>
  <c r="E78" i="2"/>
  <c r="L50" i="1"/>
  <c r="AM50" i="1"/>
  <c r="AM49" i="1"/>
  <c r="L49" i="1"/>
  <c r="AM47" i="1"/>
  <c r="L47" i="1"/>
  <c r="L45" i="1"/>
  <c r="L44" i="1"/>
  <c r="J148" i="2"/>
  <c r="J124" i="2"/>
  <c r="BK105" i="2"/>
  <c r="J96" i="2"/>
  <c r="BK180" i="3"/>
  <c r="BK302" i="3"/>
  <c r="BK223" i="3"/>
  <c r="J104" i="3"/>
  <c r="BK145" i="4"/>
  <c r="BK200" i="4"/>
  <c r="BK114" i="4"/>
  <c r="J96" i="4"/>
  <c r="BK138" i="4"/>
  <c r="J145" i="4"/>
  <c r="J217" i="4"/>
  <c r="J107" i="4"/>
  <c r="BK175" i="4"/>
  <c r="BK92" i="5"/>
  <c r="BK91" i="5"/>
  <c r="BK84" i="5"/>
  <c r="J98" i="5"/>
  <c r="J91" i="5"/>
  <c r="J408" i="6"/>
  <c r="BK125" i="6"/>
  <c r="BK417" i="6"/>
  <c r="BK367" i="6"/>
  <c r="J263" i="6"/>
  <c r="BK158" i="6"/>
  <c r="J414" i="6"/>
  <c r="J360" i="6"/>
  <c r="J268" i="6"/>
  <c r="BK102" i="6"/>
  <c r="BK360" i="6"/>
  <c r="J241" i="6"/>
  <c r="BK105" i="6"/>
  <c r="BK379" i="6"/>
  <c r="J307" i="6"/>
  <c r="J247" i="6"/>
  <c r="J165" i="6"/>
  <c r="BK373" i="6"/>
  <c r="J286" i="6"/>
  <c r="BK128" i="6"/>
  <c r="BK400" i="6"/>
  <c r="BK380" i="6"/>
  <c r="J330" i="6"/>
  <c r="BK203" i="6"/>
  <c r="BK340" i="6"/>
  <c r="BK276" i="6"/>
  <c r="J113" i="6"/>
  <c r="J102" i="7"/>
  <c r="BK221" i="7"/>
  <c r="J125" i="7"/>
  <c r="BK228" i="7"/>
  <c r="J131" i="7"/>
  <c r="J218" i="7"/>
  <c r="BK166" i="7"/>
  <c r="BK225" i="7"/>
  <c r="J203" i="7"/>
  <c r="BK144" i="7"/>
  <c r="J133" i="7"/>
  <c r="J255" i="7"/>
  <c r="J235" i="7"/>
  <c r="BK176" i="7"/>
  <c r="J122" i="7"/>
  <c r="BK91" i="8"/>
  <c r="J170" i="9"/>
  <c r="J132" i="9"/>
  <c r="BK116" i="9"/>
  <c r="J85" i="9"/>
  <c r="J134" i="9"/>
  <c r="J102" i="9"/>
  <c r="BK149" i="9"/>
  <c r="BK94" i="9"/>
  <c r="BK165" i="9"/>
  <c r="J161" i="9"/>
  <c r="J124" i="9"/>
  <c r="BK93" i="9"/>
  <c r="J150" i="9"/>
  <c r="J118" i="9"/>
  <c r="BK95" i="9"/>
  <c r="J153" i="9"/>
  <c r="J133" i="9"/>
  <c r="J151" i="9"/>
  <c r="BK129" i="9"/>
  <c r="BK102" i="9"/>
  <c r="J167" i="10"/>
  <c r="J101" i="10"/>
  <c r="BK183" i="10"/>
  <c r="BK104" i="10"/>
  <c r="J142" i="10"/>
  <c r="BK214" i="10"/>
  <c r="J126" i="10"/>
  <c r="J145" i="10"/>
  <c r="J214" i="10"/>
  <c r="J122" i="10"/>
  <c r="BK92" i="11"/>
  <c r="J87" i="11"/>
  <c r="J95" i="11"/>
  <c r="BK290" i="12"/>
  <c r="BK252" i="12"/>
  <c r="BK127" i="12"/>
  <c r="BK243" i="12"/>
  <c r="BK168" i="12"/>
  <c r="J325" i="12"/>
  <c r="BK246" i="12"/>
  <c r="BK112" i="12"/>
  <c r="J290" i="12"/>
  <c r="BK218" i="12"/>
  <c r="J145" i="12"/>
  <c r="BK239" i="12"/>
  <c r="BK192" i="12"/>
  <c r="J282" i="12"/>
  <c r="BK245" i="12"/>
  <c r="J269" i="12"/>
  <c r="BK180" i="12"/>
  <c r="J100" i="12"/>
  <c r="J215" i="12"/>
  <c r="BK84" i="13"/>
  <c r="BK162" i="14"/>
  <c r="J130" i="14"/>
  <c r="J164" i="14"/>
  <c r="BK133" i="14"/>
  <c r="J103" i="14"/>
  <c r="BK131" i="14"/>
  <c r="J87" i="14"/>
  <c r="BK157" i="14"/>
  <c r="BK130" i="14"/>
  <c r="J115" i="14"/>
  <c r="BK146" i="14"/>
  <c r="J111" i="14"/>
  <c r="J92" i="14"/>
  <c r="J157" i="14"/>
  <c r="BK104" i="14"/>
  <c r="J140" i="14"/>
  <c r="BK95" i="14"/>
  <c r="J165" i="14"/>
  <c r="BK132" i="14"/>
  <c r="BK112" i="14"/>
  <c r="BK93" i="15"/>
  <c r="BK94" i="15"/>
  <c r="BK100" i="15"/>
  <c r="J98" i="15"/>
  <c r="J368" i="2"/>
  <c r="J355" i="2"/>
  <c r="J349" i="2"/>
  <c r="BK332" i="2"/>
  <c r="BK323" i="2"/>
  <c r="J316" i="2"/>
  <c r="BK310" i="2"/>
  <c r="J307" i="2"/>
  <c r="BK302" i="2"/>
  <c r="BK296" i="2"/>
  <c r="BK292" i="2"/>
  <c r="J269" i="2"/>
  <c r="J258" i="2"/>
  <c r="BK249" i="2"/>
  <c r="BK238" i="2"/>
  <c r="J235" i="2"/>
  <c r="BK230" i="2"/>
  <c r="BK219" i="2"/>
  <c r="J212" i="2"/>
  <c r="J203" i="2"/>
  <c r="BK192" i="2"/>
  <c r="BK174" i="2"/>
  <c r="BK166" i="2"/>
  <c r="BK156" i="2"/>
  <c r="J136" i="2"/>
  <c r="J127" i="2"/>
  <c r="J113" i="2"/>
  <c r="J99" i="2"/>
  <c r="BK118" i="3"/>
  <c r="J276" i="3"/>
  <c r="BK245" i="3"/>
  <c r="J175" i="3"/>
  <c r="J299" i="3"/>
  <c r="BK259" i="3"/>
  <c r="BK188" i="3"/>
  <c r="J167" i="4"/>
  <c r="BK112" i="4"/>
  <c r="J195" i="4"/>
  <c r="J154" i="4"/>
  <c r="J110" i="4"/>
  <c r="J101" i="4"/>
  <c r="BK181" i="4"/>
  <c r="J126" i="4"/>
  <c r="BK215" i="4"/>
  <c r="J171" i="4"/>
  <c r="BK117" i="4"/>
  <c r="BK179" i="4"/>
  <c r="BK124" i="4"/>
  <c r="J87" i="5"/>
  <c r="BK98" i="5"/>
  <c r="J93" i="5"/>
  <c r="J103" i="5"/>
  <c r="BK85" i="5"/>
  <c r="J364" i="6"/>
  <c r="J299" i="6"/>
  <c r="J99" i="6"/>
  <c r="BK392" i="6"/>
  <c r="J276" i="6"/>
  <c r="J161" i="6"/>
  <c r="J431" i="6"/>
  <c r="J369" i="6"/>
  <c r="BK299" i="6"/>
  <c r="BK243" i="6"/>
  <c r="J453" i="6"/>
  <c r="J377" i="6"/>
  <c r="J337" i="6"/>
  <c r="J197" i="6"/>
  <c r="BK431" i="6"/>
  <c r="J373" i="6"/>
  <c r="J327" i="6"/>
  <c r="J253" i="6"/>
  <c r="BK155" i="6"/>
  <c r="BK414" i="6"/>
  <c r="J340" i="6"/>
  <c r="BK187" i="6"/>
  <c r="J446" i="6"/>
  <c r="J398" i="6"/>
  <c r="J379" i="6"/>
  <c r="BK263" i="6"/>
  <c r="BK194" i="6"/>
  <c r="J91" i="6"/>
  <c r="BK247" i="6"/>
  <c r="J105" i="6"/>
  <c r="J108" i="7"/>
  <c r="BK233" i="7"/>
  <c r="BK212" i="7"/>
  <c r="BK93" i="7"/>
  <c r="BK195" i="7"/>
  <c r="J99" i="7"/>
  <c r="J207" i="7"/>
  <c r="J242" i="7"/>
  <c r="J221" i="7"/>
  <c r="J195" i="7"/>
  <c r="J162" i="7"/>
  <c r="J150" i="7"/>
  <c r="BK252" i="7"/>
  <c r="BK217" i="7"/>
  <c r="J171" i="7"/>
  <c r="J116" i="7"/>
  <c r="BK88" i="8"/>
  <c r="BK173" i="9"/>
  <c r="BK134" i="9"/>
  <c r="J122" i="9"/>
  <c r="J111" i="9"/>
  <c r="BK169" i="9"/>
  <c r="BK133" i="9"/>
  <c r="J112" i="9"/>
  <c r="BK166" i="9"/>
  <c r="BK113" i="9"/>
  <c r="BK85" i="9"/>
  <c r="BK157" i="9"/>
  <c r="BK158" i="9"/>
  <c r="BK145" i="9"/>
  <c r="BK107" i="9"/>
  <c r="J174" i="9"/>
  <c r="J144" i="9"/>
  <c r="BK101" i="9"/>
  <c r="BK159" i="9"/>
  <c r="BK140" i="9"/>
  <c r="J117" i="9"/>
  <c r="J116" i="9"/>
  <c r="J94" i="9"/>
  <c r="J154" i="10"/>
  <c r="J110" i="10"/>
  <c r="J216" i="10"/>
  <c r="J151" i="10"/>
  <c r="BK175" i="10"/>
  <c r="BK107" i="10"/>
  <c r="J158" i="10"/>
  <c r="J171" i="10"/>
  <c r="BK91" i="10"/>
  <c r="BK154" i="10"/>
  <c r="J86" i="11"/>
  <c r="BK91" i="11"/>
  <c r="BK88" i="11"/>
  <c r="J303" i="12"/>
  <c r="BK268" i="12"/>
  <c r="J189" i="12"/>
  <c r="J318" i="12"/>
  <c r="J186" i="12"/>
  <c r="BK115" i="12"/>
  <c r="BK280" i="12"/>
  <c r="BK177" i="12"/>
  <c r="BK321" i="12"/>
  <c r="BK287" i="12"/>
  <c r="J190" i="12"/>
  <c r="J137" i="12"/>
  <c r="J264" i="12"/>
  <c r="J197" i="12"/>
  <c r="J285" i="12"/>
  <c r="BK250" i="12"/>
  <c r="J130" i="12"/>
  <c r="J239" i="12"/>
  <c r="J272" i="12"/>
  <c r="BK91" i="12"/>
  <c r="BK89" i="13"/>
  <c r="J169" i="14"/>
  <c r="BK142" i="14"/>
  <c r="J99" i="14"/>
  <c r="J154" i="14"/>
  <c r="BK127" i="14"/>
  <c r="BK109" i="14"/>
  <c r="J89" i="14"/>
  <c r="BK120" i="14"/>
  <c r="BK92" i="14"/>
  <c r="J146" i="14"/>
  <c r="J124" i="14"/>
  <c r="J158" i="14"/>
  <c r="BK123" i="14"/>
  <c r="J94" i="14"/>
  <c r="J159" i="14"/>
  <c r="BK121" i="14"/>
  <c r="J149" i="14"/>
  <c r="BK91" i="14"/>
  <c r="J156" i="14"/>
  <c r="BK140" i="14"/>
  <c r="BK117" i="14"/>
  <c r="BK90" i="14"/>
  <c r="BK83" i="15"/>
  <c r="J83" i="15"/>
  <c r="J95" i="15"/>
  <c r="J92" i="15"/>
  <c r="J361" i="2"/>
  <c r="J352" i="2"/>
  <c r="J343" i="2"/>
  <c r="BK324" i="2"/>
  <c r="J321" i="2"/>
  <c r="BK315" i="2"/>
  <c r="J310" i="2"/>
  <c r="BK307" i="2"/>
  <c r="J303" i="2"/>
  <c r="J297" i="2"/>
  <c r="J293" i="2"/>
  <c r="J288" i="2"/>
  <c r="BK269" i="2"/>
  <c r="J261" i="2"/>
  <c r="J252" i="2"/>
  <c r="BK239" i="2"/>
  <c r="BK234" i="2"/>
  <c r="J232" i="2"/>
  <c r="J222" i="2"/>
  <c r="BK214" i="2"/>
  <c r="J210" i="2"/>
  <c r="BK200" i="2"/>
  <c r="J192" i="2"/>
  <c r="J171" i="2"/>
  <c r="BK162" i="2"/>
  <c r="J151" i="2"/>
  <c r="J133" i="2"/>
  <c r="J121" i="2"/>
  <c r="J108" i="2"/>
  <c r="BK96" i="2"/>
  <c r="BK293" i="3"/>
  <c r="J242" i="3"/>
  <c r="J210" i="3"/>
  <c r="BK175" i="3"/>
  <c r="BK136" i="3"/>
  <c r="J112" i="3"/>
  <c r="J223" i="3"/>
  <c r="BK156" i="3"/>
  <c r="J90" i="3"/>
  <c r="BK262" i="3"/>
  <c r="J219" i="3"/>
  <c r="BK177" i="3"/>
  <c r="BK107" i="3"/>
  <c r="J264" i="3"/>
  <c r="BK251" i="3"/>
  <c r="BK219" i="3"/>
  <c r="J131" i="3"/>
  <c r="BK213" i="3"/>
  <c r="J136" i="3"/>
  <c r="J258" i="3"/>
  <c r="J245" i="3"/>
  <c r="J197" i="3"/>
  <c r="BK166" i="3"/>
  <c r="J134" i="3"/>
  <c r="BK299" i="3"/>
  <c r="J253" i="3"/>
  <c r="BK233" i="3"/>
  <c r="J118" i="3"/>
  <c r="BK305" i="3"/>
  <c r="J267" i="3"/>
  <c r="BK200" i="3"/>
  <c r="J183" i="4"/>
  <c r="BK104" i="4"/>
  <c r="J122" i="4"/>
  <c r="BK122" i="4"/>
  <c r="BK148" i="4"/>
  <c r="BK189" i="4"/>
  <c r="BK131" i="4"/>
  <c r="J189" i="4"/>
  <c r="J131" i="4"/>
  <c r="J205" i="4"/>
  <c r="BK94" i="4"/>
  <c r="BK86" i="5"/>
  <c r="J96" i="5"/>
  <c r="J92" i="5"/>
  <c r="BK93" i="5"/>
  <c r="J428" i="6"/>
  <c r="BK362" i="6"/>
  <c r="BK291" i="6"/>
  <c r="BK116" i="6"/>
  <c r="J397" i="6"/>
  <c r="J362" i="6"/>
  <c r="J259" i="6"/>
  <c r="J125" i="6"/>
  <c r="BK390" i="6"/>
  <c r="BK365" i="6"/>
  <c r="J271" i="6"/>
  <c r="J122" i="6"/>
  <c r="BK398" i="6"/>
  <c r="J346" i="6"/>
  <c r="BK219" i="6"/>
  <c r="BK443" i="6"/>
  <c r="BK330" i="6"/>
  <c r="BK200" i="6"/>
  <c r="J131" i="6"/>
  <c r="BK388" i="6"/>
  <c r="J334" i="6"/>
  <c r="J181" i="6"/>
  <c r="BK440" i="6"/>
  <c r="J385" i="6"/>
  <c r="J343" i="6"/>
  <c r="J231" i="6"/>
  <c r="BK346" i="6"/>
  <c r="BK268" i="6"/>
  <c r="BK122" i="6"/>
  <c r="BK153" i="7"/>
  <c r="BK235" i="7"/>
  <c r="J214" i="7"/>
  <c r="J127" i="7"/>
  <c r="BK239" i="7"/>
  <c r="BK137" i="7"/>
  <c r="J239" i="7"/>
  <c r="BK187" i="7"/>
  <c r="J237" i="7"/>
  <c r="J217" i="7"/>
  <c r="J190" i="7"/>
  <c r="J137" i="7"/>
  <c r="BK99" i="7"/>
  <c r="J247" i="7"/>
  <c r="J198" i="7"/>
  <c r="BK141" i="7"/>
  <c r="J91" i="7"/>
  <c r="J91" i="8"/>
  <c r="J84" i="8"/>
  <c r="BK152" i="9"/>
  <c r="BK125" i="9"/>
  <c r="BK91" i="9"/>
  <c r="J142" i="9"/>
  <c r="J100" i="9"/>
  <c r="BK143" i="9"/>
  <c r="BK112" i="9"/>
  <c r="J166" i="9"/>
  <c r="J159" i="9"/>
  <c r="BK156" i="9"/>
  <c r="J138" i="9"/>
  <c r="BK122" i="9"/>
  <c r="J99" i="9"/>
  <c r="BK153" i="9"/>
  <c r="J131" i="9"/>
  <c r="BK98" i="9"/>
  <c r="J168" i="9"/>
  <c r="BK144" i="9"/>
  <c r="J115" i="9"/>
  <c r="J139" i="9"/>
  <c r="J125" i="9"/>
  <c r="J98" i="9"/>
  <c r="J138" i="10"/>
  <c r="BK117" i="10"/>
  <c r="BK142" i="10"/>
  <c r="J189" i="10"/>
  <c r="BK124" i="10"/>
  <c r="J94" i="10"/>
  <c r="BK151" i="10"/>
  <c r="J96" i="10"/>
  <c r="J114" i="10"/>
  <c r="BK167" i="10"/>
  <c r="J91" i="11"/>
  <c r="BK94" i="11"/>
  <c r="BK87" i="11"/>
  <c r="J306" i="12"/>
  <c r="BK261" i="12"/>
  <c r="BK207" i="12"/>
  <c r="J91" i="12"/>
  <c r="BK231" i="12"/>
  <c r="BK157" i="12"/>
  <c r="J315" i="12"/>
  <c r="BK234" i="12"/>
  <c r="J135" i="12"/>
  <c r="BK303" i="12"/>
  <c r="BK273" i="12"/>
  <c r="J168" i="12"/>
  <c r="BK100" i="12"/>
  <c r="J202" i="12"/>
  <c r="J106" i="12"/>
  <c r="J224" i="12"/>
  <c r="J277" i="12"/>
  <c r="J184" i="12"/>
  <c r="J273" i="12"/>
  <c r="BK182" i="12"/>
  <c r="BK91" i="13"/>
  <c r="BK90" i="13"/>
  <c r="J150" i="14"/>
  <c r="J118" i="14"/>
  <c r="BK155" i="14"/>
  <c r="J134" i="14"/>
  <c r="BK115" i="14"/>
  <c r="BK154" i="14"/>
  <c r="J113" i="14"/>
  <c r="BK169" i="14"/>
  <c r="J153" i="14"/>
  <c r="J123" i="14"/>
  <c r="BK101" i="14"/>
  <c r="BK113" i="14"/>
  <c r="J107" i="14"/>
  <c r="J163" i="14"/>
  <c r="BK138" i="14"/>
  <c r="J90" i="14"/>
  <c r="BK134" i="14"/>
  <c r="BK166" i="14"/>
  <c r="J141" i="14"/>
  <c r="J119" i="14"/>
  <c r="J93" i="14"/>
  <c r="J96" i="15"/>
  <c r="BK96" i="15"/>
  <c r="BK85" i="15"/>
  <c r="BK87" i="15"/>
  <c r="BK361" i="2"/>
  <c r="BK352" i="2"/>
  <c r="BK346" i="2"/>
  <c r="J329" i="2"/>
  <c r="BK319" i="2"/>
  <c r="BK316" i="2"/>
  <c r="BK312" i="2"/>
  <c r="BK309" i="2"/>
  <c r="BK304" i="2"/>
  <c r="J300" i="2"/>
  <c r="BK295" i="2"/>
  <c r="BK290" i="2"/>
  <c r="BK278" i="2"/>
  <c r="BK266" i="2"/>
  <c r="BK255" i="2"/>
  <c r="BK244" i="2"/>
  <c r="J238" i="2"/>
  <c r="J233" i="2"/>
  <c r="J225" i="2"/>
  <c r="J216" i="2"/>
  <c r="BK210" i="2"/>
  <c r="J200" i="2"/>
  <c r="BK178" i="2"/>
  <c r="BK168" i="2"/>
  <c r="J156" i="2"/>
  <c r="BK133" i="2"/>
  <c r="BK121" i="2"/>
  <c r="BK113" i="2"/>
  <c r="BK99" i="2"/>
  <c r="J293" i="3"/>
  <c r="BK246" i="3"/>
  <c r="BK194" i="3"/>
  <c r="J215" i="4"/>
  <c r="BK151" i="4"/>
  <c r="BK101" i="4"/>
  <c r="BK128" i="4"/>
  <c r="J97" i="5"/>
  <c r="J99" i="5"/>
  <c r="J89" i="5"/>
  <c r="J86" i="5"/>
  <c r="BK94" i="5"/>
  <c r="J411" i="6"/>
  <c r="J353" i="6"/>
  <c r="BK181" i="6"/>
  <c r="BK91" i="6"/>
  <c r="BK370" i="6"/>
  <c r="J296" i="6"/>
  <c r="BK165" i="6"/>
  <c r="J434" i="6"/>
  <c r="BK372" i="6"/>
  <c r="BK334" i="6"/>
  <c r="BK259" i="6"/>
  <c r="J108" i="6"/>
  <c r="J392" i="6"/>
  <c r="BK343" i="6"/>
  <c r="BK173" i="6"/>
  <c r="J381" i="6"/>
  <c r="BK304" i="6"/>
  <c r="BK191" i="6"/>
  <c r="BK434" i="6"/>
  <c r="BK344" i="6"/>
  <c r="J239" i="6"/>
  <c r="BK161" i="6"/>
  <c r="J437" i="6"/>
  <c r="J396" i="6"/>
  <c r="BK358" i="6"/>
  <c r="BK253" i="6"/>
  <c r="BK197" i="6"/>
  <c r="BK108" i="6"/>
  <c r="BK320" i="6"/>
  <c r="BK245" i="6"/>
  <c r="BK133" i="7"/>
  <c r="BK222" i="7"/>
  <c r="J141" i="7"/>
  <c r="BK102" i="7"/>
  <c r="BK213" i="7"/>
  <c r="J129" i="7"/>
  <c r="BK215" i="7"/>
  <c r="J147" i="7"/>
  <c r="J231" i="7"/>
  <c r="BK214" i="7"/>
  <c r="BK184" i="7"/>
  <c r="BK129" i="7"/>
  <c r="J153" i="7"/>
  <c r="BK89" i="7"/>
  <c r="J236" i="7"/>
  <c r="BK180" i="7"/>
  <c r="BK125" i="7"/>
  <c r="J85" i="8"/>
  <c r="BK84" i="8"/>
  <c r="J145" i="9"/>
  <c r="J120" i="9"/>
  <c r="BK104" i="9"/>
  <c r="J163" i="9"/>
  <c r="BK119" i="9"/>
  <c r="J91" i="9"/>
  <c r="BK138" i="9"/>
  <c r="J101" i="9"/>
  <c r="J171" i="9"/>
  <c r="J172" i="9"/>
  <c r="BK151" i="9"/>
  <c r="BK131" i="9"/>
  <c r="J108" i="9"/>
  <c r="J87" i="9"/>
  <c r="J155" i="9"/>
  <c r="J121" i="9"/>
  <c r="BK97" i="9"/>
  <c r="J167" i="9"/>
  <c r="J136" i="9"/>
  <c r="J158" i="9"/>
  <c r="BK146" i="9"/>
  <c r="J126" i="9"/>
  <c r="BK103" i="9"/>
  <c r="J192" i="10"/>
  <c r="J117" i="10"/>
  <c r="J200" i="10"/>
  <c r="BK131" i="10"/>
  <c r="J181" i="10"/>
  <c r="BK110" i="10"/>
  <c r="J186" i="10"/>
  <c r="J124" i="10"/>
  <c r="BK96" i="10"/>
  <c r="J175" i="10"/>
  <c r="J119" i="10"/>
  <c r="J88" i="11"/>
  <c r="J85" i="11"/>
  <c r="BK325" i="12"/>
  <c r="J295" i="12"/>
  <c r="BK272" i="12"/>
  <c r="J221" i="12"/>
  <c r="BK141" i="12"/>
  <c r="BK248" i="12"/>
  <c r="J127" i="12"/>
  <c r="BK309" i="12"/>
  <c r="J248" i="12"/>
  <c r="J154" i="12"/>
  <c r="BK306" i="12"/>
  <c r="BK263" i="12"/>
  <c r="BK186" i="12"/>
  <c r="BK109" i="12"/>
  <c r="J234" i="12"/>
  <c r="BK145" i="12"/>
  <c r="BK269" i="12"/>
  <c r="J124" i="12"/>
  <c r="BK253" i="12"/>
  <c r="BK103" i="12"/>
  <c r="J257" i="12"/>
  <c r="J90" i="13"/>
  <c r="J89" i="13"/>
  <c r="J143" i="14"/>
  <c r="J106" i="14"/>
  <c r="J147" i="14"/>
  <c r="BK126" i="14"/>
  <c r="J101" i="14"/>
  <c r="J148" i="14"/>
  <c r="BK111" i="14"/>
  <c r="BK86" i="14"/>
  <c r="BK145" i="14"/>
  <c r="BK128" i="14"/>
  <c r="BK161" i="14"/>
  <c r="BK114" i="14"/>
  <c r="J96" i="14"/>
  <c r="BK149" i="14"/>
  <c r="BK159" i="14"/>
  <c r="BK99" i="14"/>
  <c r="BK88" i="14"/>
  <c r="BK147" i="14"/>
  <c r="J128" i="14"/>
  <c r="BK106" i="14"/>
  <c r="BK95" i="15"/>
  <c r="BK92" i="15"/>
  <c r="J91" i="15"/>
  <c r="J94" i="15"/>
  <c r="J85" i="15"/>
  <c r="BK368" i="2"/>
  <c r="BK358" i="2"/>
  <c r="BK349" i="2"/>
  <c r="J332" i="2"/>
  <c r="BK321" i="2"/>
  <c r="J318" i="2"/>
  <c r="J313" i="2"/>
  <c r="BK306" i="2"/>
  <c r="J302" i="2"/>
  <c r="J295" i="2"/>
  <c r="BK288" i="2"/>
  <c r="J274" i="2"/>
  <c r="BK261" i="2"/>
  <c r="BK252" i="2"/>
  <c r="J239" i="2"/>
  <c r="BK235" i="2"/>
  <c r="BK232" i="2"/>
  <c r="BK222" i="2"/>
  <c r="J214" i="2"/>
  <c r="BK203" i="2"/>
  <c r="BK186" i="2"/>
  <c r="BK171" i="2"/>
  <c r="J166" i="2"/>
  <c r="BK151" i="2"/>
  <c r="J130" i="2"/>
  <c r="BK116" i="2"/>
  <c r="BK102" i="2"/>
  <c r="J194" i="3"/>
  <c r="BK147" i="3"/>
  <c r="BK134" i="3"/>
  <c r="J246" i="3"/>
  <c r="BK128" i="3"/>
  <c r="J287" i="3"/>
  <c r="J255" i="3"/>
  <c r="J208" i="3"/>
  <c r="BK192" i="3"/>
  <c r="BK131" i="3"/>
  <c r="J261" i="3"/>
  <c r="BK226" i="3"/>
  <c r="BK160" i="3"/>
  <c r="BK95" i="3"/>
  <c r="J95" i="3"/>
  <c r="BK261" i="3"/>
  <c r="J241" i="3"/>
  <c r="J188" i="3"/>
  <c r="J156" i="3"/>
  <c r="J107" i="3"/>
  <c r="J268" i="3"/>
  <c r="BK243" i="3"/>
  <c r="BK308" i="3"/>
  <c r="BK296" i="3"/>
  <c r="BK229" i="3"/>
  <c r="J153" i="3"/>
  <c r="BK154" i="4"/>
  <c r="J94" i="4"/>
  <c r="BK158" i="4"/>
  <c r="J138" i="4"/>
  <c r="J175" i="4"/>
  <c r="BK209" i="4"/>
  <c r="J124" i="4"/>
  <c r="J209" i="4"/>
  <c r="J128" i="4"/>
  <c r="J200" i="4"/>
  <c r="BK110" i="4"/>
  <c r="BK89" i="5"/>
  <c r="BK103" i="5"/>
  <c r="BK99" i="5"/>
  <c r="BK97" i="5"/>
  <c r="J88" i="5"/>
  <c r="J376" i="6"/>
  <c r="BK255" i="6"/>
  <c r="BK94" i="6"/>
  <c r="J390" i="6"/>
  <c r="J347" i="6"/>
  <c r="J250" i="6"/>
  <c r="J102" i="6"/>
  <c r="J382" i="6"/>
  <c r="J339" i="6"/>
  <c r="BK250" i="6"/>
  <c r="J449" i="6"/>
  <c r="BK351" i="6"/>
  <c r="BK239" i="6"/>
  <c r="BK99" i="6"/>
  <c r="BK376" i="6"/>
  <c r="BK341" i="6"/>
  <c r="J214" i="6"/>
  <c r="J94" i="6"/>
  <c r="BK347" i="6"/>
  <c r="J245" i="6"/>
  <c r="J146" i="6"/>
  <c r="BK428" i="6"/>
  <c r="J388" i="6"/>
  <c r="BK353" i="6"/>
  <c r="BK241" i="6"/>
  <c r="BK131" i="6"/>
  <c r="J210" i="7"/>
  <c r="BK122" i="7"/>
  <c r="BK127" i="7"/>
  <c r="J252" i="7"/>
  <c r="J222" i="7"/>
  <c r="BK147" i="7"/>
  <c r="J88" i="8"/>
  <c r="J87" i="8"/>
  <c r="J147" i="9"/>
  <c r="BK123" i="9"/>
  <c r="J107" i="9"/>
  <c r="BK139" i="9"/>
  <c r="BK109" i="9"/>
  <c r="BK170" i="9"/>
  <c r="J96" i="9"/>
  <c r="BK163" i="9"/>
  <c r="J160" i="9"/>
  <c r="BK136" i="9"/>
  <c r="BK115" i="9"/>
  <c r="BK100" i="9"/>
  <c r="BK161" i="9"/>
  <c r="BK135" i="9"/>
  <c r="BK105" i="9"/>
  <c r="BK87" i="9"/>
  <c r="BK150" i="9"/>
  <c r="BK128" i="9"/>
  <c r="BK154" i="9"/>
  <c r="J135" i="9"/>
  <c r="J109" i="9"/>
  <c r="J86" i="9"/>
  <c r="J134" i="10"/>
  <c r="J183" i="10"/>
  <c r="BK158" i="10"/>
  <c r="BK199" i="10"/>
  <c r="BK128" i="10"/>
  <c r="BK179" i="10"/>
  <c r="J107" i="10"/>
  <c r="J131" i="10"/>
  <c r="J128" i="10"/>
  <c r="J90" i="11"/>
  <c r="J84" i="11"/>
  <c r="BK96" i="11"/>
  <c r="J298" i="12"/>
  <c r="J245" i="12"/>
  <c r="BK172" i="12"/>
  <c r="J266" i="12"/>
  <c r="J228" i="12"/>
  <c r="J97" i="12"/>
  <c r="J207" i="12"/>
  <c r="BK106" i="12"/>
  <c r="BK295" i="12"/>
  <c r="BK249" i="12"/>
  <c r="J151" i="12"/>
  <c r="J268" i="12"/>
  <c r="BK215" i="12"/>
  <c r="J284" i="12"/>
  <c r="BK212" i="12"/>
  <c r="BK274" i="12"/>
  <c r="J141" i="12"/>
  <c r="BK266" i="12"/>
  <c r="BK202" i="12"/>
  <c r="BK85" i="13"/>
  <c r="BK87" i="13"/>
  <c r="BK156" i="14"/>
  <c r="BK124" i="14"/>
  <c r="BK167" i="14"/>
  <c r="BK136" i="14"/>
  <c r="BK100" i="14"/>
  <c r="BK144" i="14"/>
  <c r="BK108" i="14"/>
  <c r="J162" i="14"/>
  <c r="J133" i="14"/>
  <c r="J109" i="14"/>
  <c r="BK150" i="14"/>
  <c r="J120" i="14"/>
  <c r="J108" i="14"/>
  <c r="J167" i="14"/>
  <c r="BK143" i="14"/>
  <c r="BK152" i="14"/>
  <c r="J97" i="14"/>
  <c r="J86" i="14"/>
  <c r="J144" i="14"/>
  <c r="J121" i="14"/>
  <c r="BK87" i="14"/>
  <c r="J100" i="15"/>
  <c r="J86" i="15"/>
  <c r="J87" i="15"/>
  <c r="BK364" i="2"/>
  <c r="J358" i="2"/>
  <c r="J346" i="2"/>
  <c r="J324" i="2"/>
  <c r="J319" i="2"/>
  <c r="J315" i="2"/>
  <c r="J312" i="2"/>
  <c r="J306" i="2"/>
  <c r="BK303" i="2"/>
  <c r="BK297" i="2"/>
  <c r="BK293" i="2"/>
  <c r="J290" i="2"/>
  <c r="J278" i="2"/>
  <c r="BK258" i="2"/>
  <c r="J249" i="2"/>
  <c r="BK236" i="2"/>
  <c r="BK233" i="2"/>
  <c r="J230" i="2"/>
  <c r="BK216" i="2"/>
  <c r="BK208" i="2"/>
  <c r="J198" i="2"/>
  <c r="J186" i="2"/>
  <c r="J174" i="2"/>
  <c r="BK158" i="2"/>
  <c r="BK136" i="2"/>
  <c r="BK124" i="2"/>
  <c r="J116" i="2"/>
  <c r="J102" i="2"/>
  <c r="AS54" i="1"/>
  <c r="BK98" i="3"/>
  <c r="J192" i="3"/>
  <c r="J115" i="3"/>
  <c r="BK252" i="3"/>
  <c r="J200" i="3"/>
  <c r="J144" i="3"/>
  <c r="J98" i="3"/>
  <c r="J256" i="3"/>
  <c r="BK241" i="3"/>
  <c r="J216" i="3"/>
  <c r="BK115" i="3"/>
  <c r="J171" i="3"/>
  <c r="J273" i="3"/>
  <c r="BK253" i="3"/>
  <c r="J213" i="3"/>
  <c r="J180" i="3"/>
  <c r="BK150" i="3"/>
  <c r="BK90" i="3"/>
  <c r="J252" i="3"/>
  <c r="BK312" i="3"/>
  <c r="J305" i="3"/>
  <c r="BK216" i="3"/>
  <c r="J177" i="3"/>
  <c r="J148" i="4"/>
  <c r="BK96" i="4"/>
  <c r="J179" i="4"/>
  <c r="J201" i="4"/>
  <c r="BK107" i="4"/>
  <c r="J192" i="4"/>
  <c r="J114" i="4"/>
  <c r="J186" i="4"/>
  <c r="J119" i="4"/>
  <c r="BK183" i="4"/>
  <c r="J94" i="5"/>
  <c r="J101" i="5"/>
  <c r="BK102" i="5"/>
  <c r="J95" i="5"/>
  <c r="J85" i="5"/>
  <c r="BK396" i="6"/>
  <c r="J194" i="6"/>
  <c r="BK408" i="6"/>
  <c r="BK375" i="6"/>
  <c r="BK269" i="6"/>
  <c r="BK231" i="6"/>
  <c r="BK397" i="6"/>
  <c r="J320" i="6"/>
  <c r="J203" i="6"/>
  <c r="J404" i="6"/>
  <c r="J365" i="6"/>
  <c r="J315" i="6"/>
  <c r="BK146" i="6"/>
  <c r="BK377" i="6"/>
  <c r="BK310" i="6"/>
  <c r="J255" i="6"/>
  <c r="BK169" i="6"/>
  <c r="J400" i="6"/>
  <c r="BK337" i="6"/>
  <c r="J207" i="6"/>
  <c r="BK119" i="6"/>
  <c r="J393" i="6"/>
  <c r="BK366" i="6"/>
  <c r="J291" i="6"/>
  <c r="J158" i="6"/>
  <c r="BK327" i="6"/>
  <c r="J200" i="6"/>
  <c r="J180" i="7"/>
  <c r="J89" i="7"/>
  <c r="J213" i="7"/>
  <c r="BK91" i="7"/>
  <c r="J144" i="7"/>
  <c r="BK224" i="7"/>
  <c r="J157" i="7"/>
  <c r="J233" i="7"/>
  <c r="J211" i="7"/>
  <c r="J178" i="7"/>
  <c r="BK162" i="7"/>
  <c r="BK255" i="7"/>
  <c r="J215" i="7"/>
  <c r="BK157" i="7"/>
  <c r="J90" i="8"/>
  <c r="J86" i="8"/>
  <c r="BK155" i="9"/>
  <c r="J127" i="9"/>
  <c r="BK96" i="9"/>
  <c r="BK168" i="9"/>
  <c r="BK126" i="9"/>
  <c r="BK89" i="9"/>
  <c r="BK124" i="9"/>
  <c r="J93" i="9"/>
  <c r="J162" i="9"/>
  <c r="J143" i="9"/>
  <c r="BK121" i="9"/>
  <c r="J97" i="9"/>
  <c r="BK147" i="9"/>
  <c r="BK108" i="9"/>
  <c r="J92" i="9"/>
  <c r="J146" i="9"/>
  <c r="BK118" i="9"/>
  <c r="BK148" i="9"/>
  <c r="BK127" i="9"/>
  <c r="J104" i="9"/>
  <c r="J195" i="10"/>
  <c r="BK208" i="10"/>
  <c r="BK148" i="10"/>
  <c r="BK192" i="10"/>
  <c r="BK114" i="10"/>
  <c r="BK171" i="10"/>
  <c r="J104" i="10"/>
  <c r="BK112" i="10"/>
  <c r="BK200" i="10"/>
  <c r="J94" i="11"/>
  <c r="BK84" i="11"/>
  <c r="BK95" i="11"/>
  <c r="BK315" i="12"/>
  <c r="J280" i="12"/>
  <c r="J231" i="12"/>
  <c r="BK151" i="12"/>
  <c r="J261" i="12"/>
  <c r="J212" i="12"/>
  <c r="BK282" i="12"/>
  <c r="BK228" i="12"/>
  <c r="BK130" i="12"/>
  <c r="BK298" i="12"/>
  <c r="J253" i="12"/>
  <c r="J157" i="12"/>
  <c r="J321" i="12"/>
  <c r="J218" i="12"/>
  <c r="J94" i="12"/>
  <c r="J252" i="12"/>
  <c r="BK94" i="12"/>
  <c r="J250" i="12"/>
  <c r="BK124" i="12"/>
  <c r="BK259" i="12"/>
  <c r="J161" i="12"/>
  <c r="J86" i="13"/>
  <c r="J84" i="13"/>
  <c r="J132" i="14"/>
  <c r="J168" i="14"/>
  <c r="J138" i="14"/>
  <c r="BK122" i="14"/>
  <c r="J98" i="14"/>
  <c r="BK137" i="14"/>
  <c r="BK102" i="14"/>
  <c r="J166" i="14"/>
  <c r="BK141" i="14"/>
  <c r="J104" i="14"/>
  <c r="J127" i="14"/>
  <c r="J102" i="14"/>
  <c r="J161" i="14"/>
  <c r="BK105" i="14"/>
  <c r="BK148" i="14"/>
  <c r="BK168" i="14"/>
  <c r="BK153" i="14"/>
  <c r="J122" i="14"/>
  <c r="J105" i="14"/>
  <c r="J93" i="15"/>
  <c r="BK98" i="15"/>
  <c r="J34" i="2"/>
  <c r="J158" i="2"/>
  <c r="BK130" i="2"/>
  <c r="BK118" i="2"/>
  <c r="BK108" i="2"/>
  <c r="J91" i="2"/>
  <c r="J262" i="3"/>
  <c r="J249" i="3"/>
  <c r="J229" i="3"/>
  <c r="BK206" i="3"/>
  <c r="J140" i="3"/>
  <c r="BK273" i="3"/>
  <c r="J166" i="3"/>
  <c r="BK112" i="3"/>
  <c r="BK265" i="3"/>
  <c r="BK242" i="3"/>
  <c r="BK186" i="3"/>
  <c r="J101" i="3"/>
  <c r="BK258" i="3"/>
  <c r="J243" i="3"/>
  <c r="J237" i="3"/>
  <c r="BK190" i="3"/>
  <c r="BK204" i="3"/>
  <c r="BK290" i="3"/>
  <c r="J259" i="3"/>
  <c r="J251" i="3"/>
  <c r="BK207" i="3"/>
  <c r="BK171" i="3"/>
  <c r="BK144" i="3"/>
  <c r="J302" i="3"/>
  <c r="BK264" i="3"/>
  <c r="J206" i="3"/>
  <c r="J308" i="3"/>
  <c r="BK287" i="3"/>
  <c r="J207" i="3"/>
  <c r="BK205" i="4"/>
  <c r="J134" i="4"/>
  <c r="BK201" i="4"/>
  <c r="J151" i="4"/>
  <c r="BK192" i="4"/>
  <c r="BK186" i="4"/>
  <c r="BK171" i="4"/>
  <c r="BK217" i="4"/>
  <c r="J181" i="4"/>
  <c r="J104" i="4"/>
  <c r="J84" i="5"/>
  <c r="BK95" i="5"/>
  <c r="BK96" i="5"/>
  <c r="J90" i="5"/>
  <c r="BK446" i="6"/>
  <c r="J351" i="6"/>
  <c r="J173" i="6"/>
  <c r="BK449" i="6"/>
  <c r="J380" i="6"/>
  <c r="BK339" i="6"/>
  <c r="J219" i="6"/>
  <c r="BK385" i="6"/>
  <c r="J366" i="6"/>
  <c r="BK315" i="6"/>
  <c r="J191" i="6"/>
  <c r="BK401" i="6"/>
  <c r="J269" i="6"/>
  <c r="J128" i="6"/>
  <c r="BK393" i="6"/>
  <c r="BK364" i="6"/>
  <c r="BK271" i="6"/>
  <c r="BK183" i="6"/>
  <c r="J443" i="6"/>
  <c r="J372" i="6"/>
  <c r="J229" i="6"/>
  <c r="BK113" i="6"/>
  <c r="BK404" i="6"/>
  <c r="BK369" i="6"/>
  <c r="J310" i="6"/>
  <c r="J183" i="6"/>
  <c r="J341" i="6"/>
  <c r="BK286" i="6"/>
  <c r="BK234" i="6"/>
  <c r="J168" i="7"/>
  <c r="BK247" i="7"/>
  <c r="J220" i="7"/>
  <c r="BK108" i="7"/>
  <c r="BK242" i="7"/>
  <c r="J119" i="7"/>
  <c r="BK208" i="7"/>
  <c r="BK116" i="7"/>
  <c r="BK218" i="7"/>
  <c r="BK207" i="7"/>
  <c r="BK231" i="7"/>
  <c r="J224" i="7"/>
  <c r="J212" i="7"/>
  <c r="BK211" i="7"/>
  <c r="BK210" i="7"/>
  <c r="BK203" i="7"/>
  <c r="BK190" i="7"/>
  <c r="J187" i="7"/>
  <c r="J184" i="7"/>
  <c r="J176" i="7"/>
  <c r="BK119" i="7"/>
  <c r="BK249" i="7"/>
  <c r="J228" i="7"/>
  <c r="J166" i="7"/>
  <c r="J105" i="7"/>
  <c r="BK86" i="8"/>
  <c r="BK85" i="8"/>
  <c r="BK137" i="9"/>
  <c r="J119" i="9"/>
  <c r="J89" i="9"/>
  <c r="J157" i="9"/>
  <c r="BK117" i="9"/>
  <c r="BK162" i="9"/>
  <c r="J123" i="9"/>
  <c r="BK86" i="9"/>
  <c r="J156" i="9"/>
  <c r="J140" i="9"/>
  <c r="BK106" i="9"/>
  <c r="BK174" i="9"/>
  <c r="J149" i="9"/>
  <c r="BK114" i="9"/>
  <c r="BK88" i="9"/>
  <c r="J113" i="9"/>
  <c r="BK111" i="9"/>
  <c r="J105" i="9"/>
  <c r="BK99" i="9"/>
  <c r="J95" i="9"/>
  <c r="BK92" i="9"/>
  <c r="J88" i="9"/>
  <c r="BK172" i="9"/>
  <c r="BK167" i="9"/>
  <c r="J165" i="9"/>
  <c r="BK164" i="9"/>
  <c r="J152" i="9"/>
  <c r="J137" i="9"/>
  <c r="J110" i="9"/>
  <c r="BK204" i="10"/>
  <c r="BK122" i="10"/>
  <c r="BK186" i="10"/>
  <c r="J91" i="10"/>
  <c r="BK119" i="10"/>
  <c r="J204" i="10"/>
  <c r="J112" i="10"/>
  <c r="BK134" i="10"/>
  <c r="BK216" i="10"/>
  <c r="BK189" i="10"/>
  <c r="BK86" i="11"/>
  <c r="J96" i="11"/>
  <c r="BK90" i="11"/>
  <c r="BK89" i="11"/>
  <c r="J287" i="12"/>
  <c r="BK257" i="12"/>
  <c r="BK190" i="12"/>
  <c r="J312" i="12"/>
  <c r="J172" i="12"/>
  <c r="J112" i="12"/>
  <c r="J265" i="12"/>
  <c r="J182" i="12"/>
  <c r="BK318" i="12"/>
  <c r="BK277" i="12"/>
  <c r="BK189" i="12"/>
  <c r="J103" i="12"/>
  <c r="BK224" i="12"/>
  <c r="J148" i="12"/>
  <c r="J263" i="12"/>
  <c r="BK137" i="12"/>
  <c r="J246" i="12"/>
  <c r="J115" i="12"/>
  <c r="BK265" i="12"/>
  <c r="J192" i="12"/>
  <c r="BK86" i="13"/>
  <c r="J85" i="13"/>
  <c r="J145" i="14"/>
  <c r="BK107" i="14"/>
  <c r="BK158" i="14"/>
  <c r="BK135" i="14"/>
  <c r="BK116" i="14"/>
  <c r="BK96" i="14"/>
  <c r="J135" i="14"/>
  <c r="BK110" i="14"/>
  <c r="BK164" i="14"/>
  <c r="J142" i="14"/>
  <c r="BK118" i="14"/>
  <c r="J85" i="14"/>
  <c r="BK119" i="14"/>
  <c r="BK97" i="14"/>
  <c r="BK85" i="14"/>
  <c r="BK125" i="14"/>
  <c r="BK165" i="14"/>
  <c r="J137" i="14"/>
  <c r="BK93" i="14"/>
  <c r="BK163" i="14"/>
  <c r="J136" i="14"/>
  <c r="J110" i="14"/>
  <c r="BK98" i="14"/>
  <c r="BK86" i="15"/>
  <c r="BK88" i="15"/>
  <c r="J88" i="15"/>
  <c r="BK91" i="15"/>
  <c r="J364" i="2"/>
  <c r="BK355" i="2"/>
  <c r="BK343" i="2"/>
  <c r="BK329" i="2"/>
  <c r="J323" i="2"/>
  <c r="BK318" i="2"/>
  <c r="BK313" i="2"/>
  <c r="J309" i="2"/>
  <c r="J304" i="2"/>
  <c r="BK300" i="2"/>
  <c r="J296" i="2"/>
  <c r="J292" i="2"/>
  <c r="BK274" i="2"/>
  <c r="J266" i="2"/>
  <c r="J255" i="2"/>
  <c r="J244" i="2"/>
  <c r="J236" i="2"/>
  <c r="J234" i="2"/>
  <c r="BK225" i="2"/>
  <c r="J219" i="2"/>
  <c r="BK212" i="2"/>
  <c r="J208" i="2"/>
  <c r="BK198" i="2"/>
  <c r="J178" i="2"/>
  <c r="J168" i="2"/>
  <c r="J162" i="2"/>
  <c r="BK148" i="2"/>
  <c r="BK127" i="2"/>
  <c r="J118" i="2"/>
  <c r="J105" i="2"/>
  <c r="BK91" i="2"/>
  <c r="BK267" i="3"/>
  <c r="J233" i="3"/>
  <c r="J226" i="3"/>
  <c r="J186" i="3"/>
  <c r="J160" i="3"/>
  <c r="J128" i="3"/>
  <c r="J239" i="3"/>
  <c r="J147" i="3"/>
  <c r="BK276" i="3"/>
  <c r="BK249" i="3"/>
  <c r="BK197" i="3"/>
  <c r="BK140" i="3"/>
  <c r="J296" i="3"/>
  <c r="BK255" i="3"/>
  <c r="BK239" i="3"/>
  <c r="BK210" i="3"/>
  <c r="BK101" i="3"/>
  <c r="J150" i="3"/>
  <c r="BK268" i="3"/>
  <c r="BK256" i="3"/>
  <c r="BK237" i="3"/>
  <c r="J190" i="3"/>
  <c r="BK153" i="3"/>
  <c r="BK104" i="3"/>
  <c r="J265" i="3"/>
  <c r="BK208" i="3"/>
  <c r="J312" i="3"/>
  <c r="J290" i="3"/>
  <c r="J204" i="3"/>
  <c r="BK195" i="4"/>
  <c r="J117" i="4"/>
  <c r="BK91" i="4"/>
  <c r="J142" i="4"/>
  <c r="BK134" i="4"/>
  <c r="BK119" i="4"/>
  <c r="BK126" i="4"/>
  <c r="J158" i="4"/>
  <c r="J91" i="4"/>
  <c r="BK167" i="4"/>
  <c r="J112" i="4"/>
  <c r="BK142" i="4"/>
  <c r="BK101" i="5"/>
  <c r="J102" i="5"/>
  <c r="BK88" i="5"/>
  <c r="BK87" i="5"/>
  <c r="BK90" i="5"/>
  <c r="BK382" i="6"/>
  <c r="BK307" i="6"/>
  <c r="J119" i="6"/>
  <c r="J401" i="6"/>
  <c r="J344" i="6"/>
  <c r="BK207" i="6"/>
  <c r="BK453" i="6"/>
  <c r="J375" i="6"/>
  <c r="BK336" i="6"/>
  <c r="J169" i="6"/>
  <c r="BK437" i="6"/>
  <c r="J367" i="6"/>
  <c r="BK229" i="6"/>
  <c r="BK411" i="6"/>
  <c r="J358" i="6"/>
  <c r="BK296" i="6"/>
  <c r="J187" i="6"/>
  <c r="J440" i="6"/>
  <c r="J370" i="6"/>
  <c r="J234" i="6"/>
  <c r="J155" i="6"/>
  <c r="J417" i="6"/>
  <c r="BK381" i="6"/>
  <c r="J336" i="6"/>
  <c r="BK214" i="6"/>
  <c r="J116" i="6"/>
  <c r="J304" i="6"/>
  <c r="J243" i="6"/>
  <c r="J182" i="7"/>
  <c r="J96" i="7"/>
  <c r="J225" i="7"/>
  <c r="BK131" i="7"/>
  <c r="J249" i="7"/>
  <c r="BK198" i="7"/>
  <c r="BK105" i="7"/>
  <c r="BK220" i="7"/>
  <c r="BK178" i="7"/>
  <c r="BK236" i="7"/>
  <c r="J208" i="7"/>
  <c r="BK168" i="7"/>
  <c r="BK171" i="7"/>
  <c r="J93" i="7"/>
  <c r="BK237" i="7"/>
  <c r="BK182" i="7"/>
  <c r="BK150" i="7"/>
  <c r="BK96" i="7"/>
  <c r="BK90" i="8"/>
  <c r="BK87" i="8"/>
  <c r="J128" i="9"/>
  <c r="J114" i="9"/>
  <c r="J173" i="9"/>
  <c r="BK130" i="9"/>
  <c r="BK171" i="9"/>
  <c r="J129" i="9"/>
  <c r="J90" i="9"/>
  <c r="BK160" i="9"/>
  <c r="J169" i="9"/>
  <c r="J154" i="9"/>
  <c r="J130" i="9"/>
  <c r="J103" i="9"/>
  <c r="J164" i="9"/>
  <c r="BK132" i="9"/>
  <c r="BK110" i="9"/>
  <c r="BK90" i="9"/>
  <c r="J148" i="9"/>
  <c r="BK120" i="9"/>
  <c r="BK142" i="9"/>
  <c r="J106" i="9"/>
  <c r="J199" i="10"/>
  <c r="BK126" i="10"/>
  <c r="BK195" i="10"/>
  <c r="J179" i="10"/>
  <c r="J208" i="10"/>
  <c r="BK138" i="10"/>
  <c r="BK101" i="10"/>
  <c r="J148" i="10"/>
  <c r="BK181" i="10"/>
  <c r="BK94" i="10"/>
  <c r="BK145" i="10"/>
  <c r="J92" i="11"/>
  <c r="BK85" i="11"/>
  <c r="J89" i="11"/>
  <c r="BK312" i="12"/>
  <c r="BK285" i="12"/>
  <c r="J243" i="12"/>
  <c r="BK161" i="12"/>
  <c r="J259" i="12"/>
  <c r="J177" i="12"/>
  <c r="J109" i="12"/>
  <c r="BK271" i="12"/>
  <c r="BK148" i="12"/>
  <c r="J309" i="12"/>
  <c r="BK284" i="12"/>
  <c r="BK197" i="12"/>
  <c r="BK184" i="12"/>
  <c r="BK97" i="12"/>
  <c r="BK221" i="12"/>
  <c r="BK135" i="12"/>
  <c r="J271" i="12"/>
  <c r="J180" i="12"/>
  <c r="BK264" i="12"/>
  <c r="BK154" i="12"/>
  <c r="J274" i="12"/>
  <c r="J249" i="12"/>
  <c r="J87" i="13"/>
  <c r="J91" i="13"/>
  <c r="BK160" i="14"/>
  <c r="J126" i="14"/>
  <c r="J95" i="14"/>
  <c r="BK151" i="14"/>
  <c r="J117" i="14"/>
  <c r="J91" i="14"/>
  <c r="J125" i="14"/>
  <c r="BK94" i="14"/>
  <c r="J160" i="14"/>
  <c r="J129" i="14"/>
  <c r="J114" i="14"/>
  <c r="J131" i="14"/>
  <c r="J112" i="14"/>
  <c r="J88" i="14"/>
  <c r="J152" i="14"/>
  <c r="J155" i="14"/>
  <c r="J100" i="14"/>
  <c r="BK89" i="14"/>
  <c r="J151" i="14"/>
  <c r="BK129" i="14"/>
  <c r="J116" i="14"/>
  <c r="BK103" i="14"/>
  <c r="J90" i="15"/>
  <c r="J84" i="15"/>
  <c r="BK90" i="15"/>
  <c r="BK84" i="15"/>
  <c r="T221" i="2" l="1"/>
  <c r="R277" i="2"/>
  <c r="P345" i="2"/>
  <c r="R232" i="3"/>
  <c r="R289" i="3"/>
  <c r="R166" i="4"/>
  <c r="T188" i="4"/>
  <c r="R208" i="4"/>
  <c r="R207" i="4"/>
  <c r="T90" i="6"/>
  <c r="BK333" i="6"/>
  <c r="J333" i="6"/>
  <c r="J65" i="6"/>
  <c r="T413" i="6"/>
  <c r="R88" i="7"/>
  <c r="P194" i="7"/>
  <c r="P246" i="7"/>
  <c r="R84" i="9"/>
  <c r="T90" i="10"/>
  <c r="T178" i="10"/>
  <c r="T207" i="10"/>
  <c r="T206" i="10"/>
  <c r="P221" i="2"/>
  <c r="P277" i="2"/>
  <c r="R345" i="2"/>
  <c r="P89" i="3"/>
  <c r="R199" i="3"/>
  <c r="R209" i="3"/>
  <c r="P272" i="3"/>
  <c r="P90" i="4"/>
  <c r="BK178" i="4"/>
  <c r="J178" i="4"/>
  <c r="J63" i="4"/>
  <c r="R188" i="4"/>
  <c r="P208" i="4"/>
  <c r="P207" i="4"/>
  <c r="BK252" i="6"/>
  <c r="J252" i="6"/>
  <c r="J62" i="6" s="1"/>
  <c r="BK270" i="6"/>
  <c r="J270" i="6" s="1"/>
  <c r="J63" i="6" s="1"/>
  <c r="R298" i="6"/>
  <c r="BK413" i="6"/>
  <c r="J413" i="6"/>
  <c r="J66" i="6"/>
  <c r="P88" i="7"/>
  <c r="T194" i="7"/>
  <c r="T246" i="7"/>
  <c r="BK84" i="9"/>
  <c r="J84" i="9" s="1"/>
  <c r="J61" i="9" s="1"/>
  <c r="R141" i="9"/>
  <c r="BK90" i="10"/>
  <c r="BK89" i="10" s="1"/>
  <c r="J89" i="10" s="1"/>
  <c r="J60" i="10" s="1"/>
  <c r="J90" i="10"/>
  <c r="J61" i="10" s="1"/>
  <c r="BK178" i="10"/>
  <c r="J178" i="10"/>
  <c r="J63" i="10" s="1"/>
  <c r="T188" i="10"/>
  <c r="R207" i="10"/>
  <c r="R206" i="10" s="1"/>
  <c r="R83" i="11"/>
  <c r="R82" i="11"/>
  <c r="R81" i="11"/>
  <c r="BK191" i="12"/>
  <c r="J191" i="12"/>
  <c r="J63" i="12"/>
  <c r="R214" i="12"/>
  <c r="BK84" i="14"/>
  <c r="J84" i="14"/>
  <c r="J61" i="14"/>
  <c r="P139" i="14"/>
  <c r="P83" i="14" s="1"/>
  <c r="P82" i="14" s="1"/>
  <c r="AU67" i="1" s="1"/>
  <c r="P90" i="2"/>
  <c r="BK229" i="2"/>
  <c r="J229" i="2" s="1"/>
  <c r="J63" i="2" s="1"/>
  <c r="BK251" i="2"/>
  <c r="J251" i="2" s="1"/>
  <c r="J64" i="2" s="1"/>
  <c r="P328" i="2"/>
  <c r="P232" i="3"/>
  <c r="BK289" i="3"/>
  <c r="J289" i="3"/>
  <c r="J66" i="3"/>
  <c r="P166" i="4"/>
  <c r="BK188" i="4"/>
  <c r="J188" i="4"/>
  <c r="J64" i="4"/>
  <c r="T83" i="5"/>
  <c r="T82" i="5"/>
  <c r="T81" i="5"/>
  <c r="R252" i="6"/>
  <c r="R270" i="6"/>
  <c r="BK298" i="6"/>
  <c r="J298" i="6" s="1"/>
  <c r="J64" i="6" s="1"/>
  <c r="P413" i="6"/>
  <c r="BK202" i="7"/>
  <c r="J202" i="7"/>
  <c r="J64" i="7" s="1"/>
  <c r="BK83" i="8"/>
  <c r="BK82" i="8" s="1"/>
  <c r="BK141" i="9"/>
  <c r="J141" i="9"/>
  <c r="J62" i="9"/>
  <c r="R166" i="10"/>
  <c r="BK194" i="10"/>
  <c r="J194" i="10"/>
  <c r="J65" i="10" s="1"/>
  <c r="P83" i="11"/>
  <c r="P82" i="11"/>
  <c r="P81" i="11" s="1"/>
  <c r="AU64" i="1" s="1"/>
  <c r="T90" i="12"/>
  <c r="R179" i="12"/>
  <c r="P214" i="12"/>
  <c r="R139" i="14"/>
  <c r="R83" i="14" s="1"/>
  <c r="R82" i="14" s="1"/>
  <c r="BK90" i="2"/>
  <c r="J90" i="2" s="1"/>
  <c r="J61" i="2" s="1"/>
  <c r="R221" i="2"/>
  <c r="T277" i="2"/>
  <c r="T345" i="2"/>
  <c r="BK89" i="3"/>
  <c r="T232" i="3"/>
  <c r="T289" i="3"/>
  <c r="BK166" i="4"/>
  <c r="J166" i="4"/>
  <c r="J62" i="4" s="1"/>
  <c r="P188" i="4"/>
  <c r="BK208" i="4"/>
  <c r="BK207" i="4" s="1"/>
  <c r="J207" i="4" s="1"/>
  <c r="J67" i="4" s="1"/>
  <c r="BK90" i="6"/>
  <c r="J90" i="6" s="1"/>
  <c r="J61" i="6" s="1"/>
  <c r="R333" i="6"/>
  <c r="P430" i="6"/>
  <c r="BK88" i="7"/>
  <c r="J88" i="7" s="1"/>
  <c r="J61" i="7" s="1"/>
  <c r="BK194" i="7"/>
  <c r="J194" i="7"/>
  <c r="J63" i="7"/>
  <c r="BK246" i="7"/>
  <c r="J246" i="7"/>
  <c r="J65" i="7"/>
  <c r="T141" i="9"/>
  <c r="T166" i="10"/>
  <c r="R188" i="10"/>
  <c r="BK207" i="10"/>
  <c r="J207" i="10"/>
  <c r="J68" i="10"/>
  <c r="BK179" i="12"/>
  <c r="J179" i="12"/>
  <c r="J62" i="12"/>
  <c r="T179" i="12"/>
  <c r="BK242" i="12"/>
  <c r="J242" i="12" s="1"/>
  <c r="J65" i="12" s="1"/>
  <c r="R294" i="12"/>
  <c r="T294" i="12"/>
  <c r="P83" i="13"/>
  <c r="P82" i="13"/>
  <c r="P81" i="13"/>
  <c r="AU66" i="1"/>
  <c r="P84" i="14"/>
  <c r="BK221" i="2"/>
  <c r="J221" i="2"/>
  <c r="J62" i="2"/>
  <c r="BK277" i="2"/>
  <c r="J277" i="2"/>
  <c r="J65" i="2"/>
  <c r="BK345" i="2"/>
  <c r="J345" i="2"/>
  <c r="J67" i="2" s="1"/>
  <c r="T89" i="3"/>
  <c r="BK232" i="3"/>
  <c r="J232" i="3"/>
  <c r="J64" i="3"/>
  <c r="P289" i="3"/>
  <c r="BK90" i="4"/>
  <c r="J90" i="4"/>
  <c r="J61" i="4"/>
  <c r="T166" i="4"/>
  <c r="BK194" i="4"/>
  <c r="J194" i="4"/>
  <c r="J65" i="4" s="1"/>
  <c r="T208" i="4"/>
  <c r="T207" i="4"/>
  <c r="R83" i="5"/>
  <c r="R82" i="5"/>
  <c r="R81" i="5"/>
  <c r="P90" i="6"/>
  <c r="P333" i="6"/>
  <c r="T430" i="6"/>
  <c r="T88" i="7"/>
  <c r="R194" i="7"/>
  <c r="R246" i="7"/>
  <c r="P84" i="9"/>
  <c r="P166" i="10"/>
  <c r="P188" i="10"/>
  <c r="T194" i="10"/>
  <c r="BK83" i="11"/>
  <c r="BK82" i="11"/>
  <c r="BK81" i="11"/>
  <c r="J81" i="11"/>
  <c r="P179" i="12"/>
  <c r="BK214" i="12"/>
  <c r="J214" i="12"/>
  <c r="J64" i="12" s="1"/>
  <c r="T214" i="12"/>
  <c r="BK294" i="12"/>
  <c r="J294" i="12" s="1"/>
  <c r="J66" i="12" s="1"/>
  <c r="BK305" i="12"/>
  <c r="J305" i="12" s="1"/>
  <c r="J67" i="12" s="1"/>
  <c r="R83" i="13"/>
  <c r="R82" i="13"/>
  <c r="R81" i="13"/>
  <c r="BK139" i="14"/>
  <c r="J139" i="14"/>
  <c r="J62" i="14"/>
  <c r="T229" i="2"/>
  <c r="T251" i="2"/>
  <c r="R328" i="2"/>
  <c r="R89" i="3"/>
  <c r="T199" i="3"/>
  <c r="T209" i="3"/>
  <c r="R272" i="3"/>
  <c r="R88" i="3" s="1"/>
  <c r="R87" i="3" s="1"/>
  <c r="R178" i="4"/>
  <c r="P194" i="4"/>
  <c r="BK83" i="5"/>
  <c r="J83" i="5" s="1"/>
  <c r="J61" i="5" s="1"/>
  <c r="R90" i="6"/>
  <c r="T333" i="6"/>
  <c r="R430" i="6"/>
  <c r="P202" i="7"/>
  <c r="R83" i="8"/>
  <c r="R82" i="8"/>
  <c r="R81" i="8"/>
  <c r="P90" i="10"/>
  <c r="P178" i="10"/>
  <c r="R194" i="10"/>
  <c r="T83" i="11"/>
  <c r="T82" i="11" s="1"/>
  <c r="T81" i="11" s="1"/>
  <c r="BK90" i="12"/>
  <c r="BK89" i="12" s="1"/>
  <c r="J89" i="12" s="1"/>
  <c r="J60" i="12" s="1"/>
  <c r="T191" i="12"/>
  <c r="T242" i="12"/>
  <c r="T305" i="12"/>
  <c r="R84" i="14"/>
  <c r="BK97" i="15"/>
  <c r="J97" i="15"/>
  <c r="J61" i="15"/>
  <c r="P97" i="15"/>
  <c r="P82" i="15"/>
  <c r="P81" i="15"/>
  <c r="AU68" i="1" s="1"/>
  <c r="R90" i="2"/>
  <c r="R229" i="2"/>
  <c r="R89" i="2" s="1"/>
  <c r="R88" i="2" s="1"/>
  <c r="R251" i="2"/>
  <c r="T328" i="2"/>
  <c r="BK199" i="3"/>
  <c r="J199" i="3" s="1"/>
  <c r="J62" i="3" s="1"/>
  <c r="P209" i="3"/>
  <c r="T272" i="3"/>
  <c r="R90" i="4"/>
  <c r="P178" i="4"/>
  <c r="T194" i="4"/>
  <c r="P252" i="6"/>
  <c r="P270" i="6"/>
  <c r="P298" i="6"/>
  <c r="R413" i="6"/>
  <c r="R202" i="7"/>
  <c r="P83" i="8"/>
  <c r="P82" i="8"/>
  <c r="P81" i="8"/>
  <c r="AU61" i="1" s="1"/>
  <c r="T84" i="9"/>
  <c r="T83" i="9"/>
  <c r="T82" i="9" s="1"/>
  <c r="BK166" i="10"/>
  <c r="J166" i="10" s="1"/>
  <c r="J62" i="10" s="1"/>
  <c r="BK188" i="10"/>
  <c r="J188" i="10"/>
  <c r="J64" i="10"/>
  <c r="P207" i="10"/>
  <c r="P206" i="10"/>
  <c r="P90" i="12"/>
  <c r="R191" i="12"/>
  <c r="P242" i="12"/>
  <c r="P294" i="12"/>
  <c r="R305" i="12"/>
  <c r="T83" i="13"/>
  <c r="T82" i="13"/>
  <c r="T81" i="13"/>
  <c r="T139" i="14"/>
  <c r="T83" i="14" s="1"/>
  <c r="T82" i="14" s="1"/>
  <c r="R97" i="15"/>
  <c r="R82" i="15"/>
  <c r="R81" i="15" s="1"/>
  <c r="T90" i="2"/>
  <c r="T89" i="2" s="1"/>
  <c r="T88" i="2" s="1"/>
  <c r="P229" i="2"/>
  <c r="P251" i="2"/>
  <c r="BK328" i="2"/>
  <c r="J328" i="2"/>
  <c r="J66" i="2"/>
  <c r="P199" i="3"/>
  <c r="BK209" i="3"/>
  <c r="J209" i="3"/>
  <c r="J63" i="3"/>
  <c r="BK272" i="3"/>
  <c r="J272" i="3" s="1"/>
  <c r="J65" i="3" s="1"/>
  <c r="T90" i="4"/>
  <c r="T89" i="4" s="1"/>
  <c r="T88" i="4" s="1"/>
  <c r="T178" i="4"/>
  <c r="R194" i="4"/>
  <c r="P83" i="5"/>
  <c r="P82" i="5" s="1"/>
  <c r="P81" i="5" s="1"/>
  <c r="AU58" i="1" s="1"/>
  <c r="T252" i="6"/>
  <c r="T270" i="6"/>
  <c r="T298" i="6"/>
  <c r="BK430" i="6"/>
  <c r="J430" i="6"/>
  <c r="J67" i="6"/>
  <c r="T202" i="7"/>
  <c r="T83" i="8"/>
  <c r="T82" i="8"/>
  <c r="T81" i="8" s="1"/>
  <c r="P141" i="9"/>
  <c r="R90" i="10"/>
  <c r="R89" i="10" s="1"/>
  <c r="R178" i="10"/>
  <c r="P194" i="10"/>
  <c r="R90" i="12"/>
  <c r="R89" i="12" s="1"/>
  <c r="R88" i="12" s="1"/>
  <c r="P191" i="12"/>
  <c r="R242" i="12"/>
  <c r="P305" i="12"/>
  <c r="BK83" i="13"/>
  <c r="BK82" i="13" s="1"/>
  <c r="J82" i="13" s="1"/>
  <c r="J60" i="13" s="1"/>
  <c r="J83" i="13"/>
  <c r="J61" i="13"/>
  <c r="T84" i="14"/>
  <c r="T97" i="15"/>
  <c r="T82" i="15" s="1"/>
  <c r="T81" i="15" s="1"/>
  <c r="BK452" i="6"/>
  <c r="J452" i="6" s="1"/>
  <c r="J68" i="6" s="1"/>
  <c r="BK204" i="4"/>
  <c r="J204" i="4" s="1"/>
  <c r="J66" i="4" s="1"/>
  <c r="BK254" i="7"/>
  <c r="J254" i="7" s="1"/>
  <c r="J66" i="7" s="1"/>
  <c r="BK189" i="7"/>
  <c r="J189" i="7"/>
  <c r="J62" i="7"/>
  <c r="BK324" i="12"/>
  <c r="J324" i="12"/>
  <c r="J68" i="12"/>
  <c r="BK367" i="2"/>
  <c r="J367" i="2"/>
  <c r="J68" i="2"/>
  <c r="BK82" i="15"/>
  <c r="J82" i="15"/>
  <c r="J60" i="15"/>
  <c r="BK311" i="3"/>
  <c r="J311" i="3"/>
  <c r="J67" i="3"/>
  <c r="BK203" i="10"/>
  <c r="J203" i="10"/>
  <c r="J66" i="10" s="1"/>
  <c r="J75" i="15"/>
  <c r="BE85" i="15"/>
  <c r="BE86" i="15"/>
  <c r="BE93" i="15"/>
  <c r="BE94" i="15"/>
  <c r="BE100" i="15"/>
  <c r="BE83" i="15"/>
  <c r="BE90" i="15"/>
  <c r="BE95" i="15"/>
  <c r="BE96" i="15"/>
  <c r="BK83" i="14"/>
  <c r="J83" i="14" s="1"/>
  <c r="J60" i="14" s="1"/>
  <c r="BE84" i="15"/>
  <c r="BE87" i="15"/>
  <c r="BE88" i="15"/>
  <c r="E48" i="15"/>
  <c r="F55" i="15"/>
  <c r="BE91" i="15"/>
  <c r="BE98" i="15"/>
  <c r="BE92" i="15"/>
  <c r="BE101" i="14"/>
  <c r="BE107" i="14"/>
  <c r="BE123" i="14"/>
  <c r="BE125" i="14"/>
  <c r="BE126" i="14"/>
  <c r="BE146" i="14"/>
  <c r="BE159" i="14"/>
  <c r="BE160" i="14"/>
  <c r="BE169" i="14"/>
  <c r="BE128" i="14"/>
  <c r="BE130" i="14"/>
  <c r="BE131" i="14"/>
  <c r="BE132" i="14"/>
  <c r="BE163" i="14"/>
  <c r="BE166" i="14"/>
  <c r="F55" i="14"/>
  <c r="BE86" i="14"/>
  <c r="BE88" i="14"/>
  <c r="BE92" i="14"/>
  <c r="BE102" i="14"/>
  <c r="BE103" i="14"/>
  <c r="BE127" i="14"/>
  <c r="BE134" i="14"/>
  <c r="BE135" i="14"/>
  <c r="BE141" i="14"/>
  <c r="BE145" i="14"/>
  <c r="BE156" i="14"/>
  <c r="J52" i="14"/>
  <c r="BE90" i="14"/>
  <c r="BE100" i="14"/>
  <c r="BE109" i="14"/>
  <c r="BE115" i="14"/>
  <c r="BE124" i="14"/>
  <c r="BE129" i="14"/>
  <c r="BE136" i="14"/>
  <c r="BE137" i="14"/>
  <c r="BE138" i="14"/>
  <c r="BE152" i="14"/>
  <c r="BE153" i="14"/>
  <c r="BE154" i="14"/>
  <c r="BE155" i="14"/>
  <c r="BE164" i="14"/>
  <c r="BE165" i="14"/>
  <c r="BE167" i="14"/>
  <c r="BE168" i="14"/>
  <c r="BE87" i="14"/>
  <c r="BE98" i="14"/>
  <c r="BE106" i="14"/>
  <c r="BE110" i="14"/>
  <c r="BE111" i="14"/>
  <c r="BE113" i="14"/>
  <c r="BE158" i="14"/>
  <c r="E48" i="14"/>
  <c r="BE85" i="14"/>
  <c r="BE96" i="14"/>
  <c r="BE105" i="14"/>
  <c r="BE112" i="14"/>
  <c r="BE118" i="14"/>
  <c r="BE119" i="14"/>
  <c r="BE133" i="14"/>
  <c r="BE140" i="14"/>
  <c r="BE150" i="14"/>
  <c r="BE157" i="14"/>
  <c r="BE161" i="14"/>
  <c r="BE162" i="14"/>
  <c r="BE94" i="14"/>
  <c r="BE95" i="14"/>
  <c r="BE99" i="14"/>
  <c r="BE104" i="14"/>
  <c r="BE108" i="14"/>
  <c r="BE114" i="14"/>
  <c r="BE142" i="14"/>
  <c r="BE143" i="14"/>
  <c r="BE144" i="14"/>
  <c r="BE149" i="14"/>
  <c r="BE89" i="14"/>
  <c r="BE91" i="14"/>
  <c r="BE93" i="14"/>
  <c r="BE97" i="14"/>
  <c r="BE116" i="14"/>
  <c r="BE117" i="14"/>
  <c r="BE120" i="14"/>
  <c r="BE121" i="14"/>
  <c r="BE122" i="14"/>
  <c r="BE147" i="14"/>
  <c r="BE148" i="14"/>
  <c r="BE151" i="14"/>
  <c r="J52" i="13"/>
  <c r="E71" i="13"/>
  <c r="BE87" i="13"/>
  <c r="BE85" i="13"/>
  <c r="BE86" i="13"/>
  <c r="F78" i="13"/>
  <c r="BE89" i="13"/>
  <c r="BE91" i="13"/>
  <c r="BE90" i="13"/>
  <c r="BE84" i="13"/>
  <c r="J52" i="12"/>
  <c r="BE172" i="12"/>
  <c r="BE186" i="12"/>
  <c r="BE189" i="12"/>
  <c r="BE224" i="12"/>
  <c r="BE234" i="12"/>
  <c r="BE239" i="12"/>
  <c r="BE252" i="12"/>
  <c r="E48" i="12"/>
  <c r="BE177" i="12"/>
  <c r="BE197" i="12"/>
  <c r="BE202" i="12"/>
  <c r="BE207" i="12"/>
  <c r="BE261" i="12"/>
  <c r="J59" i="11"/>
  <c r="BE91" i="12"/>
  <c r="BE103" i="12"/>
  <c r="BE135" i="12"/>
  <c r="BE157" i="12"/>
  <c r="BE161" i="12"/>
  <c r="BE168" i="12"/>
  <c r="BE228" i="12"/>
  <c r="BE253" i="12"/>
  <c r="BE266" i="12"/>
  <c r="BE277" i="12"/>
  <c r="BE287" i="12"/>
  <c r="J82" i="11"/>
  <c r="J60" i="11"/>
  <c r="J83" i="11"/>
  <c r="J61" i="11"/>
  <c r="F85" i="12"/>
  <c r="BE97" i="12"/>
  <c r="BE100" i="12"/>
  <c r="BE109" i="12"/>
  <c r="BE112" i="12"/>
  <c r="BE115" i="12"/>
  <c r="BE130" i="12"/>
  <c r="BE137" i="12"/>
  <c r="BE243" i="12"/>
  <c r="BE248" i="12"/>
  <c r="BE273" i="12"/>
  <c r="BE274" i="12"/>
  <c r="BE309" i="12"/>
  <c r="BE315" i="12"/>
  <c r="BE231" i="12"/>
  <c r="BE245" i="12"/>
  <c r="BE257" i="12"/>
  <c r="BE269" i="12"/>
  <c r="BE285" i="12"/>
  <c r="BE290" i="12"/>
  <c r="BE295" i="12"/>
  <c r="BE303" i="12"/>
  <c r="BE306" i="12"/>
  <c r="BE325" i="12"/>
  <c r="BE127" i="12"/>
  <c r="BE184" i="12"/>
  <c r="BE192" i="12"/>
  <c r="BE212" i="12"/>
  <c r="BE218" i="12"/>
  <c r="BE259" i="12"/>
  <c r="BE268" i="12"/>
  <c r="BE284" i="12"/>
  <c r="BE312" i="12"/>
  <c r="BE321" i="12"/>
  <c r="BE94" i="12"/>
  <c r="BE106" i="12"/>
  <c r="BE141" i="12"/>
  <c r="BE145" i="12"/>
  <c r="BE148" i="12"/>
  <c r="BE151" i="12"/>
  <c r="BE190" i="12"/>
  <c r="BE221" i="12"/>
  <c r="BE246" i="12"/>
  <c r="BE271" i="12"/>
  <c r="BE272" i="12"/>
  <c r="BE280" i="12"/>
  <c r="BE124" i="12"/>
  <c r="BE154" i="12"/>
  <c r="BE180" i="12"/>
  <c r="BE182" i="12"/>
  <c r="BE215" i="12"/>
  <c r="BE249" i="12"/>
  <c r="BE250" i="12"/>
  <c r="BE263" i="12"/>
  <c r="BE264" i="12"/>
  <c r="BE265" i="12"/>
  <c r="BE282" i="12"/>
  <c r="BE298" i="12"/>
  <c r="BE318" i="12"/>
  <c r="E71" i="11"/>
  <c r="BE87" i="11"/>
  <c r="BE91" i="11"/>
  <c r="J52" i="11"/>
  <c r="BE86" i="11"/>
  <c r="BE94" i="11"/>
  <c r="BK206" i="10"/>
  <c r="J206" i="10" s="1"/>
  <c r="J67" i="10" s="1"/>
  <c r="BE84" i="11"/>
  <c r="BE85" i="11"/>
  <c r="F55" i="11"/>
  <c r="BE90" i="11"/>
  <c r="BE96" i="11"/>
  <c r="BE92" i="11"/>
  <c r="BE88" i="11"/>
  <c r="BE89" i="11"/>
  <c r="BE95" i="11"/>
  <c r="BE117" i="10"/>
  <c r="BE158" i="10"/>
  <c r="BE183" i="10"/>
  <c r="BE208" i="10"/>
  <c r="BE216" i="10"/>
  <c r="J82" i="10"/>
  <c r="BE107" i="10"/>
  <c r="BE110" i="10"/>
  <c r="BE124" i="10"/>
  <c r="BE126" i="10"/>
  <c r="BE128" i="10"/>
  <c r="F55" i="10"/>
  <c r="BE134" i="10"/>
  <c r="BE138" i="10"/>
  <c r="BE142" i="10"/>
  <c r="BE179" i="10"/>
  <c r="BE192" i="10"/>
  <c r="BE104" i="10"/>
  <c r="BE167" i="10"/>
  <c r="BE204" i="10"/>
  <c r="BE96" i="10"/>
  <c r="BE101" i="10"/>
  <c r="BE112" i="10"/>
  <c r="BE154" i="10"/>
  <c r="BE195" i="10"/>
  <c r="BE199" i="10"/>
  <c r="BE214" i="10"/>
  <c r="BE91" i="10"/>
  <c r="BE119" i="10"/>
  <c r="BE122" i="10"/>
  <c r="BE131" i="10"/>
  <c r="BE145" i="10"/>
  <c r="BE171" i="10"/>
  <c r="BE186" i="10"/>
  <c r="E48" i="10"/>
  <c r="BE94" i="10"/>
  <c r="BE114" i="10"/>
  <c r="BE148" i="10"/>
  <c r="BE151" i="10"/>
  <c r="BE175" i="10"/>
  <c r="BE181" i="10"/>
  <c r="BE189" i="10"/>
  <c r="BE200" i="10"/>
  <c r="E72" i="9"/>
  <c r="F79" i="9"/>
  <c r="BE95" i="9"/>
  <c r="BE99" i="9"/>
  <c r="BE107" i="9"/>
  <c r="BE123" i="9"/>
  <c r="BE133" i="9"/>
  <c r="BE134" i="9"/>
  <c r="BE140" i="9"/>
  <c r="BE160" i="9"/>
  <c r="BE163" i="9"/>
  <c r="BE90" i="9"/>
  <c r="BE96" i="9"/>
  <c r="BE98" i="9"/>
  <c r="BE100" i="9"/>
  <c r="BE114" i="9"/>
  <c r="BE124" i="9"/>
  <c r="BE125" i="9"/>
  <c r="BE139" i="9"/>
  <c r="BE143" i="9"/>
  <c r="BE154" i="9"/>
  <c r="BE156" i="9"/>
  <c r="BE161" i="9"/>
  <c r="BE164" i="9"/>
  <c r="BE165" i="9"/>
  <c r="BE171" i="9"/>
  <c r="BE91" i="9"/>
  <c r="BE112" i="9"/>
  <c r="BE113" i="9"/>
  <c r="BE126" i="9"/>
  <c r="BE128" i="9"/>
  <c r="BE129" i="9"/>
  <c r="BE146" i="9"/>
  <c r="BE152" i="9"/>
  <c r="BE157" i="9"/>
  <c r="BE158" i="9"/>
  <c r="BE173" i="9"/>
  <c r="BE174" i="9"/>
  <c r="BE85" i="9"/>
  <c r="BE92" i="9"/>
  <c r="BE101" i="9"/>
  <c r="BE102" i="9"/>
  <c r="BE105" i="9"/>
  <c r="BE116" i="9"/>
  <c r="BE117" i="9"/>
  <c r="BE118" i="9"/>
  <c r="BE119" i="9"/>
  <c r="BE120" i="9"/>
  <c r="BE127" i="9"/>
  <c r="BE135" i="9"/>
  <c r="BE144" i="9"/>
  <c r="BE148" i="9"/>
  <c r="BE149" i="9"/>
  <c r="BE150" i="9"/>
  <c r="BE167" i="9"/>
  <c r="BE170" i="9"/>
  <c r="BE168" i="9"/>
  <c r="BE169" i="9"/>
  <c r="BE89" i="9"/>
  <c r="BE97" i="9"/>
  <c r="BE106" i="9"/>
  <c r="BE110" i="9"/>
  <c r="BE111" i="9"/>
  <c r="BE115" i="9"/>
  <c r="BE136" i="9"/>
  <c r="BE137" i="9"/>
  <c r="BE151" i="9"/>
  <c r="BE153" i="9"/>
  <c r="BE155" i="9"/>
  <c r="J52" i="9"/>
  <c r="BE86" i="9"/>
  <c r="BE87" i="9"/>
  <c r="BE93" i="9"/>
  <c r="BE94" i="9"/>
  <c r="BE103" i="9"/>
  <c r="BE104" i="9"/>
  <c r="BE108" i="9"/>
  <c r="BE121" i="9"/>
  <c r="BE122" i="9"/>
  <c r="BE132" i="9"/>
  <c r="BE138" i="9"/>
  <c r="BE145" i="9"/>
  <c r="BE147" i="9"/>
  <c r="BE159" i="9"/>
  <c r="BE88" i="9"/>
  <c r="BE109" i="9"/>
  <c r="BE130" i="9"/>
  <c r="BE131" i="9"/>
  <c r="BE142" i="9"/>
  <c r="BE162" i="9"/>
  <c r="BE166" i="9"/>
  <c r="BE172" i="9"/>
  <c r="J52" i="8"/>
  <c r="F78" i="8"/>
  <c r="BE88" i="8"/>
  <c r="BK87" i="7"/>
  <c r="J87" i="7" s="1"/>
  <c r="J60" i="7" s="1"/>
  <c r="BE84" i="8"/>
  <c r="BE85" i="8"/>
  <c r="BE87" i="8"/>
  <c r="E71" i="8"/>
  <c r="BE90" i="8"/>
  <c r="BE86" i="8"/>
  <c r="BE91" i="8"/>
  <c r="F55" i="7"/>
  <c r="BE102" i="7"/>
  <c r="BE212" i="7"/>
  <c r="BE214" i="7"/>
  <c r="BE225" i="7"/>
  <c r="BE233" i="7"/>
  <c r="BE242" i="7"/>
  <c r="BE249" i="7"/>
  <c r="BE252" i="7"/>
  <c r="BE255" i="7"/>
  <c r="BE96" i="7"/>
  <c r="J52" i="7"/>
  <c r="BE108" i="7"/>
  <c r="BE116" i="7"/>
  <c r="BE122" i="7"/>
  <c r="BE125" i="7"/>
  <c r="BE157" i="7"/>
  <c r="BE208" i="7"/>
  <c r="BE211" i="7"/>
  <c r="BE213" i="7"/>
  <c r="BE218" i="7"/>
  <c r="BE91" i="7"/>
  <c r="BE99" i="7"/>
  <c r="BE105" i="7"/>
  <c r="BE133" i="7"/>
  <c r="BE141" i="7"/>
  <c r="BE166" i="7"/>
  <c r="BE207" i="7"/>
  <c r="BE210" i="7"/>
  <c r="BE215" i="7"/>
  <c r="BE220" i="7"/>
  <c r="BE228" i="7"/>
  <c r="BE235" i="7"/>
  <c r="BE89" i="7"/>
  <c r="BE93" i="7"/>
  <c r="BE137" i="7"/>
  <c r="BE190" i="7"/>
  <c r="BE195" i="7"/>
  <c r="BE217" i="7"/>
  <c r="BE221" i="7"/>
  <c r="BE222" i="7"/>
  <c r="BE231" i="7"/>
  <c r="BE237" i="7"/>
  <c r="E48" i="7"/>
  <c r="BE127" i="7"/>
  <c r="BE153" i="7"/>
  <c r="BE162" i="7"/>
  <c r="BE168" i="7"/>
  <c r="BE171" i="7"/>
  <c r="BE176" i="7"/>
  <c r="BE182" i="7"/>
  <c r="BE184" i="7"/>
  <c r="BE203" i="7"/>
  <c r="BE247" i="7"/>
  <c r="BE119" i="7"/>
  <c r="BE178" i="7"/>
  <c r="BE180" i="7"/>
  <c r="BE198" i="7"/>
  <c r="BE224" i="7"/>
  <c r="BE236" i="7"/>
  <c r="BE239" i="7"/>
  <c r="BE129" i="7"/>
  <c r="BE131" i="7"/>
  <c r="BE144" i="7"/>
  <c r="BE147" i="7"/>
  <c r="BE150" i="7"/>
  <c r="BE187" i="7"/>
  <c r="J82" i="6"/>
  <c r="BE99" i="6"/>
  <c r="BE116" i="6"/>
  <c r="BE125" i="6"/>
  <c r="BE181" i="6"/>
  <c r="BE187" i="6"/>
  <c r="BE259" i="6"/>
  <c r="BE296" i="6"/>
  <c r="BE310" i="6"/>
  <c r="BE337" i="6"/>
  <c r="BE362" i="6"/>
  <c r="BE102" i="6"/>
  <c r="BE234" i="6"/>
  <c r="BE245" i="6"/>
  <c r="BE247" i="6"/>
  <c r="BE276" i="6"/>
  <c r="BE364" i="6"/>
  <c r="BE365" i="6"/>
  <c r="BE372" i="6"/>
  <c r="BE376" i="6"/>
  <c r="BE377" i="6"/>
  <c r="BE397" i="6"/>
  <c r="E48" i="6"/>
  <c r="F55" i="6"/>
  <c r="BE94" i="6"/>
  <c r="BE169" i="6"/>
  <c r="BE241" i="6"/>
  <c r="BE269" i="6"/>
  <c r="BE304" i="6"/>
  <c r="BE343" i="6"/>
  <c r="BE358" i="6"/>
  <c r="BE360" i="6"/>
  <c r="BE367" i="6"/>
  <c r="BE379" i="6"/>
  <c r="BE380" i="6"/>
  <c r="BE381" i="6"/>
  <c r="BE382" i="6"/>
  <c r="BE401" i="6"/>
  <c r="BE404" i="6"/>
  <c r="BE408" i="6"/>
  <c r="BE411" i="6"/>
  <c r="BE108" i="6"/>
  <c r="BE113" i="6"/>
  <c r="BE173" i="6"/>
  <c r="BE250" i="6"/>
  <c r="BE263" i="6"/>
  <c r="BE268" i="6"/>
  <c r="BE340" i="6"/>
  <c r="BE385" i="6"/>
  <c r="BE390" i="6"/>
  <c r="BE392" i="6"/>
  <c r="BE398" i="6"/>
  <c r="BE400" i="6"/>
  <c r="BE449" i="6"/>
  <c r="BE122" i="6"/>
  <c r="BE155" i="6"/>
  <c r="BE158" i="6"/>
  <c r="BE191" i="6"/>
  <c r="BE203" i="6"/>
  <c r="BE243" i="6"/>
  <c r="BE255" i="6"/>
  <c r="BE271" i="6"/>
  <c r="BE286" i="6"/>
  <c r="BE291" i="6"/>
  <c r="BE373" i="6"/>
  <c r="BE375" i="6"/>
  <c r="BE428" i="6"/>
  <c r="BE431" i="6"/>
  <c r="BE434" i="6"/>
  <c r="BE128" i="6"/>
  <c r="BE161" i="6"/>
  <c r="BE183" i="6"/>
  <c r="BE194" i="6"/>
  <c r="BE229" i="6"/>
  <c r="BE239" i="6"/>
  <c r="BE253" i="6"/>
  <c r="BE327" i="6"/>
  <c r="BE346" i="6"/>
  <c r="BE347" i="6"/>
  <c r="BE351" i="6"/>
  <c r="BE353" i="6"/>
  <c r="BE396" i="6"/>
  <c r="BE440" i="6"/>
  <c r="BE91" i="6"/>
  <c r="BE119" i="6"/>
  <c r="BE131" i="6"/>
  <c r="BE299" i="6"/>
  <c r="BE307" i="6"/>
  <c r="BE315" i="6"/>
  <c r="BE320" i="6"/>
  <c r="BE330" i="6"/>
  <c r="BE336" i="6"/>
  <c r="BE366" i="6"/>
  <c r="BE414" i="6"/>
  <c r="BE437" i="6"/>
  <c r="BE446" i="6"/>
  <c r="BE453" i="6"/>
  <c r="BE105" i="6"/>
  <c r="BE146" i="6"/>
  <c r="BE165" i="6"/>
  <c r="BE197" i="6"/>
  <c r="BE200" i="6"/>
  <c r="BE207" i="6"/>
  <c r="BE214" i="6"/>
  <c r="BE219" i="6"/>
  <c r="BE231" i="6"/>
  <c r="BE334" i="6"/>
  <c r="BE339" i="6"/>
  <c r="BE341" i="6"/>
  <c r="BE344" i="6"/>
  <c r="BE369" i="6"/>
  <c r="BE370" i="6"/>
  <c r="BE388" i="6"/>
  <c r="BE393" i="6"/>
  <c r="BE417" i="6"/>
  <c r="BE443" i="6"/>
  <c r="BE93" i="5"/>
  <c r="BE101" i="5"/>
  <c r="BE92" i="5"/>
  <c r="BE95" i="5"/>
  <c r="J52" i="5"/>
  <c r="E71" i="5"/>
  <c r="BE88" i="5"/>
  <c r="BE89" i="5"/>
  <c r="BE94" i="5"/>
  <c r="BE96" i="5"/>
  <c r="BE84" i="5"/>
  <c r="F78" i="5"/>
  <c r="BE86" i="5"/>
  <c r="BE87" i="5"/>
  <c r="BE90" i="5"/>
  <c r="BE97" i="5"/>
  <c r="BE102" i="5"/>
  <c r="BE103" i="5"/>
  <c r="BE98" i="5"/>
  <c r="BE85" i="5"/>
  <c r="BE91" i="5"/>
  <c r="BE99" i="5"/>
  <c r="BE114" i="4"/>
  <c r="BE117" i="4"/>
  <c r="BE148" i="4"/>
  <c r="BE151" i="4"/>
  <c r="BE171" i="4"/>
  <c r="BE189" i="4"/>
  <c r="BE209" i="4"/>
  <c r="J52" i="4"/>
  <c r="E78" i="4"/>
  <c r="BE138" i="4"/>
  <c r="BE158" i="4"/>
  <c r="BE215" i="4"/>
  <c r="BE217" i="4"/>
  <c r="J89" i="3"/>
  <c r="J61" i="3" s="1"/>
  <c r="BE104" i="4"/>
  <c r="BE107" i="4"/>
  <c r="BE119" i="4"/>
  <c r="BE96" i="4"/>
  <c r="BE154" i="4"/>
  <c r="BE195" i="4"/>
  <c r="F55" i="4"/>
  <c r="BE91" i="4"/>
  <c r="BE94" i="4"/>
  <c r="BE112" i="4"/>
  <c r="BE124" i="4"/>
  <c r="BE126" i="4"/>
  <c r="BE142" i="4"/>
  <c r="BE167" i="4"/>
  <c r="BE145" i="4"/>
  <c r="BE192" i="4"/>
  <c r="BE200" i="4"/>
  <c r="BE101" i="4"/>
  <c r="BE131" i="4"/>
  <c r="BE134" i="4"/>
  <c r="BE181" i="4"/>
  <c r="BE183" i="4"/>
  <c r="BE186" i="4"/>
  <c r="BE205" i="4"/>
  <c r="BE110" i="4"/>
  <c r="BE122" i="4"/>
  <c r="BE128" i="4"/>
  <c r="BE175" i="4"/>
  <c r="BE179" i="4"/>
  <c r="BE201" i="4"/>
  <c r="J52" i="3"/>
  <c r="BE95" i="3"/>
  <c r="BE98" i="3"/>
  <c r="BE112" i="3"/>
  <c r="BE115" i="3"/>
  <c r="BE118" i="3"/>
  <c r="BE131" i="3"/>
  <c r="BE166" i="3"/>
  <c r="BE171" i="3"/>
  <c r="BE194" i="3"/>
  <c r="BE197" i="3"/>
  <c r="BE208" i="3"/>
  <c r="BE210" i="3"/>
  <c r="BE213" i="3"/>
  <c r="BE243" i="3"/>
  <c r="BE252" i="3"/>
  <c r="BE253" i="3"/>
  <c r="BE255" i="3"/>
  <c r="BE256" i="3"/>
  <c r="BE258" i="3"/>
  <c r="BE261" i="3"/>
  <c r="BE299" i="3"/>
  <c r="BE302" i="3"/>
  <c r="BE305" i="3"/>
  <c r="BE308" i="3"/>
  <c r="BE312" i="3"/>
  <c r="F84" i="3"/>
  <c r="BE90" i="3"/>
  <c r="BE104" i="3"/>
  <c r="BE128" i="3"/>
  <c r="BE134" i="3"/>
  <c r="BE136" i="3"/>
  <c r="BE147" i="3"/>
  <c r="BE150" i="3"/>
  <c r="BE153" i="3"/>
  <c r="BE160" i="3"/>
  <c r="BE207" i="3"/>
  <c r="BE226" i="3"/>
  <c r="BE229" i="3"/>
  <c r="BE241" i="3"/>
  <c r="BE242" i="3"/>
  <c r="BE251" i="3"/>
  <c r="BE287" i="3"/>
  <c r="BE290" i="3"/>
  <c r="BE177" i="3"/>
  <c r="BE204" i="3"/>
  <c r="BE206" i="3"/>
  <c r="BE239" i="3"/>
  <c r="BE262" i="3"/>
  <c r="BE267" i="3"/>
  <c r="E48" i="3"/>
  <c r="BE101" i="3"/>
  <c r="BE186" i="3"/>
  <c r="BE192" i="3"/>
  <c r="BE237" i="3"/>
  <c r="BE268" i="3"/>
  <c r="BE107" i="3"/>
  <c r="BE140" i="3"/>
  <c r="BE144" i="3"/>
  <c r="BE188" i="3"/>
  <c r="BE200" i="3"/>
  <c r="BE233" i="3"/>
  <c r="BE245" i="3"/>
  <c r="BE246" i="3"/>
  <c r="BE249" i="3"/>
  <c r="BE175" i="3"/>
  <c r="BE190" i="3"/>
  <c r="BE273" i="3"/>
  <c r="BE293" i="3"/>
  <c r="BE296" i="3"/>
  <c r="BE180" i="3"/>
  <c r="BE259" i="3"/>
  <c r="BE264" i="3"/>
  <c r="BE156" i="3"/>
  <c r="BE216" i="3"/>
  <c r="BE219" i="3"/>
  <c r="BE223" i="3"/>
  <c r="BE265" i="3"/>
  <c r="BE276" i="3"/>
  <c r="BC55" i="1"/>
  <c r="BA55" i="1"/>
  <c r="AW55" i="1"/>
  <c r="BB55" i="1"/>
  <c r="E48" i="2"/>
  <c r="J52" i="2"/>
  <c r="F55" i="2"/>
  <c r="BE91" i="2"/>
  <c r="BE96" i="2"/>
  <c r="BE99" i="2"/>
  <c r="BE102" i="2"/>
  <c r="BE105" i="2"/>
  <c r="BE108" i="2"/>
  <c r="BE113" i="2"/>
  <c r="BE116" i="2"/>
  <c r="BE118" i="2"/>
  <c r="BE121" i="2"/>
  <c r="BE124" i="2"/>
  <c r="BE127" i="2"/>
  <c r="BE130" i="2"/>
  <c r="BE133" i="2"/>
  <c r="BE136" i="2"/>
  <c r="BE148" i="2"/>
  <c r="BE151" i="2"/>
  <c r="BE156" i="2"/>
  <c r="BE158" i="2"/>
  <c r="BE162" i="2"/>
  <c r="BE166" i="2"/>
  <c r="BE168" i="2"/>
  <c r="BE171" i="2"/>
  <c r="BE174" i="2"/>
  <c r="BE178" i="2"/>
  <c r="BE186" i="2"/>
  <c r="BE192" i="2"/>
  <c r="BE198" i="2"/>
  <c r="BE200" i="2"/>
  <c r="BE203" i="2"/>
  <c r="BE208" i="2"/>
  <c r="BE210" i="2"/>
  <c r="BE212" i="2"/>
  <c r="BE214" i="2"/>
  <c r="BE216" i="2"/>
  <c r="BE219" i="2"/>
  <c r="BE222" i="2"/>
  <c r="BE225" i="2"/>
  <c r="BE230" i="2"/>
  <c r="BE232" i="2"/>
  <c r="BE233" i="2"/>
  <c r="BE234" i="2"/>
  <c r="BE235" i="2"/>
  <c r="BE236" i="2"/>
  <c r="BE238" i="2"/>
  <c r="BE239" i="2"/>
  <c r="BE244" i="2"/>
  <c r="BE249" i="2"/>
  <c r="BE252" i="2"/>
  <c r="BE255" i="2"/>
  <c r="BE258" i="2"/>
  <c r="BE261" i="2"/>
  <c r="BE266" i="2"/>
  <c r="BE269" i="2"/>
  <c r="BE274" i="2"/>
  <c r="BE278" i="2"/>
  <c r="BE288" i="2"/>
  <c r="BE290" i="2"/>
  <c r="BE292" i="2"/>
  <c r="BE293" i="2"/>
  <c r="BE295" i="2"/>
  <c r="BE296" i="2"/>
  <c r="BE297" i="2"/>
  <c r="BE300" i="2"/>
  <c r="BE302" i="2"/>
  <c r="BE303" i="2"/>
  <c r="BE304" i="2"/>
  <c r="BE306" i="2"/>
  <c r="BE307" i="2"/>
  <c r="BE309" i="2"/>
  <c r="BE310" i="2"/>
  <c r="BE312" i="2"/>
  <c r="BE313" i="2"/>
  <c r="BE315" i="2"/>
  <c r="BE316" i="2"/>
  <c r="BE318" i="2"/>
  <c r="BE319" i="2"/>
  <c r="BE321" i="2"/>
  <c r="BE323" i="2"/>
  <c r="BE324" i="2"/>
  <c r="BE329" i="2"/>
  <c r="BE332" i="2"/>
  <c r="BE343" i="2"/>
  <c r="BE346" i="2"/>
  <c r="BE349" i="2"/>
  <c r="BE352" i="2"/>
  <c r="BE355" i="2"/>
  <c r="BE358" i="2"/>
  <c r="BE361" i="2"/>
  <c r="BE364" i="2"/>
  <c r="BE368" i="2"/>
  <c r="BD55" i="1"/>
  <c r="F35" i="4"/>
  <c r="BB57" i="1" s="1"/>
  <c r="F36" i="4"/>
  <c r="BC57" i="1"/>
  <c r="J34" i="5"/>
  <c r="AW58" i="1"/>
  <c r="J34" i="7"/>
  <c r="AW60" i="1" s="1"/>
  <c r="F37" i="7"/>
  <c r="BD60" i="1"/>
  <c r="F36" i="9"/>
  <c r="BC62" i="1"/>
  <c r="F34" i="10"/>
  <c r="BA63" i="1"/>
  <c r="F36" i="12"/>
  <c r="BC65" i="1"/>
  <c r="J34" i="3"/>
  <c r="AW56" i="1"/>
  <c r="F36" i="6"/>
  <c r="BC59" i="1"/>
  <c r="F34" i="9"/>
  <c r="BA62" i="1" s="1"/>
  <c r="F35" i="10"/>
  <c r="BB63" i="1"/>
  <c r="F34" i="13"/>
  <c r="BA66" i="1"/>
  <c r="F37" i="14"/>
  <c r="BD67" i="1" s="1"/>
  <c r="F36" i="15"/>
  <c r="BC68" i="1"/>
  <c r="F34" i="15"/>
  <c r="BA68" i="1"/>
  <c r="J34" i="15"/>
  <c r="AW68" i="1"/>
  <c r="F35" i="3"/>
  <c r="BB56" i="1"/>
  <c r="F37" i="6"/>
  <c r="BD59" i="1"/>
  <c r="F37" i="9"/>
  <c r="BD62" i="1"/>
  <c r="F36" i="11"/>
  <c r="BC64" i="1" s="1"/>
  <c r="F35" i="13"/>
  <c r="BB66" i="1"/>
  <c r="F37" i="13"/>
  <c r="BD66" i="1"/>
  <c r="J34" i="14"/>
  <c r="AW67" i="1" s="1"/>
  <c r="F36" i="14"/>
  <c r="BC67" i="1"/>
  <c r="F34" i="4"/>
  <c r="BA57" i="1"/>
  <c r="J34" i="4"/>
  <c r="AW57" i="1"/>
  <c r="F37" i="5"/>
  <c r="BD58" i="1"/>
  <c r="F34" i="6"/>
  <c r="BA59" i="1"/>
  <c r="F37" i="10"/>
  <c r="BD63" i="1"/>
  <c r="F37" i="11"/>
  <c r="BD64" i="1"/>
  <c r="F35" i="12"/>
  <c r="BB65" i="1" s="1"/>
  <c r="F35" i="15"/>
  <c r="BB68" i="1" s="1"/>
  <c r="F37" i="4"/>
  <c r="BD57" i="1" s="1"/>
  <c r="F34" i="5"/>
  <c r="BA58" i="1"/>
  <c r="F36" i="5"/>
  <c r="BC58" i="1"/>
  <c r="F35" i="6"/>
  <c r="BB59" i="1"/>
  <c r="F37" i="8"/>
  <c r="BD61" i="1"/>
  <c r="J34" i="9"/>
  <c r="AW62" i="1"/>
  <c r="F34" i="11"/>
  <c r="BA64" i="1"/>
  <c r="J34" i="12"/>
  <c r="AW65" i="1"/>
  <c r="J30" i="11"/>
  <c r="F37" i="3"/>
  <c r="BD56" i="1"/>
  <c r="F34" i="7"/>
  <c r="BA60" i="1" s="1"/>
  <c r="F36" i="7"/>
  <c r="BC60" i="1"/>
  <c r="F35" i="9"/>
  <c r="BB62" i="1"/>
  <c r="J34" i="11"/>
  <c r="AW64" i="1"/>
  <c r="F37" i="12"/>
  <c r="BD65" i="1"/>
  <c r="F36" i="3"/>
  <c r="BC56" i="1"/>
  <c r="J34" i="6"/>
  <c r="AW59" i="1"/>
  <c r="J34" i="10"/>
  <c r="AW63" i="1" s="1"/>
  <c r="F35" i="11"/>
  <c r="BB64" i="1"/>
  <c r="J34" i="13"/>
  <c r="AW66" i="1"/>
  <c r="F36" i="13"/>
  <c r="BC66" i="1" s="1"/>
  <c r="F34" i="14"/>
  <c r="BA67" i="1"/>
  <c r="F35" i="14"/>
  <c r="BB67" i="1"/>
  <c r="F37" i="15"/>
  <c r="BD68" i="1"/>
  <c r="F34" i="3"/>
  <c r="BA56" i="1"/>
  <c r="F35" i="5"/>
  <c r="BB58" i="1"/>
  <c r="F35" i="7"/>
  <c r="BB60" i="1"/>
  <c r="F34" i="8"/>
  <c r="BA61" i="1" s="1"/>
  <c r="F36" i="8"/>
  <c r="BC61" i="1"/>
  <c r="J34" i="8"/>
  <c r="AW61" i="1"/>
  <c r="F35" i="8"/>
  <c r="BB61" i="1" s="1"/>
  <c r="F36" i="10"/>
  <c r="BC63" i="1"/>
  <c r="F34" i="12"/>
  <c r="BA65" i="1"/>
  <c r="R88" i="10" l="1"/>
  <c r="BK81" i="8"/>
  <c r="J81" i="8" s="1"/>
  <c r="J82" i="8"/>
  <c r="J60" i="8" s="1"/>
  <c r="BK89" i="4"/>
  <c r="J89" i="4" s="1"/>
  <c r="J60" i="4" s="1"/>
  <c r="BK82" i="5"/>
  <c r="J90" i="12"/>
  <c r="J61" i="12" s="1"/>
  <c r="J208" i="4"/>
  <c r="J68" i="4" s="1"/>
  <c r="BK89" i="2"/>
  <c r="BK88" i="2" s="1"/>
  <c r="J88" i="2" s="1"/>
  <c r="J59" i="2" s="1"/>
  <c r="J83" i="8"/>
  <c r="J61" i="8" s="1"/>
  <c r="BK88" i="3"/>
  <c r="BK87" i="3"/>
  <c r="J87" i="3"/>
  <c r="J30" i="3" s="1"/>
  <c r="AG56" i="1" s="1"/>
  <c r="P88" i="3"/>
  <c r="P87" i="3"/>
  <c r="AU56" i="1"/>
  <c r="T88" i="3"/>
  <c r="T87" i="3"/>
  <c r="P89" i="2"/>
  <c r="P88" i="2"/>
  <c r="AU55" i="1"/>
  <c r="T89" i="10"/>
  <c r="T88" i="10"/>
  <c r="R89" i="6"/>
  <c r="R88" i="6" s="1"/>
  <c r="T89" i="12"/>
  <c r="T88" i="12"/>
  <c r="R83" i="9"/>
  <c r="R82" i="9"/>
  <c r="T87" i="7"/>
  <c r="T86" i="7"/>
  <c r="BK89" i="6"/>
  <c r="BK88" i="6"/>
  <c r="J88" i="6"/>
  <c r="J59" i="6"/>
  <c r="P89" i="4"/>
  <c r="P88" i="4"/>
  <c r="AU57" i="1"/>
  <c r="R87" i="7"/>
  <c r="R86" i="7"/>
  <c r="P83" i="9"/>
  <c r="P82" i="9" s="1"/>
  <c r="AU62" i="1" s="1"/>
  <c r="BK83" i="9"/>
  <c r="J83" i="9" s="1"/>
  <c r="J60" i="9" s="1"/>
  <c r="P89" i="6"/>
  <c r="P88" i="6"/>
  <c r="AU59" i="1"/>
  <c r="P89" i="12"/>
  <c r="P88" i="12"/>
  <c r="AU65" i="1"/>
  <c r="P87" i="7"/>
  <c r="P86" i="7"/>
  <c r="AU60" i="1"/>
  <c r="R89" i="4"/>
  <c r="R88" i="4"/>
  <c r="P89" i="10"/>
  <c r="P88" i="10"/>
  <c r="AU63" i="1"/>
  <c r="T89" i="6"/>
  <c r="T88" i="6" s="1"/>
  <c r="AG64" i="1"/>
  <c r="BK81" i="15"/>
  <c r="J81" i="15"/>
  <c r="J59" i="15"/>
  <c r="BK82" i="14"/>
  <c r="J82" i="14"/>
  <c r="BK81" i="13"/>
  <c r="J81" i="13"/>
  <c r="J59" i="13"/>
  <c r="BK88" i="12"/>
  <c r="J88" i="12"/>
  <c r="J30" i="12" s="1"/>
  <c r="AG65" i="1" s="1"/>
  <c r="BK88" i="10"/>
  <c r="J88" i="10"/>
  <c r="J30" i="10" s="1"/>
  <c r="AG63" i="1" s="1"/>
  <c r="BK86" i="7"/>
  <c r="J86" i="7"/>
  <c r="J59" i="7"/>
  <c r="BK88" i="4"/>
  <c r="J88" i="4" s="1"/>
  <c r="J59" i="4" s="1"/>
  <c r="F33" i="3"/>
  <c r="AZ56" i="1" s="1"/>
  <c r="F33" i="8"/>
  <c r="AZ61" i="1"/>
  <c r="F33" i="9"/>
  <c r="AZ62" i="1"/>
  <c r="F33" i="12"/>
  <c r="AZ65" i="1" s="1"/>
  <c r="J33" i="3"/>
  <c r="AV56" i="1" s="1"/>
  <c r="AT56" i="1" s="1"/>
  <c r="J33" i="8"/>
  <c r="AV61" i="1"/>
  <c r="AT61" i="1" s="1"/>
  <c r="J33" i="9"/>
  <c r="AV62" i="1" s="1"/>
  <c r="AT62" i="1" s="1"/>
  <c r="J33" i="14"/>
  <c r="AV67" i="1"/>
  <c r="AT67" i="1"/>
  <c r="J33" i="4"/>
  <c r="AV57" i="1"/>
  <c r="AT57" i="1"/>
  <c r="J33" i="7"/>
  <c r="AV60" i="1"/>
  <c r="AT60" i="1"/>
  <c r="F33" i="10"/>
  <c r="AZ63" i="1"/>
  <c r="J30" i="14"/>
  <c r="AG67" i="1"/>
  <c r="BC54" i="1"/>
  <c r="W32" i="1" s="1"/>
  <c r="J33" i="2"/>
  <c r="AV55" i="1" s="1"/>
  <c r="AT55" i="1" s="1"/>
  <c r="F33" i="11"/>
  <c r="AZ64" i="1"/>
  <c r="J33" i="12"/>
  <c r="AV65" i="1"/>
  <c r="AT65" i="1"/>
  <c r="J30" i="2"/>
  <c r="AG55" i="1"/>
  <c r="F33" i="4"/>
  <c r="AZ57" i="1"/>
  <c r="F33" i="7"/>
  <c r="AZ60" i="1"/>
  <c r="J33" i="10"/>
  <c r="AV63" i="1"/>
  <c r="AT63" i="1"/>
  <c r="F33" i="15"/>
  <c r="AZ68" i="1" s="1"/>
  <c r="BB54" i="1"/>
  <c r="W31" i="1"/>
  <c r="F33" i="2"/>
  <c r="AZ55" i="1"/>
  <c r="J33" i="11"/>
  <c r="AV64" i="1"/>
  <c r="AT64" i="1"/>
  <c r="AN64" i="1"/>
  <c r="F33" i="14"/>
  <c r="AZ67" i="1"/>
  <c r="J33" i="5"/>
  <c r="AV58" i="1"/>
  <c r="AT58" i="1"/>
  <c r="F33" i="6"/>
  <c r="AZ59" i="1" s="1"/>
  <c r="J33" i="13"/>
  <c r="AV66" i="1" s="1"/>
  <c r="AT66" i="1" s="1"/>
  <c r="BA54" i="1"/>
  <c r="W30" i="1"/>
  <c r="F33" i="5"/>
  <c r="AZ58" i="1"/>
  <c r="J33" i="6"/>
  <c r="AV59" i="1"/>
  <c r="AT59" i="1"/>
  <c r="F33" i="13"/>
  <c r="AZ66" i="1"/>
  <c r="J33" i="15"/>
  <c r="AV68" i="1"/>
  <c r="AT68" i="1"/>
  <c r="BD54" i="1"/>
  <c r="W33" i="1"/>
  <c r="AN56" i="1" l="1"/>
  <c r="J89" i="2"/>
  <c r="J60" i="2" s="1"/>
  <c r="BK81" i="5"/>
  <c r="J81" i="5" s="1"/>
  <c r="J82" i="5"/>
  <c r="J60" i="5" s="1"/>
  <c r="J30" i="8"/>
  <c r="AG61" i="1" s="1"/>
  <c r="AN61" i="1" s="1"/>
  <c r="J59" i="8"/>
  <c r="BK82" i="9"/>
  <c r="J82" i="9"/>
  <c r="J59" i="9"/>
  <c r="J88" i="3"/>
  <c r="J60" i="3"/>
  <c r="J59" i="3"/>
  <c r="J89" i="6"/>
  <c r="J60" i="6"/>
  <c r="AN67" i="1"/>
  <c r="J59" i="14"/>
  <c r="J39" i="14"/>
  <c r="AN65" i="1"/>
  <c r="J59" i="12"/>
  <c r="J39" i="12"/>
  <c r="AN63" i="1"/>
  <c r="J59" i="10"/>
  <c r="J39" i="11"/>
  <c r="J39" i="10"/>
  <c r="J39" i="8"/>
  <c r="AN55" i="1"/>
  <c r="J39" i="3"/>
  <c r="J39" i="2"/>
  <c r="AU54" i="1"/>
  <c r="J30" i="6"/>
  <c r="AG59" i="1"/>
  <c r="J30" i="7"/>
  <c r="AG60" i="1"/>
  <c r="AY54" i="1"/>
  <c r="J30" i="15"/>
  <c r="AG68" i="1"/>
  <c r="AZ54" i="1"/>
  <c r="W29" i="1"/>
  <c r="J30" i="4"/>
  <c r="AG57" i="1" s="1"/>
  <c r="AN57" i="1" s="1"/>
  <c r="AW54" i="1"/>
  <c r="AK30" i="1" s="1"/>
  <c r="AX54" i="1"/>
  <c r="J30" i="13"/>
  <c r="AG66" i="1"/>
  <c r="AN66" i="1" s="1"/>
  <c r="J30" i="5" l="1"/>
  <c r="J59" i="5"/>
  <c r="J39" i="6"/>
  <c r="J39" i="15"/>
  <c r="J39" i="13"/>
  <c r="J39" i="7"/>
  <c r="AN60" i="1"/>
  <c r="J39" i="4"/>
  <c r="AN59" i="1"/>
  <c r="AN68" i="1"/>
  <c r="J30" i="9"/>
  <c r="AG62" i="1"/>
  <c r="AN62" i="1" s="1"/>
  <c r="AV54" i="1"/>
  <c r="AK29" i="1" s="1"/>
  <c r="AG58" i="1" l="1"/>
  <c r="AN58" i="1" s="1"/>
  <c r="J39" i="5"/>
  <c r="J39" i="9"/>
  <c r="AG54" i="1"/>
  <c r="AK26" i="1"/>
  <c r="AT54" i="1"/>
  <c r="AN54" i="1"/>
  <c r="AK35" i="1" l="1"/>
</calcChain>
</file>

<file path=xl/sharedStrings.xml><?xml version="1.0" encoding="utf-8"?>
<sst xmlns="http://schemas.openxmlformats.org/spreadsheetml/2006/main" count="22415" uniqueCount="2411">
  <si>
    <t>Export Komplet</t>
  </si>
  <si>
    <t>VZ</t>
  </si>
  <si>
    <t>2.0</t>
  </si>
  <si>
    <t>ZAMOK</t>
  </si>
  <si>
    <t>False</t>
  </si>
  <si>
    <t>{ab2a15db-19fe-4779-9d63-eaa7092356a5}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</si>
  <si>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</si>
  <si>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</si>
  <si>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</si>
  <si>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</si>
  <si>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</si>
  <si>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</si>
  <si>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</si>
  <si>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</si>
  <si>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1142_25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</si>
  <si>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</si>
  <si>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</si>
  <si>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Splašková kanalizace Němčice</t>
  </si>
  <si>
    <t>KSO:</t>
  </si>
  <si>
    <t/>
  </si>
  <si>
    <t>CC-CZ:</t>
  </si>
  <si>
    <t>Místo:</t>
  </si>
  <si>
    <t>Němčice u Luštěnic</t>
  </si>
  <si>
    <t>Datum:</t>
  </si>
  <si>
    <t>26. 5. 2025</t>
  </si>
  <si>
    <t>Zadavatel:</t>
  </si>
  <si>
    <t>IČ:</t>
  </si>
  <si>
    <t>Obec Němčice</t>
  </si>
  <si>
    <t>DIČ:</t>
  </si>
  <si>
    <t>Účastník:</t>
  </si>
  <si>
    <t>Vyplň údaj</t>
  </si>
  <si>
    <t>Projektant:</t>
  </si>
  <si>
    <t>VIS Praha</t>
  </si>
  <si>
    <t>True</t>
  </si>
  <si>
    <t>Zpracovatel:</t>
  </si>
  <si>
    <t>Ing. Eva Mrvová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</si>
  <si>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</si>
  <si>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</si>
  <si>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</si>
  <si>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</si>
  <si>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</si>
  <si>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</si>
  <si>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</si>
  <si>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</si>
  <si>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</si>
  <si>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</si>
  <si>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</si>
  <si>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</si>
  <si>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</si>
  <si>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</si>
  <si>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</si>
  <si>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</si>
  <si>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</si>
  <si>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</si>
  <si>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</si>
  <si>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</si>
  <si>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</si>
  <si>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</si>
  <si>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</si>
  <si>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</si>
  <si>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</si>
  <si>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</si>
  <si>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</si>
  <si>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</si>
  <si>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</si>
  <si>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</si>
  <si>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</si>
  <si>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</si>
  <si>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</si>
  <si>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</si>
  <si>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</si>
  <si>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</si>
  <si>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</si>
  <si>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</si>
  <si>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</si>
  <si>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</si>
  <si>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</si>
  <si>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SO 01 - Gravitační splašková kanalizace</t>
  </si>
  <si>
    <t>STA</t>
  </si>
  <si>
    <t>1</t>
  </si>
  <si>
    <t>{0f5253d7-e228-452d-90dd-4af5698f4efe}</t>
  </si>
  <si>
    <t>2</t>
  </si>
  <si>
    <t>02</t>
  </si>
  <si>
    <t>SO 01.1 - Kanalizační přípojky</t>
  </si>
  <si>
    <t>{7a83b5e8-fb1d-4146-8547-82762d5744fe}</t>
  </si>
  <si>
    <t>03</t>
  </si>
  <si>
    <t>SO 02 - Čerpací stanice odpadních vod ČSOV1</t>
  </si>
  <si>
    <t>{e5194499-ba52-4fb1-9ea3-b8484959c2a1}</t>
  </si>
  <si>
    <t>04</t>
  </si>
  <si>
    <t>SO 02.1 - Přípojka NN k ČSOV 1</t>
  </si>
  <si>
    <t>{d706e05e-7e7a-47c1-9dac-598e0f3ee13a}</t>
  </si>
  <si>
    <t>05</t>
  </si>
  <si>
    <t>SO 02.2 - Výtlačný řad 1</t>
  </si>
  <si>
    <t>{a11bb140-c168-47ec-b092-be4fae3b01f8}</t>
  </si>
  <si>
    <t>06</t>
  </si>
  <si>
    <t>SO 02.3 - Přeložka vodovodu</t>
  </si>
  <si>
    <t>{61a73d69-1a02-4394-b8a1-e2f583eb0817}</t>
  </si>
  <si>
    <t>07</t>
  </si>
  <si>
    <t>PS 01.1 - Strojnětechnologická část ČSOV 1</t>
  </si>
  <si>
    <t>PRO</t>
  </si>
  <si>
    <t>{c99070c7-587d-41a5-b6ec-2363145c7ec6}</t>
  </si>
  <si>
    <t>08</t>
  </si>
  <si>
    <t>PS 01.2 - Elektrotechnologická část ČSOV 1</t>
  </si>
  <si>
    <t>{370ffed7-d64e-4446-ab62-d90b8c7fabcf}</t>
  </si>
  <si>
    <t>09</t>
  </si>
  <si>
    <t>SO 03 - Čerpací stanice odpadních vod ČSOV2</t>
  </si>
  <si>
    <t>{fc28b0aa-102e-49e4-bc64-f83ffccf76d1}</t>
  </si>
  <si>
    <t>10</t>
  </si>
  <si>
    <t>SO 03.1 - Přípojka NN k ČSOV 2</t>
  </si>
  <si>
    <t>{0b128ccc-163a-42b0-a855-1edc6235f14b}</t>
  </si>
  <si>
    <t>11</t>
  </si>
  <si>
    <t>SO 03.2 - Výtlačný řad 2</t>
  </si>
  <si>
    <t>{c287c770-9c83-4a4b-b2f1-abefbd5c8900}</t>
  </si>
  <si>
    <t>PS 02.1 - Strojnětechnologická část ČSOV 2</t>
  </si>
  <si>
    <t>{103da140-d2c4-4476-924d-d72c729e1e93}</t>
  </si>
  <si>
    <t>13</t>
  </si>
  <si>
    <t>PS 02.2 - Elektrotechnologická část ČSOV 2</t>
  </si>
  <si>
    <t>{6076050e-6369-4d24-b9e4-27ed664b4d17}</t>
  </si>
  <si>
    <t>14</t>
  </si>
  <si>
    <t>Vedlejší a ostatní náklady</t>
  </si>
  <si>
    <t>VON</t>
  </si>
  <si>
    <t>{e6f8d210-38a6-4d13-aedd-faaf66338c06}</t>
  </si>
  <si>
    <t>rec</t>
  </si>
  <si>
    <t xml:space="preserve">recyklát asfaltový </t>
  </si>
  <si>
    <t>m2</t>
  </si>
  <si>
    <t>1054,108</t>
  </si>
  <si>
    <t>kk</t>
  </si>
  <si>
    <t>krajská komunikace</t>
  </si>
  <si>
    <t>m</t>
  </si>
  <si>
    <t>877,87</t>
  </si>
  <si>
    <t>KRYCÍ LIST SOUPISU PRACÍ</t>
  </si>
  <si>
    <t>mk</t>
  </si>
  <si>
    <t>místní komunikace</t>
  </si>
  <si>
    <t>210,58</t>
  </si>
  <si>
    <t>místní</t>
  </si>
  <si>
    <t>357,986</t>
  </si>
  <si>
    <t>tr</t>
  </si>
  <si>
    <t>tráva</t>
  </si>
  <si>
    <t>217,052</t>
  </si>
  <si>
    <t>KT_250</t>
  </si>
  <si>
    <t>kameninová trouba DN 250</t>
  </si>
  <si>
    <t>1371,27</t>
  </si>
  <si>
    <t>Objekt:</t>
  </si>
  <si>
    <t>výkop rýhy</t>
  </si>
  <si>
    <t>m3</t>
  </si>
  <si>
    <t>3509,1</t>
  </si>
  <si>
    <t>01 - SO 01 - Gravitační splašková kanalizace</t>
  </si>
  <si>
    <t>z</t>
  </si>
  <si>
    <t>zásyp sypaninou/ štěrkopískem</t>
  </si>
  <si>
    <t>2424,265</t>
  </si>
  <si>
    <t>šp</t>
  </si>
  <si>
    <t>štěrkopísek v asfalt komunikaci</t>
  </si>
  <si>
    <t>2574,185</t>
  </si>
  <si>
    <t>ob</t>
  </si>
  <si>
    <t>obsyp potrubí štěrkopískem</t>
  </si>
  <si>
    <t>686,952</t>
  </si>
  <si>
    <t>PB</t>
  </si>
  <si>
    <t>podkladní beton pod šachty/kameninové potrubí</t>
  </si>
  <si>
    <t>160,29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</si>
  <si>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</si>
  <si>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</si>
  <si>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</si>
  <si>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</si>
  <si>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</si>
  <si>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</si>
  <si>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3 - Svislé a kompletní konstrukce</t>
  </si>
  <si>
    <t xml:space="preserve">    4 - Vodorovné konstrukce</t>
  </si>
  <si>
    <t xml:space="preserve">    5 - Komunikace</t>
  </si>
  <si>
    <t xml:space="preserve">    8 - Trubní vedení</t>
  </si>
  <si>
    <t xml:space="preserve">    9 - Ostatní konstrukce a práce-bourání</t>
  </si>
  <si>
    <t xml:space="preserve">    997 - Přesun sutě</t>
  </si>
  <si>
    <t xml:space="preserve">    998 - Přesun hmot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</si>
  <si>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</si>
  <si>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</si>
  <si>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</si>
  <si>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</si>
  <si>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</si>
  <si>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</si>
  <si>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</si>
  <si>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</si>
  <si>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</si>
  <si>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</si>
  <si>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</si>
  <si>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</si>
  <si>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</si>
  <si>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</si>
  <si>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</si>
  <si>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</si>
  <si>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</si>
  <si>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</si>
  <si>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113107222</t>
  </si>
  <si>
    <t>Odstranění podkladů nebo krytů strojně plochy jednotlivě přes 200 m2 s přemístěním hmot na skládku na vzdálenost do 20 m nebo s naložením na dopravní prostředek z kameniva hrubého drceného, o tl. vrstvy přes 100 do 200 mm</t>
  </si>
  <si>
    <t>CS ÚRS 2025 01</t>
  </si>
  <si>
    <t>4</t>
  </si>
  <si>
    <t>872634353</t>
  </si>
  <si>
    <t>Online PSC</t>
  </si>
  <si>
    <t>https://podminky.urs.cz/item/CS_URS_2025_01/113107222</t>
  </si>
  <si>
    <t>VV</t>
  </si>
  <si>
    <t>1,1*kk</t>
  </si>
  <si>
    <t>Součet</t>
  </si>
  <si>
    <t>113107225</t>
  </si>
  <si>
    <t>Odstranění podkladů nebo krytů strojně plochy jednotlivě přes 200 m2 s přemístěním hmot na skládku na vzdálenost do 20 m nebo s naložením na dopravní prostředek z kameniva hrubého drceného, o tl. vrstvy přes 400 do 500 mm</t>
  </si>
  <si>
    <t>-1508621880</t>
  </si>
  <si>
    <t>https://podminky.urs.cz/item/CS_URS_2025_01/113107225</t>
  </si>
  <si>
    <t>1,1*mk</t>
  </si>
  <si>
    <t>3</t>
  </si>
  <si>
    <t>113107232</t>
  </si>
  <si>
    <t>Odstranění podkladů nebo krytů strojně plochy jednotlivě přes 200 m2 s přemístěním hmot na skládku na vzdálenost do 20 m nebo s naložením na dopravní prostředek z betonu prostého, o tl. vrstvy přes 150 do 300 mm</t>
  </si>
  <si>
    <t>1981634113</t>
  </si>
  <si>
    <t>https://podminky.urs.cz/item/CS_URS_2025_01/113107232</t>
  </si>
  <si>
    <t>113107241</t>
  </si>
  <si>
    <t>Odstranění podkladů nebo krytů strojně plochy jednotlivě přes 200 m2 s přemístěním hmot na skládku na vzdálenost do 20 m nebo s naložením na dopravní prostředek živičných, o tl. vrstvy do 50 mm</t>
  </si>
  <si>
    <t>-1452101757</t>
  </si>
  <si>
    <t>https://podminky.urs.cz/item/CS_URS_2025_01/113107241</t>
  </si>
  <si>
    <t>5</t>
  </si>
  <si>
    <t>113107242</t>
  </si>
  <si>
    <t>Odstranění podkladů nebo krytů strojně plochy jednotlivě přes 200 m2 s přemístěním hmot na skládku na vzdálenost do 20 m nebo s naložením na dopravní prostředek živičných, o tl. vrstvy přes 50 do 100 mm</t>
  </si>
  <si>
    <t>-542772972</t>
  </si>
  <si>
    <t>https://podminky.urs.cz/item/CS_URS_2025_01/113107242</t>
  </si>
  <si>
    <t>6</t>
  </si>
  <si>
    <t>113154553</t>
  </si>
  <si>
    <t>Frézování živičného podkladu nebo krytu s naložením hmot na dopravní prostředek plochy přes 2 000 do 10 000 m2 tloušťky vrstvy 50 mm</t>
  </si>
  <si>
    <t>315914970</t>
  </si>
  <si>
    <t>https://podminky.urs.cz/item/CS_URS_2025_01/113154553</t>
  </si>
  <si>
    <t>Souče</t>
  </si>
  <si>
    <t>7</t>
  </si>
  <si>
    <t>115101201</t>
  </si>
  <si>
    <t>Čerpání vody na dopravní výšku do 10 m s uvažovaným průměrným přítokem do 500 l/min</t>
  </si>
  <si>
    <t>hod</t>
  </si>
  <si>
    <t>1000066711</t>
  </si>
  <si>
    <t>https://podminky.urs.cz/item/CS_URS_2025_01/115101201</t>
  </si>
  <si>
    <t>200*24 'Přepočtené koeficientem množství</t>
  </si>
  <si>
    <t>8</t>
  </si>
  <si>
    <t>115101301</t>
  </si>
  <si>
    <t>Pohotovost záložní čerpací soupravy pro dopravní výšku do 10 m s uvažovaným průměrným přítokem do 500 l/min</t>
  </si>
  <si>
    <t>den</t>
  </si>
  <si>
    <t>-1508342066</t>
  </si>
  <si>
    <t>https://podminky.urs.cz/item/CS_URS_2025_01/115101301</t>
  </si>
  <si>
    <t>9</t>
  </si>
  <si>
    <t>119001405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</si>
  <si>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potrubí plastového, jmenovité světlosti DN do 200 mm</t>
  </si>
  <si>
    <t>-487815555</t>
  </si>
  <si>
    <t>https://podminky.urs.cz/item/CS_URS_2025_01/119001405</t>
  </si>
  <si>
    <t>1,1*55</t>
  </si>
  <si>
    <t>119001406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</si>
  <si>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potrubí plastového, jmenovité světlosti DN přes 200 do 500 mm</t>
  </si>
  <si>
    <t>-865859639</t>
  </si>
  <si>
    <t>https://podminky.urs.cz/item/CS_URS_2025_01/119001406</t>
  </si>
  <si>
    <t>1,1*12</t>
  </si>
  <si>
    <t>119001421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</si>
  <si>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kabelů a kabelových tratí z volně ložených kabelů a to do 3 kabelů</t>
  </si>
  <si>
    <t>1771570930</t>
  </si>
  <si>
    <t>https://podminky.urs.cz/item/CS_URS_2025_01/119001421</t>
  </si>
  <si>
    <t>1,1*31</t>
  </si>
  <si>
    <t>119001422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</si>
  <si>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kabelů a kabelových tratí z volně ložených kabelů a to přes 3 do 6 kabelů</t>
  </si>
  <si>
    <t>-999497484</t>
  </si>
  <si>
    <t>https://podminky.urs.cz/item/CS_URS_2025_01/119001422</t>
  </si>
  <si>
    <t>1,1*6</t>
  </si>
  <si>
    <t>121151113</t>
  </si>
  <si>
    <t>Sejmutí ornice strojně při souvislé ploše přes 100 do 500 m2, tl. vrstvy do 200 mm</t>
  </si>
  <si>
    <t>-1221986032</t>
  </si>
  <si>
    <t>https://podminky.urs.cz/item/CS_URS_2025_01/121151113</t>
  </si>
  <si>
    <t>130001101</t>
  </si>
  <si>
    <t>Příplatek k cenám hloubených vykopávek za ztížení vykopávky v blízkosti podzemního vedení nebo výbušnin pro jakoukoliv třídu horniny</t>
  </si>
  <si>
    <t>-1445269503</t>
  </si>
  <si>
    <t>https://podminky.urs.cz/item/CS_URS_2025_01/130001101</t>
  </si>
  <si>
    <t>1,0*1,5*(55+12+31+6)*1,1</t>
  </si>
  <si>
    <t>15</t>
  </si>
  <si>
    <t>132254206</t>
  </si>
  <si>
    <t>Hloubení zapažených rýh šířky přes 800 do 2 000 mm strojně s urovnáním dna do předepsaného profilu a spádu v hornině třídy těžitelnosti I skupiny 3 přes 1 000 do 5 000 m3</t>
  </si>
  <si>
    <t>1150223451</t>
  </si>
  <si>
    <t>https://podminky.urs.cz/item/CS_URS_2025_01/132254206</t>
  </si>
  <si>
    <t>1,1*KT_250*2,9</t>
  </si>
  <si>
    <t>2,0*(2,0-1,1)*2,9*42  "rozšíření pro šachty DN 1000"</t>
  </si>
  <si>
    <t>-0,2*379,36*2,9 "souběh s výtlakem"</t>
  </si>
  <si>
    <t>povrchy</t>
  </si>
  <si>
    <t>-rec*0,2 "cesta asfalt recyklát"</t>
  </si>
  <si>
    <t>-tr*0,2 "nezpevněné - ornice tl. 20cm"</t>
  </si>
  <si>
    <t>-1,1*mk*0,55</t>
  </si>
  <si>
    <t>-1,1*kk*0,5</t>
  </si>
  <si>
    <t>v*0,4</t>
  </si>
  <si>
    <t>16</t>
  </si>
  <si>
    <t>132354206</t>
  </si>
  <si>
    <t>Hloubení zapažených rýh šířky přes 800 do 2 000 mm strojně s urovnáním dna do předepsaného profilu a spádu v hornině třídy těžitelnosti II skupiny 4 přes 1 000 do 5 000 m3</t>
  </si>
  <si>
    <t>-1119498326</t>
  </si>
  <si>
    <t>https://podminky.urs.cz/item/CS_URS_2025_01/132354206</t>
  </si>
  <si>
    <t>v*0,6</t>
  </si>
  <si>
    <t>18</t>
  </si>
  <si>
    <t>151811131</t>
  </si>
  <si>
    <t>Zřízení pažicích boxů pro pažení a rozepření stěn rýh podzemního vedení hloubka výkopu do 4 m, šířka do 1,2 m</t>
  </si>
  <si>
    <t>-311505287</t>
  </si>
  <si>
    <t>https://podminky.urs.cz/item/CS_URS_2025_01/151811131</t>
  </si>
  <si>
    <t>KT_250*2,9*2</t>
  </si>
  <si>
    <t>-379,36*2,9 "souběh s výtlakem"</t>
  </si>
  <si>
    <t>19</t>
  </si>
  <si>
    <t>151811231</t>
  </si>
  <si>
    <t>Odstranění pažicích boxů pro pažení a rozepření stěn rýh podzemního vedení hloubka výkopu do 4 m, šířka do 1,2 m</t>
  </si>
  <si>
    <t>-2095019004</t>
  </si>
  <si>
    <t>https://podminky.urs.cz/item/CS_URS_2025_01/151811231</t>
  </si>
  <si>
    <t>20</t>
  </si>
  <si>
    <t>162351104</t>
  </si>
  <si>
    <t>Vodorovné přemístění výkopku nebo sypaniny po suchu na obvyklém dopravním prostředku, bez naložení výkopku, avšak se složením bez rozhrnutí z horniny třídy těžitelnosti I skupiny 1 až 3 na vzdálenost přes 500 do 1 000 m</t>
  </si>
  <si>
    <t>1670705483</t>
  </si>
  <si>
    <t>https://podminky.urs.cz/item/CS_URS_2025_01/162351104</t>
  </si>
  <si>
    <t>odvoz na mezideponii a zpět na zásyp/ skládku</t>
  </si>
  <si>
    <t>v*0,4*2</t>
  </si>
  <si>
    <t>162351124</t>
  </si>
  <si>
    <t>Vodorovné přemístění výkopku nebo sypaniny po suchu na obvyklém dopravním prostředku, bez naložení výkopku, avšak se složením bez rozhrnutí z horniny třídy těžitelnosti II skupiny 4 a 5 na vzdálenost přes 500 do 1 000 m</t>
  </si>
  <si>
    <t>-687375845</t>
  </si>
  <si>
    <t>https://podminky.urs.cz/item/CS_URS_2025_01/162351124</t>
  </si>
  <si>
    <t>v*0,6*2</t>
  </si>
  <si>
    <t>22</t>
  </si>
  <si>
    <t>16275113R</t>
  </si>
  <si>
    <t>Vodorovné přemístění výkopku/sypaniny z horniny třídy těžitelnosti II skupiny 4 a 5 na skládku (do vzdálenosti dle zhotovitele)</t>
  </si>
  <si>
    <t>-1994439950</t>
  </si>
  <si>
    <t>v-z+šp</t>
  </si>
  <si>
    <t>24</t>
  </si>
  <si>
    <t>167151111</t>
  </si>
  <si>
    <t>Nakládání, skládání a překládání neulehlého výkopku nebo sypaniny strojně nakládání, množství přes 100 m3, z hornin třídy těžitelnosti I, skupiny 1 až 3</t>
  </si>
  <si>
    <t>-1457802944</t>
  </si>
  <si>
    <t>https://podminky.urs.cz/item/CS_URS_2025_01/167151111</t>
  </si>
  <si>
    <t>25</t>
  </si>
  <si>
    <t>167151112</t>
  </si>
  <si>
    <t>Nakládání, skládání a překládání neulehlého výkopku nebo sypaniny strojně nakládání, množství přes 100 m3, z hornin třídy těžitelnosti II, skupiny 4 a 5</t>
  </si>
  <si>
    <t>-44699460</t>
  </si>
  <si>
    <t>https://podminky.urs.cz/item/CS_URS_2025_01/167151112</t>
  </si>
  <si>
    <t>26</t>
  </si>
  <si>
    <t>171201231</t>
  </si>
  <si>
    <t>Poplatek za uložení stavebního odpadu na recyklační skládce (skládkovné) zeminy a kamení zatříděného do Katalogu odpadů pod kódem 17 05 04</t>
  </si>
  <si>
    <t>t</t>
  </si>
  <si>
    <t>-2095888416</t>
  </si>
  <si>
    <t>https://podminky.urs.cz/item/CS_URS_2025_01/171201231</t>
  </si>
  <si>
    <t>odvoz přebytečného výkopku na skládku - přepočet na tuny</t>
  </si>
  <si>
    <t>(v-z+šp)*1,9</t>
  </si>
  <si>
    <t>27</t>
  </si>
  <si>
    <t>174101101</t>
  </si>
  <si>
    <t>Zásyp sypaninou z jakékoliv horniny strojně s uložením výkopku ve vrstvách se zhutněním jam, šachet, rýh nebo kolem objektů v těchto vykopávkách</t>
  </si>
  <si>
    <t>-1763721307</t>
  </si>
  <si>
    <t>https://podminky.urs.cz/item/CS_URS_2025_01/174101101</t>
  </si>
  <si>
    <t>v "výkop rýhy"</t>
  </si>
  <si>
    <t>-ob "obsyp nad potrubím"</t>
  </si>
  <si>
    <t>-PB "podkladní beton pod potrubí a šachty"</t>
  </si>
  <si>
    <t>-KT_250*0,066 " vytlačený objem"</t>
  </si>
  <si>
    <t>-PI*0,62*0,62*2,9*42  "vytlačený objem šachty DN 1000"</t>
  </si>
  <si>
    <t>28</t>
  </si>
  <si>
    <t>M</t>
  </si>
  <si>
    <t>58344197</t>
  </si>
  <si>
    <t>štěrkodrť frakce 0/63</t>
  </si>
  <si>
    <t>639230582</t>
  </si>
  <si>
    <t>zásyp v celé mocnosti (asfalt nebude)</t>
  </si>
  <si>
    <t>1,1*kk*2,15 "zásyp šp v  sús asfalt - 100%"</t>
  </si>
  <si>
    <t>1,1*mk*2,15 "zásyp šp v  mk asfalt - 100%"</t>
  </si>
  <si>
    <t>šp*1,8 "přepočet na tuny"</t>
  </si>
  <si>
    <t>29</t>
  </si>
  <si>
    <t>175151101</t>
  </si>
  <si>
    <t>Obsypání potrubí strojně sypaninou z vhodných hornin třídy těžitelnosti I a II, skupiny 1 až 4 nebo materiálem připraveným podél výkopu ve vzdálenosti do 3 m od jeho kraje, pro jakoukoliv hloubku výkopu a míru zhutnění bez prohození sypaniny</t>
  </si>
  <si>
    <t>205597922</t>
  </si>
  <si>
    <t>https://podminky.urs.cz/item/CS_URS_2025_01/175151101</t>
  </si>
  <si>
    <t>1,1*KT_250*0,55</t>
  </si>
  <si>
    <t>-KT_250*0,066 "vytlačený objem"</t>
  </si>
  <si>
    <t>-0,25*379,36*0,55 "souběh s výtlakem"</t>
  </si>
  <si>
    <t>30</t>
  </si>
  <si>
    <t>58337302</t>
  </si>
  <si>
    <t>štěrkopísek frakce 0/16</t>
  </si>
  <si>
    <t>-1802656946</t>
  </si>
  <si>
    <t>686,952*1,8 'Přepočtené koeficientem množství</t>
  </si>
  <si>
    <t>31</t>
  </si>
  <si>
    <t>181351103</t>
  </si>
  <si>
    <t>Rozprostření a urovnání ornice v rovině nebo ve svahu sklonu do 1:5 strojně při souvislé ploše přes 100 do 500 m2, tl. vrstvy do 200 mm</t>
  </si>
  <si>
    <t>1142000185</t>
  </si>
  <si>
    <t>https://podminky.urs.cz/item/CS_URS_2025_01/181351103</t>
  </si>
  <si>
    <t>32</t>
  </si>
  <si>
    <t>181411131</t>
  </si>
  <si>
    <t>Založení trávníku na půdě předem připravené plochy do 1000 m2 výsevem včetně utažení parkového v rovině nebo na svahu do 1:5</t>
  </si>
  <si>
    <t>358949588</t>
  </si>
  <si>
    <t>https://podminky.urs.cz/item/CS_URS_2025_01/181411131</t>
  </si>
  <si>
    <t>nezpevněné plochy - ornice tl. 200mm</t>
  </si>
  <si>
    <t>1,1*(7,67+152,09+15,78+21,78)</t>
  </si>
  <si>
    <t>33</t>
  </si>
  <si>
    <t>00572472</t>
  </si>
  <si>
    <t>osivo směs travní krajinná-rovinná</t>
  </si>
  <si>
    <t>kg</t>
  </si>
  <si>
    <t>621389158</t>
  </si>
  <si>
    <t>217,052*0,035 'Přepočtené koeficientem množství</t>
  </si>
  <si>
    <t>34</t>
  </si>
  <si>
    <t>183403111</t>
  </si>
  <si>
    <t>Obdělání půdy nakopáním hl. přes 50 do 100 mm v rovině nebo na svahu do 1:5</t>
  </si>
  <si>
    <t>-1461711412</t>
  </si>
  <si>
    <t>https://podminky.urs.cz/item/CS_URS_2025_01/183403111</t>
  </si>
  <si>
    <t>35</t>
  </si>
  <si>
    <t>184853511</t>
  </si>
  <si>
    <t>Chemické odplevelení půdy před založením kultury, trávníku nebo zpevněných ploch strojně o výměře jednotlivě přes 20 m2 postřikem na široko v rovině nebo na svahu do 1:5</t>
  </si>
  <si>
    <t>1721533520</t>
  </si>
  <si>
    <t>https://podminky.urs.cz/item/CS_URS_2025_01/184853511</t>
  </si>
  <si>
    <t>36</t>
  </si>
  <si>
    <t>185803111</t>
  </si>
  <si>
    <t>Ošetření trávníku jednorázové v rovině nebo na svahu do 1:5</t>
  </si>
  <si>
    <t>-1665112906</t>
  </si>
  <si>
    <t>https://podminky.urs.cz/item/CS_URS_2025_01/185803111</t>
  </si>
  <si>
    <t>37</t>
  </si>
  <si>
    <t>185804312</t>
  </si>
  <si>
    <t>Zalití rostlin vodou plochy záhonů jednotlivě přes 20 m2</t>
  </si>
  <si>
    <t>1497394951</t>
  </si>
  <si>
    <t>https://podminky.urs.cz/item/CS_URS_2025_01/185804312</t>
  </si>
  <si>
    <t>217,052*0,1 'Přepočtené koeficientem množství</t>
  </si>
  <si>
    <t>38</t>
  </si>
  <si>
    <t>08211321</t>
  </si>
  <si>
    <t>voda pitná pro ostatní odběratele</t>
  </si>
  <si>
    <t>150298971</t>
  </si>
  <si>
    <t>Svislé a kompletní konstrukce</t>
  </si>
  <si>
    <t>39</t>
  </si>
  <si>
    <t>359901111</t>
  </si>
  <si>
    <t>Vyčištění stok jakékoliv výšky</t>
  </si>
  <si>
    <t>-1098353258</t>
  </si>
  <si>
    <t>https://podminky.urs.cz/item/CS_URS_2025_01/359901111</t>
  </si>
  <si>
    <t>40</t>
  </si>
  <si>
    <t>359901211</t>
  </si>
  <si>
    <t>Monitoring stok (kamerový systém) jakékoli výšky nová kanalizace</t>
  </si>
  <si>
    <t>1096589361</t>
  </si>
  <si>
    <t>https://podminky.urs.cz/item/CS_URS_2025_01/359901211</t>
  </si>
  <si>
    <t>2x monitoring</t>
  </si>
  <si>
    <t>KT_250*2</t>
  </si>
  <si>
    <t>Vodorovné konstrukce</t>
  </si>
  <si>
    <t>41</t>
  </si>
  <si>
    <t>452112111</t>
  </si>
  <si>
    <t>Osazení betonových dílců prstenců nebo rámů pod poklopy a mříže, výšky do 100 mm</t>
  </si>
  <si>
    <t>kus</t>
  </si>
  <si>
    <t>-263251398</t>
  </si>
  <si>
    <t>https://podminky.urs.cz/item/CS_URS_2025_01/452112111</t>
  </si>
  <si>
    <t>42</t>
  </si>
  <si>
    <t>59224184</t>
  </si>
  <si>
    <t>prstenec šachtový vyrovnávací betonový 625x120x40mm</t>
  </si>
  <si>
    <t>1462531071</t>
  </si>
  <si>
    <t>43</t>
  </si>
  <si>
    <t>59224185</t>
  </si>
  <si>
    <t>prstenec šachtový vyrovnávací betonový 625x120x60mm</t>
  </si>
  <si>
    <t>-188734520</t>
  </si>
  <si>
    <t>44</t>
  </si>
  <si>
    <t>59224176</t>
  </si>
  <si>
    <t>prstenec šachtový vyrovnávací betonový 625x120x80mm</t>
  </si>
  <si>
    <t>237802113</t>
  </si>
  <si>
    <t>45</t>
  </si>
  <si>
    <t>59224187</t>
  </si>
  <si>
    <t>prstenec šachtový vyrovnávací betonový 625x120x100mm</t>
  </si>
  <si>
    <t>1844709900</t>
  </si>
  <si>
    <t>46</t>
  </si>
  <si>
    <t>452112121</t>
  </si>
  <si>
    <t>Osazení betonových dílců prstenců nebo rámů pod poklopy a mříže, výšky přes 100 do 200 mm</t>
  </si>
  <si>
    <t>-1491507634</t>
  </si>
  <si>
    <t>https://podminky.urs.cz/item/CS_URS_2025_01/452112121</t>
  </si>
  <si>
    <t>47</t>
  </si>
  <si>
    <t>59224188</t>
  </si>
  <si>
    <t>prstenec šachtový vyrovnávací betonový 625x120x120mm</t>
  </si>
  <si>
    <t>847173361</t>
  </si>
  <si>
    <t>48</t>
  </si>
  <si>
    <t>452311131</t>
  </si>
  <si>
    <t>Podkladní a zajišťovací konstrukce z betonu prostého v otevřeném výkopu bez zvýšených nároků na prostředí desky pod potrubí, stoky a drobné objekty z betonu tř. C 12/15</t>
  </si>
  <si>
    <t>-74565537</t>
  </si>
  <si>
    <t>https://podminky.urs.cz/item/CS_URS_2025_01/452311131</t>
  </si>
  <si>
    <t>1,1*KT_250*0,1</t>
  </si>
  <si>
    <t>1,5*1,5*0,1*42 "šachty DN 1000"</t>
  </si>
  <si>
    <t>49</t>
  </si>
  <si>
    <t>452351111</t>
  </si>
  <si>
    <t>Bednění podkladních a zajišťovacích konstrukcí v otevřeném výkopu desek nebo sedlových loží pod potrubí, stoky a drobné objekty zřízení</t>
  </si>
  <si>
    <t>-786387468</t>
  </si>
  <si>
    <t>https://podminky.urs.cz/item/CS_URS_2025_01/452351111</t>
  </si>
  <si>
    <t>KT_250*0,1*2</t>
  </si>
  <si>
    <t>1,5*4*0,1*42 "šachty DN 1000"</t>
  </si>
  <si>
    <t>50</t>
  </si>
  <si>
    <t>452351112</t>
  </si>
  <si>
    <t>Bednění podkladních a zajišťovacích konstrukcí v otevřeném výkopu desek nebo sedlových loží pod potrubí, stoky a drobné objekty odstranění</t>
  </si>
  <si>
    <t>-1379477507</t>
  </si>
  <si>
    <t>https://podminky.urs.cz/item/CS_URS_2025_01/452351112</t>
  </si>
  <si>
    <t>Komunikace</t>
  </si>
  <si>
    <t>51</t>
  </si>
  <si>
    <t>564731101</t>
  </si>
  <si>
    <t>Podklad nebo kryt z kameniva hrubého drceného vel. 32-63 mm s rozprostřením a zhutněním plochy jednotlivě do 100 m2, po zhutnění tl. 100 mm</t>
  </si>
  <si>
    <t>515744597</t>
  </si>
  <si>
    <t>https://podminky.urs.cz/item/CS_URS_2025_01/564731101</t>
  </si>
  <si>
    <t>52</t>
  </si>
  <si>
    <t>564851111</t>
  </si>
  <si>
    <t>Podklad ze štěrkodrti ŠD s rozprostřením a zhutněním plochy přes 100 m2, po zhutnění tl. 150 mm</t>
  </si>
  <si>
    <t>-1146525484</t>
  </si>
  <si>
    <t>https://podminky.urs.cz/item/CS_URS_2025_01/564851111</t>
  </si>
  <si>
    <t>53</t>
  </si>
  <si>
    <t>564871116</t>
  </si>
  <si>
    <t>Podklad ze štěrkodrti ŠD s rozprostřením a zhutněním plochy přes 100 m2, po zhutnění tl. 300 mm</t>
  </si>
  <si>
    <t>1385223927</t>
  </si>
  <si>
    <t>https://podminky.urs.cz/item/CS_URS_2025_01/564871116</t>
  </si>
  <si>
    <t>54</t>
  </si>
  <si>
    <t>564930412</t>
  </si>
  <si>
    <t>Podklad nebo podsyp z asfaltového recyklátu s rozprostřením a zhutněním plochy jednotlivě do 100 m2, po zhutnění tl. 100 mm</t>
  </si>
  <si>
    <t>1961345178</t>
  </si>
  <si>
    <t>https://podminky.urs.cz/item/CS_URS_2025_01/564930412</t>
  </si>
  <si>
    <t>1,1*(56,63+23,78)</t>
  </si>
  <si>
    <t>58</t>
  </si>
  <si>
    <t>573231109</t>
  </si>
  <si>
    <t>Postřik spojovací PS bez posypu kamenivem ze silniční emulze, v množství 0,60 kg/m2</t>
  </si>
  <si>
    <t>240671626</t>
  </si>
  <si>
    <t>https://podminky.urs.cz/item/CS_URS_2025_01/573231109</t>
  </si>
  <si>
    <t>59</t>
  </si>
  <si>
    <t>577144211</t>
  </si>
  <si>
    <t>Asfaltový beton vrstva obrusná ACO 11 (ABS) s rozprostřením a se zhutněním z nemodifikovaného asfaltu v pruhu šířky do 3 m tř. II, po zhutnění tl. 50 mm</t>
  </si>
  <si>
    <t>-163127362</t>
  </si>
  <si>
    <t>https://podminky.urs.cz/item/CS_URS_2025_01/577144211</t>
  </si>
  <si>
    <t>1,7*mk</t>
  </si>
  <si>
    <t>Mezisoučet</t>
  </si>
  <si>
    <t>60</t>
  </si>
  <si>
    <t>577145112</t>
  </si>
  <si>
    <t>Asfaltový beton vrstva ložní ACL 16 (ABH) s rozprostřením a zhutněním z nemodifikovaného asfaltu v pruhu šířky do 3 m, po zhutnění tl. 50 mm</t>
  </si>
  <si>
    <t>1598103986</t>
  </si>
  <si>
    <t>https://podminky.urs.cz/item/CS_URS_2025_01/577145112</t>
  </si>
  <si>
    <t>Trubní vedení</t>
  </si>
  <si>
    <t>62</t>
  </si>
  <si>
    <t>831362121</t>
  </si>
  <si>
    <t>Montáž potrubí z trub kameninových hrdlových s integrovaným těsněním v otevřeném výkopu ve sklonu do 20 % DN 250</t>
  </si>
  <si>
    <t>977740146</t>
  </si>
  <si>
    <t>https://podminky.urs.cz/item/CS_URS_2025_01/831362121</t>
  </si>
  <si>
    <t>152,9 "stoka A"</t>
  </si>
  <si>
    <t>527,16 "stoka B"</t>
  </si>
  <si>
    <t>303,39 "stoka C"</t>
  </si>
  <si>
    <t>79,03 "stoka D"</t>
  </si>
  <si>
    <t>74,46 "stoka E"</t>
  </si>
  <si>
    <t>145,33 "stoka F"</t>
  </si>
  <si>
    <t>89,0 "stoka G"</t>
  </si>
  <si>
    <t>63</t>
  </si>
  <si>
    <t>59710702</t>
  </si>
  <si>
    <t>trouba kameninová glazovaná DN 250 dl 2,50m spojovací systém C Třida 160</t>
  </si>
  <si>
    <t>526788559</t>
  </si>
  <si>
    <t>1371,27*1,015 'Přepočtené koeficientem množství</t>
  </si>
  <si>
    <t>64</t>
  </si>
  <si>
    <t>837361221</t>
  </si>
  <si>
    <t>Montáž kameninových tvarovek na potrubí z trub kameninových v otevřeném výkopu s integrovaným těsněním odbočných DN 250</t>
  </si>
  <si>
    <t>2054522136</t>
  </si>
  <si>
    <t>https://podminky.urs.cz/item/CS_URS_2025_01/837361221</t>
  </si>
  <si>
    <t>65</t>
  </si>
  <si>
    <t>59711760</t>
  </si>
  <si>
    <t>odbočka kameninová glazovaná jednoduchá kolmá DN 250/150 dl 500mm spojovací systém C/F tř.160/-</t>
  </si>
  <si>
    <t>-1344347928</t>
  </si>
  <si>
    <t>66</t>
  </si>
  <si>
    <t>837362221</t>
  </si>
  <si>
    <t>Montáž kameninových tvarovek na potrubí z trub kameninových v otevřeném výkopu s integrovaným těsněním jednoosých DN 250</t>
  </si>
  <si>
    <t>-1222840</t>
  </si>
  <si>
    <t>https://podminky.urs.cz/item/CS_URS_2025_01/837362221</t>
  </si>
  <si>
    <t>67</t>
  </si>
  <si>
    <t>59710846</t>
  </si>
  <si>
    <t>trouba kameninová glazovaná zkrácená DN 250 dl 60(75)cm třída 160 spojovací systém C</t>
  </si>
  <si>
    <t>-2024870234</t>
  </si>
  <si>
    <t>68</t>
  </si>
  <si>
    <t>59710876</t>
  </si>
  <si>
    <t>trouba kameninová glazovaná zkrácená bez hrdla DN 250 dl 60(75)cm třída 160 spojovací systém C</t>
  </si>
  <si>
    <t>-623966430</t>
  </si>
  <si>
    <t>69</t>
  </si>
  <si>
    <t>892381111</t>
  </si>
  <si>
    <t>Tlakové zkoušky vodou na potrubí DN 250, 300 nebo 350</t>
  </si>
  <si>
    <t>1981397667</t>
  </si>
  <si>
    <t>https://podminky.urs.cz/item/CS_URS_2025_01/892381111</t>
  </si>
  <si>
    <t>70</t>
  </si>
  <si>
    <t>894410102</t>
  </si>
  <si>
    <t>Osazení betonových dílců šachet kanalizačních dno DN 1000, výšky 800 mm</t>
  </si>
  <si>
    <t>1962610839</t>
  </si>
  <si>
    <t>https://podminky.urs.cz/item/CS_URS_2025_01/894410102</t>
  </si>
  <si>
    <t>71</t>
  </si>
  <si>
    <t>59224338</t>
  </si>
  <si>
    <t>dno betonové šachty DN 1000 kanalizační výšky 80cm</t>
  </si>
  <si>
    <t>247740780</t>
  </si>
  <si>
    <t>72</t>
  </si>
  <si>
    <t>59224348</t>
  </si>
  <si>
    <t>těsnění elastomerové pro spojení šachetních dílů DN 1000</t>
  </si>
  <si>
    <t>1283149125</t>
  </si>
  <si>
    <t>73</t>
  </si>
  <si>
    <t>894410211</t>
  </si>
  <si>
    <t>Osazení betonových dílců šachet kanalizačních skruž rovná DN 1000, výšky 250 mm</t>
  </si>
  <si>
    <t>1495900816</t>
  </si>
  <si>
    <t>https://podminky.urs.cz/item/CS_URS_2025_01/894410211</t>
  </si>
  <si>
    <t>74</t>
  </si>
  <si>
    <t>59224066</t>
  </si>
  <si>
    <t>skruž betonová DN 1000x250 PS 100x25x12cm</t>
  </si>
  <si>
    <t>-213390256</t>
  </si>
  <si>
    <t>75</t>
  </si>
  <si>
    <t>894410212</t>
  </si>
  <si>
    <t>Osazení betonových dílců šachet kanalizačních skruž rovná DN 1000, výšky 500 mm</t>
  </si>
  <si>
    <t>587043763</t>
  </si>
  <si>
    <t>https://podminky.urs.cz/item/CS_URS_2025_01/894410212</t>
  </si>
  <si>
    <t>76</t>
  </si>
  <si>
    <t>59224068</t>
  </si>
  <si>
    <t>skruž betonová DN 1000x500 100x50x12cm</t>
  </si>
  <si>
    <t>1392238523</t>
  </si>
  <si>
    <t>77</t>
  </si>
  <si>
    <t>894410213</t>
  </si>
  <si>
    <t>Osazení betonových dílců šachet kanalizačních skruž rovná DN 1000, výšky 1000 mm</t>
  </si>
  <si>
    <t>-1909175284</t>
  </si>
  <si>
    <t>https://podminky.urs.cz/item/CS_URS_2025_01/894410213</t>
  </si>
  <si>
    <t>78</t>
  </si>
  <si>
    <t>59224070</t>
  </si>
  <si>
    <t>skruž betonová DN 1000x1000 100x100x12cm</t>
  </si>
  <si>
    <t>957115569</t>
  </si>
  <si>
    <t>79</t>
  </si>
  <si>
    <t>894410232</t>
  </si>
  <si>
    <t>Osazení betonových dílců šachet kanalizačních skruž přechodová (konus) DN 1000</t>
  </si>
  <si>
    <t>-1474175710</t>
  </si>
  <si>
    <t>https://podminky.urs.cz/item/CS_URS_2025_01/894410232</t>
  </si>
  <si>
    <t>80</t>
  </si>
  <si>
    <t>59224312</t>
  </si>
  <si>
    <t>konus betonové šachty DN 1000 kanalizační 100x62,5x58cm tl stěny 12 stupadla poplastovaná</t>
  </si>
  <si>
    <t>-939380270</t>
  </si>
  <si>
    <t>81</t>
  </si>
  <si>
    <t>894410302</t>
  </si>
  <si>
    <t>Osazení betonových dílců šachet kanalizačních deska zákrytová DN 1000</t>
  </si>
  <si>
    <t>1961820734</t>
  </si>
  <si>
    <t>https://podminky.urs.cz/item/CS_URS_2025_01/894410302</t>
  </si>
  <si>
    <t>82</t>
  </si>
  <si>
    <t>59224315</t>
  </si>
  <si>
    <t>deska betonová zákrytová pro kruhové šachty 100/62,5x16,5cm</t>
  </si>
  <si>
    <t>-749101587</t>
  </si>
  <si>
    <t>83</t>
  </si>
  <si>
    <t>89470312R</t>
  </si>
  <si>
    <t>Ostatní konstrukce na trubním vedení šachet kruhových - čedičový obklad</t>
  </si>
  <si>
    <t>1302301417</t>
  </si>
  <si>
    <t>PI*0,6*0,6*42 "dno"</t>
  </si>
  <si>
    <t>84</t>
  </si>
  <si>
    <t>899104112</t>
  </si>
  <si>
    <t>Osazení poklopů šachtových litinových, ocelových nebo železobetonových včetně rámů pro třídu zatížení D400, E600</t>
  </si>
  <si>
    <t>66036</t>
  </si>
  <si>
    <t>https://podminky.urs.cz/item/CS_URS_2025_01/899104112</t>
  </si>
  <si>
    <t>86</t>
  </si>
  <si>
    <t>55241015</t>
  </si>
  <si>
    <t>poklop šachtový třída D400, kruhový rám 785, vstup 600mm, s ventilací</t>
  </si>
  <si>
    <t>137040194</t>
  </si>
  <si>
    <t>87</t>
  </si>
  <si>
    <t>899722114</t>
  </si>
  <si>
    <t>Krytí potrubí z plastů výstražnou fólií z PVC šířky přes 34 do 40 cm</t>
  </si>
  <si>
    <t>1803962006</t>
  </si>
  <si>
    <t>https://podminky.urs.cz/item/CS_URS_2025_01/899722114</t>
  </si>
  <si>
    <t>výstražná folie hnědé barvy</t>
  </si>
  <si>
    <t>Ostatní konstrukce a práce-bourání</t>
  </si>
  <si>
    <t>88</t>
  </si>
  <si>
    <t>919121111</t>
  </si>
  <si>
    <t>Utěsnění dilatačních spár zálivkou za studena v cementobetonovém nebo živičném krytu včetně adhezního nátěru s těsnicím profilem pod zálivkou, pro komůrky šířky 10 mm, hloubky 20 mm</t>
  </si>
  <si>
    <t>-548358963</t>
  </si>
  <si>
    <t>https://podminky.urs.cz/item/CS_URS_2025_01/919121111</t>
  </si>
  <si>
    <t>mk*2</t>
  </si>
  <si>
    <t>89</t>
  </si>
  <si>
    <t>919731121</t>
  </si>
  <si>
    <t>Zarovnání styčné plochy podkladu nebo krytu podél vybourané části komunikace nebo zpevněné plochy živičné tl. do 50 mm</t>
  </si>
  <si>
    <t>2061773889</t>
  </si>
  <si>
    <t>https://podminky.urs.cz/item/CS_URS_2025_01/919731121</t>
  </si>
  <si>
    <t>krajská komunikace asfalt</t>
  </si>
  <si>
    <t>144,95+527,17+2,26+13,3+2,06+99,12+89,01</t>
  </si>
  <si>
    <t>místní komunikace asfalt</t>
  </si>
  <si>
    <t>144,85+65,73</t>
  </si>
  <si>
    <t>kk*2</t>
  </si>
  <si>
    <t>90</t>
  </si>
  <si>
    <t>919735111</t>
  </si>
  <si>
    <t>Řezání stávajícího živičného krytu nebo podkladu hloubky do 50 mm</t>
  </si>
  <si>
    <t>1023005586</t>
  </si>
  <si>
    <t>https://podminky.urs.cz/item/CS_URS_2025_01/919735111</t>
  </si>
  <si>
    <t>997</t>
  </si>
  <si>
    <t>Přesun sutě</t>
  </si>
  <si>
    <t>91</t>
  </si>
  <si>
    <t>997221551</t>
  </si>
  <si>
    <t>Vodorovná doprava suti bez naložení, ale se složením a s hrubým urovnáním ze sypkých materiálů, na vzdálenost do 1 km</t>
  </si>
  <si>
    <t>1668228754</t>
  </si>
  <si>
    <t>https://podminky.urs.cz/item/CS_URS_2025_01/997221551</t>
  </si>
  <si>
    <t>305,691+173,729+344,034</t>
  </si>
  <si>
    <t>92</t>
  </si>
  <si>
    <t>997221559</t>
  </si>
  <si>
    <t>Vodorovná doprava suti bez naložení, ale se složením a s hrubým urovnáním Příplatek k ceně za každý další započatý 1 km přes 1 km</t>
  </si>
  <si>
    <t>682249074</t>
  </si>
  <si>
    <t>https://podminky.urs.cz/item/CS_URS_2025_01/997221559</t>
  </si>
  <si>
    <t>823,454*11 'Přepočtené koeficientem množství</t>
  </si>
  <si>
    <t>93</t>
  </si>
  <si>
    <t>997221561</t>
  </si>
  <si>
    <t>Vodorovná doprava suti bez naložení, ale se složením a s hrubým urovnáním z kusových materiálů, na vzdálenost do 1 km</t>
  </si>
  <si>
    <t>1866502731</t>
  </si>
  <si>
    <t>https://podminky.urs.cz/item/CS_URS_2025_01/997221561</t>
  </si>
  <si>
    <t>603,536+22,701+212,445</t>
  </si>
  <si>
    <t>94</t>
  </si>
  <si>
    <t>997221569</t>
  </si>
  <si>
    <t>-663678026</t>
  </si>
  <si>
    <t>https://podminky.urs.cz/item/CS_URS_2025_01/997221569</t>
  </si>
  <si>
    <t>838,682*11 'Přepočtené koeficientem množství</t>
  </si>
  <si>
    <t>95</t>
  </si>
  <si>
    <t>997221861</t>
  </si>
  <si>
    <t>Poplatek za uložení stavebního odpadu na recyklační skládce (skládkovné) z prostého betonu zatříděného do Katalogu odpadů pod kódem 17 01 01</t>
  </si>
  <si>
    <t>-169196012</t>
  </si>
  <si>
    <t>https://podminky.urs.cz/item/CS_URS_2025_01/997221861</t>
  </si>
  <si>
    <t>603,536</t>
  </si>
  <si>
    <t>96</t>
  </si>
  <si>
    <t>997221873</t>
  </si>
  <si>
    <t>1387120001</t>
  </si>
  <si>
    <t>https://podminky.urs.cz/item/CS_URS_2025_01/997221873</t>
  </si>
  <si>
    <t>305,691+173,729</t>
  </si>
  <si>
    <t>97</t>
  </si>
  <si>
    <t>997221875</t>
  </si>
  <si>
    <t>Poplatek za uložení stavebního odpadu na recyklační skládce (skládkovné) asfaltového bez obsahu dehtu zatříděného do Katalogu odpadů pod kódem 17 03 02</t>
  </si>
  <si>
    <t>1055251141</t>
  </si>
  <si>
    <t>https://podminky.urs.cz/item/CS_URS_2025_01/997221875</t>
  </si>
  <si>
    <t>22,701+212,445+344,034</t>
  </si>
  <si>
    <t>998</t>
  </si>
  <si>
    <t>Přesun hmot</t>
  </si>
  <si>
    <t>98</t>
  </si>
  <si>
    <t>998275101</t>
  </si>
  <si>
    <t>Přesun hmot pro trubní vedení hloubené z trub kameninových pro kanalizace v otevřeném výkopu dopravní vzdálenost do 15 m</t>
  </si>
  <si>
    <t>1124983478</t>
  </si>
  <si>
    <t>https://podminky.urs.cz/item/CS_URS_2025_01/998275101</t>
  </si>
  <si>
    <t>100</t>
  </si>
  <si>
    <t>sús</t>
  </si>
  <si>
    <t>sús komunikace</t>
  </si>
  <si>
    <t>447,32</t>
  </si>
  <si>
    <t>1525,764</t>
  </si>
  <si>
    <t>KT_150</t>
  </si>
  <si>
    <t>kameninová trouba DN 150</t>
  </si>
  <si>
    <t>579,32</t>
  </si>
  <si>
    <t>02 - SO 01.1 - Kanalizační přípojky</t>
  </si>
  <si>
    <t>1207,138</t>
  </si>
  <si>
    <t>266,6</t>
  </si>
  <si>
    <t>260,694</t>
  </si>
  <si>
    <t>lo</t>
  </si>
  <si>
    <t>lože pod potrubí</t>
  </si>
  <si>
    <t>57,932</t>
  </si>
  <si>
    <t>113107162</t>
  </si>
  <si>
    <t>Odstranění podkladů nebo krytů strojně plochy jednotlivě přes 50 m2 do 200 m2 s přemístěním hmot na skládku na vzdálenost do 20 m nebo s naložením na dopravní prostředek z kameniva hrubého drceného, o tl. vrstvy přes 100 do 200 mm</t>
  </si>
  <si>
    <t>395784747</t>
  </si>
  <si>
    <t>https://podminky.urs.cz/item/CS_URS_2025_01/113107162</t>
  </si>
  <si>
    <t>1,0*kk</t>
  </si>
  <si>
    <t>113107325</t>
  </si>
  <si>
    <t>Odstranění podkladů nebo krytů strojně plochy jednotlivě do 50 m2 s přemístěním hmot na skládku na vzdálenost do 3 m nebo s naložením na dopravní prostředek z kameniva hrubého drceného, o tl. vrstvy přes 400 do 500 mm</t>
  </si>
  <si>
    <t>978831866</t>
  </si>
  <si>
    <t>https://podminky.urs.cz/item/CS_URS_2025_01/113107325</t>
  </si>
  <si>
    <t>1,0*mk</t>
  </si>
  <si>
    <t>113107172</t>
  </si>
  <si>
    <t>Odstranění podkladů nebo krytů strojně plochy jednotlivě přes 50 m2 do 200 m2 s přemístěním hmot na skládku na vzdálenost do 20 m nebo s naložením na dopravní prostředek z betonu prostého, o tl. vrstvy přes 150 do 300 mm</t>
  </si>
  <si>
    <t>2062855176</t>
  </si>
  <si>
    <t>https://podminky.urs.cz/item/CS_URS_2025_01/113107172</t>
  </si>
  <si>
    <t>113107341</t>
  </si>
  <si>
    <t>Odstranění podkladů nebo krytů strojně plochy jednotlivě do 50 m2 s přemístěním hmot na skládku na vzdálenost do 3 m nebo s naložením na dopravní prostředek živičných, o tl. vrstvy do 50 mm</t>
  </si>
  <si>
    <t>-694369936</t>
  </si>
  <si>
    <t>https://podminky.urs.cz/item/CS_URS_2025_01/113107341</t>
  </si>
  <si>
    <t>113107182</t>
  </si>
  <si>
    <t>Odstranění podkladů nebo krytů strojně plochy jednotlivě přes 50 m2 do 200 m2 s přemístěním hmot na skládku na vzdálenost do 20 m nebo s naložením na dopravní prostředek živičných, o tl. vrstvy přes 50 do 100 mm</t>
  </si>
  <si>
    <t>-652552092</t>
  </si>
  <si>
    <t>https://podminky.urs.cz/item/CS_URS_2025_01/113107182</t>
  </si>
  <si>
    <t>113154523</t>
  </si>
  <si>
    <t>Frézování živičného podkladu nebo krytu s naložením hmot na dopravní prostředek plochy do 500 m2 pruhu šířky přes 0,5 m, tloušťky vrstvy 50 mm</t>
  </si>
  <si>
    <t>-1687106505</t>
  </si>
  <si>
    <t>https://podminky.urs.cz/item/CS_URS_2025_01/113154523</t>
  </si>
  <si>
    <t>1,6*kk</t>
  </si>
  <si>
    <t>1,6*mk</t>
  </si>
  <si>
    <t>491350514</t>
  </si>
  <si>
    <t>762171088</t>
  </si>
  <si>
    <t>v*0,1</t>
  </si>
  <si>
    <t>694046149</t>
  </si>
  <si>
    <t>1,0*KT_150*2,9</t>
  </si>
  <si>
    <t>-1,0*mk*0,55</t>
  </si>
  <si>
    <t>-1,0*kk*0,5</t>
  </si>
  <si>
    <t>-952700574</t>
  </si>
  <si>
    <t>151101102</t>
  </si>
  <si>
    <t>Zřízení pažení a rozepření stěn rýh pro podzemní vedení příložné pro jakoukoliv mezerovitost, hloubky přes 2 do 4 m</t>
  </si>
  <si>
    <t>-730828897</t>
  </si>
  <si>
    <t>https://podminky.urs.cz/item/CS_URS_2025_01/151101102</t>
  </si>
  <si>
    <t>KT_150*2,9*2</t>
  </si>
  <si>
    <t>151101112</t>
  </si>
  <si>
    <t>Odstranění pažení a rozepření stěn rýh pro podzemní vedení s uložením materiálu na vzdálenost do 3 m od kraje výkopu příložné, hloubky přes 2 do 4 m</t>
  </si>
  <si>
    <t>1092222220</t>
  </si>
  <si>
    <t>https://podminky.urs.cz/item/CS_URS_2025_01/151101112</t>
  </si>
  <si>
    <t>-700264529</t>
  </si>
  <si>
    <t>1907064826</t>
  </si>
  <si>
    <t>162751137</t>
  </si>
  <si>
    <t>Vodorovné přemístění výkopku nebo sypaniny po suchu na obvyklém dopravním prostředku, bez naložení výkopku, avšak se složením bez rozhrnutí z horniny třídy těžitelnosti II skupiny 4 a 5 na vzdálenost přes 9 000 do 10 000 m</t>
  </si>
  <si>
    <t>1999219758</t>
  </si>
  <si>
    <t>https://podminky.urs.cz/item/CS_URS_2025_01/162751137</t>
  </si>
  <si>
    <t>162751139</t>
  </si>
  <si>
    <t>Vodorovné přemístění výkopku nebo sypaniny po suchu na obvyklém dopravním prostředku, bez naložení výkopku, avšak se složením bez rozhrnutí z horniny třídy těžitelnosti II skupiny 4 a 5 na vzdálenost Příplatek k ceně za každých dalších i započatých 1 000 m</t>
  </si>
  <si>
    <t>-1433578681</t>
  </si>
  <si>
    <t>https://podminky.urs.cz/item/CS_URS_2025_01/162751139</t>
  </si>
  <si>
    <t>585,226*2 'Přepočtené koeficientem množství</t>
  </si>
  <si>
    <t>17</t>
  </si>
  <si>
    <t>-1381424211</t>
  </si>
  <si>
    <t>1149022121</t>
  </si>
  <si>
    <t>-1771022289</t>
  </si>
  <si>
    <t>962393257</t>
  </si>
  <si>
    <t>-ob "obsyp potrubí"</t>
  </si>
  <si>
    <t>-lo "lože pod potrubí"</t>
  </si>
  <si>
    <t>749846029</t>
  </si>
  <si>
    <t>1,0*kk*2,15 "zásyp šp v  sús asfalt - 100%"</t>
  </si>
  <si>
    <t>1,0*mk*2,15 "zásyp šp v  mk asfalt - 100%"</t>
  </si>
  <si>
    <t>1847178842</t>
  </si>
  <si>
    <t>1,0*KT_150*0,45</t>
  </si>
  <si>
    <t>23</t>
  </si>
  <si>
    <t>910506440</t>
  </si>
  <si>
    <t>260,694*1,8 'Přepočtené koeficientem množství</t>
  </si>
  <si>
    <t>36284021</t>
  </si>
  <si>
    <t>1024933859</t>
  </si>
  <si>
    <t>1,0*(KT_150-mk-kk)</t>
  </si>
  <si>
    <t>-rec</t>
  </si>
  <si>
    <t>-228165892</t>
  </si>
  <si>
    <t>447,32*0,035 'Přepočtené koeficientem množství</t>
  </si>
  <si>
    <t>-1291138556</t>
  </si>
  <si>
    <t>-1684429842</t>
  </si>
  <si>
    <t>-700198132</t>
  </si>
  <si>
    <t>536809744</t>
  </si>
  <si>
    <t>447,32*0,1 'Přepočtené koeficientem množství</t>
  </si>
  <si>
    <t>1842517597</t>
  </si>
  <si>
    <t>451572111</t>
  </si>
  <si>
    <t>Lože pod potrubí, stoky a drobné objekty v otevřeném výkopu z kameniva drobného těženého 0 až 4 mm</t>
  </si>
  <si>
    <t>-402881881</t>
  </si>
  <si>
    <t>https://podminky.urs.cz/item/CS_URS_2025_01/451572111</t>
  </si>
  <si>
    <t>1,0*KT_150*0,1</t>
  </si>
  <si>
    <t>-1705841207</t>
  </si>
  <si>
    <t>-2029845307</t>
  </si>
  <si>
    <t>397941884</t>
  </si>
  <si>
    <t>-1522658197</t>
  </si>
  <si>
    <t>-1390785087</t>
  </si>
  <si>
    <t>-1315624593</t>
  </si>
  <si>
    <t>564871016</t>
  </si>
  <si>
    <t>Podklad ze štěrkodrti ŠD s rozprostřením a zhutněním plochy jednotlivě do 100 m2, po zhutnění tl. 300 mm</t>
  </si>
  <si>
    <t>649978713</t>
  </si>
  <si>
    <t>https://podminky.urs.cz/item/CS_URS_2025_01/564871016</t>
  </si>
  <si>
    <t>-691732586</t>
  </si>
  <si>
    <t>1,0*2,0*4</t>
  </si>
  <si>
    <t>1781248006</t>
  </si>
  <si>
    <t>768455391</t>
  </si>
  <si>
    <t>-1404424362</t>
  </si>
  <si>
    <t>831312121</t>
  </si>
  <si>
    <t>Montáž potrubí z trub kameninových hrdlových s integrovaným těsněním v otevřeném výkopu ve sklonu do 20 % DN 150</t>
  </si>
  <si>
    <t>-1025624394</t>
  </si>
  <si>
    <t>https://podminky.urs.cz/item/CS_URS_2025_01/831312121</t>
  </si>
  <si>
    <t>59710632</t>
  </si>
  <si>
    <t>trouba kameninová glazovaná DN 150 dl 1,00m spojovací systém F</t>
  </si>
  <si>
    <t>1839430407</t>
  </si>
  <si>
    <t>579,32*1,015 'Přepočtené koeficientem množství</t>
  </si>
  <si>
    <t>837312221</t>
  </si>
  <si>
    <t>Montáž kameninových tvarovek na potrubí z trub kameninových v otevřeném výkopu s integrovaným těsněním jednoosých DN 150</t>
  </si>
  <si>
    <t>1487203739</t>
  </si>
  <si>
    <t>https://podminky.urs.cz/item/CS_URS_2025_01/837312221</t>
  </si>
  <si>
    <t>59715550</t>
  </si>
  <si>
    <t>vložka kameninová jednopasová otvor 150mm</t>
  </si>
  <si>
    <t>1495266772</t>
  </si>
  <si>
    <t>59710842</t>
  </si>
  <si>
    <t>trouba kameninová glazovaná zkrácená DN 150 dl 60(75)cm spojovací systém F</t>
  </si>
  <si>
    <t>1523426683</t>
  </si>
  <si>
    <t>877310330</t>
  </si>
  <si>
    <t>Montáž tvarovek na kanalizačním plastovém potrubí z PP nebo PVC-U hladkého plnostěnného spojek nebo redukcí DN 150</t>
  </si>
  <si>
    <t>1313536764</t>
  </si>
  <si>
    <t>https://podminky.urs.cz/item/CS_URS_2025_01/877310330</t>
  </si>
  <si>
    <t>28611528</t>
  </si>
  <si>
    <t>přechod kanalizační KG kamenina-plast DN 160</t>
  </si>
  <si>
    <t>404436898</t>
  </si>
  <si>
    <t>892351111</t>
  </si>
  <si>
    <t>Tlakové zkoušky vodou na potrubí DN 150 nebo 200</t>
  </si>
  <si>
    <t>-923683485</t>
  </si>
  <si>
    <t>https://podminky.urs.cz/item/CS_URS_2025_01/892351111</t>
  </si>
  <si>
    <t>894410003</t>
  </si>
  <si>
    <t>Osazení betonových dílců šachet kanalizačních dno DN 800, výšky 1000 mm</t>
  </si>
  <si>
    <t>-1065448150</t>
  </si>
  <si>
    <t>https://podminky.urs.cz/item/CS_URS_2025_01/894410003</t>
  </si>
  <si>
    <t>59224547</t>
  </si>
  <si>
    <t>dno betonové šachty DN 800 kanalizační výšky 100cm</t>
  </si>
  <si>
    <t>186522557</t>
  </si>
  <si>
    <t>59224340</t>
  </si>
  <si>
    <t>těsnění elastomerové pro spojení šachetních dílů DN 800</t>
  </si>
  <si>
    <t>1936539808</t>
  </si>
  <si>
    <t>55</t>
  </si>
  <si>
    <t>894410201</t>
  </si>
  <si>
    <t>Osazení betonových dílců šachet kanalizačních skruž rovná DN 800, výšky 250 mm</t>
  </si>
  <si>
    <t>-204205363</t>
  </si>
  <si>
    <t>https://podminky.urs.cz/item/CS_URS_2025_01/894410201</t>
  </si>
  <si>
    <t>56</t>
  </si>
  <si>
    <t>59224405</t>
  </si>
  <si>
    <t>skruž betonové šachty DN 800 kanalizační 80x25x12cm</t>
  </si>
  <si>
    <t>-470067857</t>
  </si>
  <si>
    <t>57</t>
  </si>
  <si>
    <t>894410203</t>
  </si>
  <si>
    <t>Osazení betonových dílců šachet kanalizačních skruž rovná DN 800, výšky 1000 mm</t>
  </si>
  <si>
    <t>-105158071</t>
  </si>
  <si>
    <t>https://podminky.urs.cz/item/CS_URS_2025_01/894410203</t>
  </si>
  <si>
    <t>59224403</t>
  </si>
  <si>
    <t>skruž betonové šachty DN 800 kanalizační 80x100x12cm</t>
  </si>
  <si>
    <t>1213100912</t>
  </si>
  <si>
    <t>894410231</t>
  </si>
  <si>
    <t>Osazení betonových dílců šachet kanalizačních skruž přechodová (konus) DN 800</t>
  </si>
  <si>
    <t>1246736136</t>
  </si>
  <si>
    <t>https://podminky.urs.cz/item/CS_URS_2025_01/894410231</t>
  </si>
  <si>
    <t>59224402</t>
  </si>
  <si>
    <t>konus betonové šachty DN 800 kanalizační 80x62,5x60cm stupadla poplastovaná</t>
  </si>
  <si>
    <t>32774344</t>
  </si>
  <si>
    <t>61</t>
  </si>
  <si>
    <t>899102112</t>
  </si>
  <si>
    <t>Osazení poklopů šachtových litinových, ocelových nebo železobetonových včetně rámů pro třídu zatížení A15, A50</t>
  </si>
  <si>
    <t>-1863028390</t>
  </si>
  <si>
    <t>https://podminky.urs.cz/item/CS_URS_2025_01/899102112</t>
  </si>
  <si>
    <t>28661932</t>
  </si>
  <si>
    <t>poklop šachtový litinový DN 600 pro třídu zatížení A15</t>
  </si>
  <si>
    <t>-107352139</t>
  </si>
  <si>
    <t>899103112</t>
  </si>
  <si>
    <t>Osazení poklopů šachtových litinových, ocelových nebo železobetonových včetně rámů pro třídu zatížení B125, C250</t>
  </si>
  <si>
    <t>290476118</t>
  </si>
  <si>
    <t>https://podminky.urs.cz/item/CS_URS_2025_01/899103112</t>
  </si>
  <si>
    <t>55241011</t>
  </si>
  <si>
    <t>poklop třída B125, kruhový rám, vstup 600mm bez ventilace</t>
  </si>
  <si>
    <t>2061952343</t>
  </si>
  <si>
    <t>258673372</t>
  </si>
  <si>
    <t>-859178933</t>
  </si>
  <si>
    <t>468505305</t>
  </si>
  <si>
    <t>2,0*50</t>
  </si>
  <si>
    <t>2,0*12</t>
  </si>
  <si>
    <t>174912555</t>
  </si>
  <si>
    <t>-1176883261</t>
  </si>
  <si>
    <t>31,32+18,0+22,816</t>
  </si>
  <si>
    <t>-1103561447</t>
  </si>
  <si>
    <t>72,136*11 'Přepočtené koeficientem množství</t>
  </si>
  <si>
    <t>1061587452</t>
  </si>
  <si>
    <t>62,5+2,352+22</t>
  </si>
  <si>
    <t>-927522548</t>
  </si>
  <si>
    <t>86,852*11 'Přepočtené koeficientem množství</t>
  </si>
  <si>
    <t>-1298199302</t>
  </si>
  <si>
    <t>62,5</t>
  </si>
  <si>
    <t>-1347718353</t>
  </si>
  <si>
    <t>31,32+18,0</t>
  </si>
  <si>
    <t>-1166211523</t>
  </si>
  <si>
    <t>2,352+22,0+22,816</t>
  </si>
  <si>
    <t>1065913849</t>
  </si>
  <si>
    <t>sil</t>
  </si>
  <si>
    <t>silníční obrubník</t>
  </si>
  <si>
    <t>53,67</t>
  </si>
  <si>
    <t>výkop jámy pažený</t>
  </si>
  <si>
    <t>zásyp zeminou</t>
  </si>
  <si>
    <t>62,964</t>
  </si>
  <si>
    <t>štěrkopísek podsyp</t>
  </si>
  <si>
    <t>1,6</t>
  </si>
  <si>
    <t>pb</t>
  </si>
  <si>
    <t>podkladní beton</t>
  </si>
  <si>
    <t>2,4</t>
  </si>
  <si>
    <t>03 - SO 02 - Čerpací stanice odpadních vod ČSOV1</t>
  </si>
  <si>
    <t xml:space="preserve">    2 - Zakládání</t>
  </si>
  <si>
    <t xml:space="preserve">    6 - Úpravy povrchů, podlahy a osazování výplní</t>
  </si>
  <si>
    <t>PSV - Práce a dodávky PSV</t>
  </si>
  <si>
    <t xml:space="preserve">    713 - Izolace tepelné</t>
  </si>
  <si>
    <t>-296894050</t>
  </si>
  <si>
    <t>20*24 'Přepočtené koeficientem množství</t>
  </si>
  <si>
    <t>1180780883</t>
  </si>
  <si>
    <t>131251203</t>
  </si>
  <si>
    <t>Hloubení zapažených jam a zářezů strojně s urovnáním dna do předepsaného profilu a spádu v hornině třídy těžitelnosti I skupiny 3 přes 50 do 100 m3</t>
  </si>
  <si>
    <t>-1239520803</t>
  </si>
  <si>
    <t>https://podminky.urs.cz/item/CS_URS_2025_01/131251203</t>
  </si>
  <si>
    <t>4,0*4,0*5,5</t>
  </si>
  <si>
    <t>v*0,3</t>
  </si>
  <si>
    <t>131351203</t>
  </si>
  <si>
    <t>Hloubení zapažených jam a zářezů strojně s urovnáním dna do předepsaného profilu a spádu v hornině třídy těžitelnosti II skupiny 4 přes 50 do 100 m3</t>
  </si>
  <si>
    <t>-1614454325</t>
  </si>
  <si>
    <t>https://podminky.urs.cz/item/CS_URS_2025_01/131351203</t>
  </si>
  <si>
    <t>v*0,5</t>
  </si>
  <si>
    <t>131451203</t>
  </si>
  <si>
    <t>Hloubení zapažených jam a zářezů strojně s urovnáním dna do předepsaného profilu a spádu v hornině třídy těžitelnosti II skupiny 5 přes 50 do 100 m3</t>
  </si>
  <si>
    <t>-1525478853</t>
  </si>
  <si>
    <t>https://podminky.urs.cz/item/CS_URS_2025_01/131451203</t>
  </si>
  <si>
    <t>v*0,2</t>
  </si>
  <si>
    <t>151711111</t>
  </si>
  <si>
    <t>Osazení ocelových zápor pro pažení hloubených vykopávek do předem provedených vrtů se zabetonováním spodního konce, s případným obsypem zápory pískem délky od 0 do 8 m</t>
  </si>
  <si>
    <t>-1266369657</t>
  </si>
  <si>
    <t>https://podminky.urs.cz/item/CS_URS_2025_01/151711111</t>
  </si>
  <si>
    <t>3,92*4</t>
  </si>
  <si>
    <t>13010826</t>
  </si>
  <si>
    <t>ocel profilová jakost S235JR (11 375) průřez U (UPN) 200</t>
  </si>
  <si>
    <t>128</t>
  </si>
  <si>
    <t>2116582438</t>
  </si>
  <si>
    <t>15,68*25,3*0,001</t>
  </si>
  <si>
    <t>151711131</t>
  </si>
  <si>
    <t>Vytažení ocelových zápor pro pažení délky od 0 do 8 m</t>
  </si>
  <si>
    <t>1005268487</t>
  </si>
  <si>
    <t>https://podminky.urs.cz/item/CS_URS_2025_01/151711131</t>
  </si>
  <si>
    <t>151712111</t>
  </si>
  <si>
    <t>Převázka ocelová pro ukotvení záporového pažení pro jakoukoliv délku převázky zdvojená</t>
  </si>
  <si>
    <t>2089880753</t>
  </si>
  <si>
    <t>https://podminky.urs.cz/item/CS_URS_2025_01/151712111</t>
  </si>
  <si>
    <t>151712121</t>
  </si>
  <si>
    <t>Odstranění ocelové převázky pro ukotvení záporového pažení jakékoliv délky převázky zdvojené</t>
  </si>
  <si>
    <t>-240914956</t>
  </si>
  <si>
    <t>https://podminky.urs.cz/item/CS_URS_2025_01/151712121</t>
  </si>
  <si>
    <t>153112111</t>
  </si>
  <si>
    <t>Zřízení beraněných stěn z ocelových štětovnic z terénu nastražení štětovnic ve standardních podmínkách, délky do 10 m</t>
  </si>
  <si>
    <t>-1592506822</t>
  </si>
  <si>
    <t>https://podminky.urs.cz/item/CS_URS_2025_01/153112111</t>
  </si>
  <si>
    <t>3,92*4*7,8</t>
  </si>
  <si>
    <t>153112122</t>
  </si>
  <si>
    <t>Zřízení beraněných stěn z ocelových štětovnic z terénu zaberanění štětovnic ve standardních podmínkách, délky do 8 m</t>
  </si>
  <si>
    <t>1059554628</t>
  </si>
  <si>
    <t>https://podminky.urs.cz/item/CS_URS_2025_01/153112122</t>
  </si>
  <si>
    <t>153113112</t>
  </si>
  <si>
    <t>Vytažení stěn z ocelových štětovnic zaberaněných z terénu délky do 12 m ve standardních podmínkách, zaberaněných na hloubku do 8 m</t>
  </si>
  <si>
    <t>-1783473026</t>
  </si>
  <si>
    <t>https://podminky.urs.cz/item/CS_URS_2025_01/153113112</t>
  </si>
  <si>
    <t>15920310</t>
  </si>
  <si>
    <t>pažnice ocelová UNION</t>
  </si>
  <si>
    <t>-2118698646</t>
  </si>
  <si>
    <t>122,304*77,2*0,001*0,5  "opotřebení štětovnic - 50% poř. ceny</t>
  </si>
  <si>
    <t>161151103</t>
  </si>
  <si>
    <t>Svislé přemístění výkopku strojně bez naložení do dopravní nádoby avšak s vyprázdněním dopravní nádoby na hromadu nebo do dopravního prostředku z horniny třídy těžitelnosti I skupiny 1 až 3 při hloubce výkopu přes 4 do 8 m</t>
  </si>
  <si>
    <t>-1554345108</t>
  </si>
  <si>
    <t>https://podminky.urs.cz/item/CS_URS_2025_01/161151103</t>
  </si>
  <si>
    <t>161151113</t>
  </si>
  <si>
    <t>Svislé přemístění výkopku strojně bez naložení do dopravní nádoby avšak s vyprázdněním dopravní nádoby na hromadu nebo do dopravního prostředku z horniny třídy těžitelnosti II skupiny 4 a 5 při hloubce výkopu přes 4 do 8 m</t>
  </si>
  <si>
    <t>262062770</t>
  </si>
  <si>
    <t>https://podminky.urs.cz/item/CS_URS_2025_01/161151113</t>
  </si>
  <si>
    <t>v*0,7</t>
  </si>
  <si>
    <t>162351103</t>
  </si>
  <si>
    <t>Vodorovné přemístění výkopku nebo sypaniny po suchu na obvyklém dopravním prostředku, bez naložení výkopku, avšak se složením bez rozhrnutí z horniny třídy těžitelnosti I skupiny 1 až 3 na vzdálenost přes 50 do 500 m</t>
  </si>
  <si>
    <t>-892998493</t>
  </si>
  <si>
    <t>https://podminky.urs.cz/item/CS_URS_2025_01/162351103</t>
  </si>
  <si>
    <t>v*0,3*2</t>
  </si>
  <si>
    <t>162351123</t>
  </si>
  <si>
    <t>Vodorovné přemístění výkopku nebo sypaniny po suchu na obvyklém dopravním prostředku, bez naložení výkopku, avšak se složením bez rozhrnutí z horniny třídy těžitelnosti II skupiny 4 a 5 na vzdálenost přes 50 do 500 m</t>
  </si>
  <si>
    <t>-761528560</t>
  </si>
  <si>
    <t>https://podminky.urs.cz/item/CS_URS_2025_01/162351123</t>
  </si>
  <si>
    <t>v*0,7*2</t>
  </si>
  <si>
    <t>605963941</t>
  </si>
  <si>
    <t>v-z</t>
  </si>
  <si>
    <t>-554022554</t>
  </si>
  <si>
    <t>25,036*3 'Přepočtené koeficientem množství</t>
  </si>
  <si>
    <t>167151101</t>
  </si>
  <si>
    <t>Nakládání, skládání a překládání neulehlého výkopku nebo sypaniny strojně nakládání, množství do 100 m3, z horniny třídy těžitelnosti I, skupiny 1 až 3</t>
  </si>
  <si>
    <t>-617128624</t>
  </si>
  <si>
    <t>https://podminky.urs.cz/item/CS_URS_2025_01/167151101</t>
  </si>
  <si>
    <t>167151102</t>
  </si>
  <si>
    <t>Nakládání, skládání a překládání neulehlého výkopku nebo sypaniny strojně nakládání, množství do 100 m3, z horniny třídy těžitelnosti II, skupiny 4 a 5</t>
  </si>
  <si>
    <t>-788530416</t>
  </si>
  <si>
    <t>https://podminky.urs.cz/item/CS_URS_2025_01/167151102</t>
  </si>
  <si>
    <t>-1319721532</t>
  </si>
  <si>
    <t>(v-z)*1,9</t>
  </si>
  <si>
    <t>-28356526</t>
  </si>
  <si>
    <t>v "výkop od původního terénu"</t>
  </si>
  <si>
    <t>-šp "šp podsyp"</t>
  </si>
  <si>
    <t>-pb "podkladní beton"</t>
  </si>
  <si>
    <t>vytlačený objem</t>
  </si>
  <si>
    <t>-PI*1,2*1,2*4,65</t>
  </si>
  <si>
    <t>Zakládání</t>
  </si>
  <si>
    <t>271532213</t>
  </si>
  <si>
    <t>Podsyp pod základové konstrukce se zhutněním a urovnáním povrchu z kameniva hrubého, frakce 8 - 16 mm</t>
  </si>
  <si>
    <t>-308033707</t>
  </si>
  <si>
    <t>https://podminky.urs.cz/item/CS_URS_2025_01/271532213</t>
  </si>
  <si>
    <t>4,0*4,0*0,1</t>
  </si>
  <si>
    <t>273321311</t>
  </si>
  <si>
    <t>Základy z betonu železového (bez výztuže) desky z betonu bez zvláštních nároků na prostředí tř. C 16/20</t>
  </si>
  <si>
    <t>1329251687</t>
  </si>
  <si>
    <t>https://podminky.urs.cz/item/CS_URS_2025_01/273321311</t>
  </si>
  <si>
    <t>4,0*4,0*0,15</t>
  </si>
  <si>
    <t>273362021</t>
  </si>
  <si>
    <t>Výztuž základů desek ze svařovaných sítí z drátů typu KARI</t>
  </si>
  <si>
    <t>2023910541</t>
  </si>
  <si>
    <t>https://podminky.urs.cz/item/CS_URS_2025_01/273362021</t>
  </si>
  <si>
    <t>4,0*4,0*5,398*2*0,001 "2x kari 150x150/8"</t>
  </si>
  <si>
    <t>564710001</t>
  </si>
  <si>
    <t>Podklad nebo kryt z kameniva hrubého drceného vel. 8-16 mm s rozprostřením a zhutněním plochy jednotlivě do 100 m2, po zhutnění tl. 50 mm</t>
  </si>
  <si>
    <t>-2089894053</t>
  </si>
  <si>
    <t>https://podminky.urs.cz/item/CS_URS_2025_01/564710001</t>
  </si>
  <si>
    <t>564761101</t>
  </si>
  <si>
    <t>Podklad nebo kryt z kameniva hrubého drceného vel. 32-63 mm s rozprostřením a zhutněním plochy jednotlivě do 100 m2, po zhutnění tl. 200 mm</t>
  </si>
  <si>
    <t>-1708917829</t>
  </si>
  <si>
    <t>https://podminky.urs.cz/item/CS_URS_2025_01/564761101</t>
  </si>
  <si>
    <t>596211210</t>
  </si>
  <si>
    <t>Kladení dlažby z betonových zámkových dlaždic komunikací pro pěší ručně s ložem z kameniva těženého nebo drceného tl. do 40 mm, s vyplněním spár s dvojitým hutněním, vibrováním a se smetením přebytečného materiálu na krajnici tl. 80 mm skupiny A, pro plochy do 50 m2</t>
  </si>
  <si>
    <t>1713038549</t>
  </si>
  <si>
    <t>https://podminky.urs.cz/item/CS_URS_2025_01/596211210</t>
  </si>
  <si>
    <t>93,62 "čsov1"</t>
  </si>
  <si>
    <t>59245013</t>
  </si>
  <si>
    <t>dlažba zámková betonová tvaru I 200x165mm tl 80mm přírodní</t>
  </si>
  <si>
    <t>1536781157</t>
  </si>
  <si>
    <t>93,62*1,03 'Přepočtené koeficientem množství</t>
  </si>
  <si>
    <t>Úpravy povrchů, podlahy a osazování výplní</t>
  </si>
  <si>
    <t>631311234</t>
  </si>
  <si>
    <t>Mazanina z betonu prostého se zvýšenými nároky na prostředí tl. přes 120 do 240 mm tř. C 25/30</t>
  </si>
  <si>
    <t>-1269026982</t>
  </si>
  <si>
    <t>https://podminky.urs.cz/item/CS_URS_2025_01/631311234</t>
  </si>
  <si>
    <t>PI*1,2*1,2*0,18</t>
  </si>
  <si>
    <t>631319013</t>
  </si>
  <si>
    <t>Příplatek k cenám mazanin za úpravu povrchu mazaniny přehlazením, mazanina tl. přes 120 do 240 mm</t>
  </si>
  <si>
    <t>-1558983994</t>
  </si>
  <si>
    <t>https://podminky.urs.cz/item/CS_URS_2025_01/631319013</t>
  </si>
  <si>
    <t>916131212</t>
  </si>
  <si>
    <t>Osazení silničního obrubníku betonového se zřízením lože, s vyplněním a zatřením spár cementovou maltou stojatého bez boční opěry, do lože z betonu prostého</t>
  </si>
  <si>
    <t>-797308788</t>
  </si>
  <si>
    <t>https://podminky.urs.cz/item/CS_URS_2025_01/916131212</t>
  </si>
  <si>
    <t>P</t>
  </si>
  <si>
    <t>Poznámka k položce:_x000D_
1. V cenách silničních obrubníků ležatých i stojatých jsou započteny:_x000D_
b) pro osazení do lože z betonu prostého i náklady na dodání hmot pro lože tl. 80 až 100 mm; v cenách -1113 a -1213 též náklady na zřízení bočních opěr.</t>
  </si>
  <si>
    <t xml:space="preserve">53,67 </t>
  </si>
  <si>
    <t>59217026</t>
  </si>
  <si>
    <t>obrubník silniční betonový 500x150x250mm</t>
  </si>
  <si>
    <t>2129390419</t>
  </si>
  <si>
    <t>916991121</t>
  </si>
  <si>
    <t>Lože pod obrubníky, krajníky nebo obruby z dlažebních kostek z betonu prostého</t>
  </si>
  <si>
    <t>-575973640</t>
  </si>
  <si>
    <t>https://podminky.urs.cz/item/CS_URS_2025_01/916991121</t>
  </si>
  <si>
    <t>sil*0,07 "silniční obrubníky</t>
  </si>
  <si>
    <t>998144471</t>
  </si>
  <si>
    <t>Přesun hmot pro nádrže, jímky, zásobníky a jámy pozemní mimo zemědělství se svislou nosnou konstrukcí montovanou z dílců betonových tyčových nebo plošných vodorovná dopravní vzdálenost do 50 m, pro nádrže výšky do 25 m</t>
  </si>
  <si>
    <t>1575081868</t>
  </si>
  <si>
    <t>https://podminky.urs.cz/item/CS_URS_2025_01/998144471</t>
  </si>
  <si>
    <t>PSV</t>
  </si>
  <si>
    <t>Práce a dodávky PSV</t>
  </si>
  <si>
    <t>713</t>
  </si>
  <si>
    <t>Izolace tepelné</t>
  </si>
  <si>
    <t>713131141</t>
  </si>
  <si>
    <t>Montáž tepelné izolace stěn rohožemi, pásy, deskami, dílci, bloky (izolační materiál ve specifikaci) lepením celoplošně bez mechanického kotvení</t>
  </si>
  <si>
    <t>737054382</t>
  </si>
  <si>
    <t>https://podminky.urs.cz/item/CS_URS_2025_01/713131141</t>
  </si>
  <si>
    <t>PI*2,9*0,25</t>
  </si>
  <si>
    <t>PI*2,5*1,0</t>
  </si>
  <si>
    <t>PI*(1,45*1,45-1,25*1,25)</t>
  </si>
  <si>
    <t>28376425</t>
  </si>
  <si>
    <t>deska XPS hrana polodrážková a hladký povrch 300kPA λ=0,035 tl 160mm</t>
  </si>
  <si>
    <t>460826369</t>
  </si>
  <si>
    <t>11,828*1,05 'Přepočtené koeficientem množství</t>
  </si>
  <si>
    <t>998713101</t>
  </si>
  <si>
    <t>Přesun hmot pro izolace tepelné stanovený z hmotnosti přesunovaného materiálu vodorovná dopravní vzdálenost do 50 m s užitím mechanizace v objektech výšky do 6 m</t>
  </si>
  <si>
    <t>962203142</t>
  </si>
  <si>
    <t>https://podminky.urs.cz/item/CS_URS_2025_01/998713101</t>
  </si>
  <si>
    <t>04 - SO 02.1 - Přípojka NN k ČSOV 1</t>
  </si>
  <si>
    <t>M - Práce a dodávky M</t>
  </si>
  <si>
    <t xml:space="preserve">    21-M - Elektromontáže včetně dodávky materiálu</t>
  </si>
  <si>
    <t>Práce a dodávky M</t>
  </si>
  <si>
    <t>21-M</t>
  </si>
  <si>
    <t>Elektromontáže včetně dodávky materiálu</t>
  </si>
  <si>
    <t>Pol1</t>
  </si>
  <si>
    <t>Nožové pojistky vel. 000 63A gG</t>
  </si>
  <si>
    <t>ks</t>
  </si>
  <si>
    <t>Pol2</t>
  </si>
  <si>
    <t>PVC kabelová chránička do země DN 63</t>
  </si>
  <si>
    <t>Pol3</t>
  </si>
  <si>
    <t>Kabel CYKY-J 4x25</t>
  </si>
  <si>
    <t>Pol4</t>
  </si>
  <si>
    <t>Kabel CYKY-J 4x16</t>
  </si>
  <si>
    <t>Pol5</t>
  </si>
  <si>
    <t>Kabelová rýha Š 50cm, H 120cm, zemina tř. 3</t>
  </si>
  <si>
    <t>Pol6</t>
  </si>
  <si>
    <t>Zához rýhy Š 50cm, H 120cm, zemina tř. 3</t>
  </si>
  <si>
    <t>Pol7</t>
  </si>
  <si>
    <t>Obsypový materiál kabelové chráničky</t>
  </si>
  <si>
    <t>Pol8</t>
  </si>
  <si>
    <t>Krytí kabelů výstražnou fólií šířky 33 cm, rudá, blesk</t>
  </si>
  <si>
    <t>Pol9</t>
  </si>
  <si>
    <t>Zemnící páska FeZn 30x4 mm</t>
  </si>
  <si>
    <t>Pol10</t>
  </si>
  <si>
    <t>Zemnící drát FeZn 10 mm</t>
  </si>
  <si>
    <t>Pol11</t>
  </si>
  <si>
    <t>Svorka páska-drát FeZn</t>
  </si>
  <si>
    <t>Pol12</t>
  </si>
  <si>
    <t>Svorka páska-páska FeZn</t>
  </si>
  <si>
    <t>Pol13</t>
  </si>
  <si>
    <t>Smyčkovací přípojková skříň pro přípojení vodičů do 240mm2 do výklenku, 1 sada poj. spodků vel.00, pro ČEZ</t>
  </si>
  <si>
    <t>Pol14</t>
  </si>
  <si>
    <t>Zkratová propojka In=160A, velikost 000</t>
  </si>
  <si>
    <t>Pol15</t>
  </si>
  <si>
    <t>Elektroměrový rozváděč, třífázový, jednosazbový, 40A, do výklenku pro ČEZ</t>
  </si>
  <si>
    <t>Pol16</t>
  </si>
  <si>
    <t>Jistič 40B/3</t>
  </si>
  <si>
    <t>Poznámka k položce:_x000D_
KG odpadní trubka DN 150 vč tvarovek (dodávka stavby)_x000D_
KG odpadní trubka DN 110 vč tvarovek (dodávka stavby)_x000D_
KG odpadní trubka DN 100 vč tvarovek (dodávka stavby)</t>
  </si>
  <si>
    <t>Pol17</t>
  </si>
  <si>
    <t>Zděný pilíř</t>
  </si>
  <si>
    <t>kpl</t>
  </si>
  <si>
    <t>Pol18</t>
  </si>
  <si>
    <t>Výchozí revize elektrického zařízení</t>
  </si>
  <si>
    <t>Pol19</t>
  </si>
  <si>
    <t>Ostatní rozpočtové náklady</t>
  </si>
  <si>
    <t>28,1</t>
  </si>
  <si>
    <t>185,13</t>
  </si>
  <si>
    <t>67,44</t>
  </si>
  <si>
    <t>444,312</t>
  </si>
  <si>
    <t>3423,984</t>
  </si>
  <si>
    <t>1426,128</t>
  </si>
  <si>
    <t>352,739</t>
  </si>
  <si>
    <t>05 - SO 02.2 - Výtlačný řad 1</t>
  </si>
  <si>
    <t>419,974</t>
  </si>
  <si>
    <t>104,993</t>
  </si>
  <si>
    <t>šd</t>
  </si>
  <si>
    <t>štěrkodrť d16-32</t>
  </si>
  <si>
    <t>19,602</t>
  </si>
  <si>
    <t>5,372</t>
  </si>
  <si>
    <t>PE_125</t>
  </si>
  <si>
    <t>PE 100RC SDR 11, d125x11,4</t>
  </si>
  <si>
    <t>2144,55</t>
  </si>
  <si>
    <t>pr_250</t>
  </si>
  <si>
    <t>protlak d 250</t>
  </si>
  <si>
    <t>pr_250_50</t>
  </si>
  <si>
    <t>protlak d 250 přes 50m</t>
  </si>
  <si>
    <t>53,12</t>
  </si>
  <si>
    <t>výkop rýhy nepažený</t>
  </si>
  <si>
    <t>1850,669</t>
  </si>
  <si>
    <t>pr_125</t>
  </si>
  <si>
    <t>protlak D 125</t>
  </si>
  <si>
    <t>417,54</t>
  </si>
  <si>
    <t>vp</t>
  </si>
  <si>
    <t>výkop pažený (start jámy)</t>
  </si>
  <si>
    <t>125,4</t>
  </si>
  <si>
    <t>-2009829721</t>
  </si>
  <si>
    <t>2,0*kk</t>
  </si>
  <si>
    <t>203592970</t>
  </si>
  <si>
    <t>2,0*mk</t>
  </si>
  <si>
    <t>1587028139</t>
  </si>
  <si>
    <t>-544131846</t>
  </si>
  <si>
    <t>159314884</t>
  </si>
  <si>
    <t>113154543</t>
  </si>
  <si>
    <t>Frézování živičného podkladu nebo krytu s naložením hmot na dopravní prostředek plochy přes 500 do 2 000 m2 pruhu šířky přes 1 m, tloušťky vrstvy 50 mm</t>
  </si>
  <si>
    <t>437367218</t>
  </si>
  <si>
    <t>https://podminky.urs.cz/item/CS_URS_2025_01/113154543</t>
  </si>
  <si>
    <t>1918157933</t>
  </si>
  <si>
    <t>2,0*9</t>
  </si>
  <si>
    <t>1246474591</t>
  </si>
  <si>
    <t>2,0*4</t>
  </si>
  <si>
    <t>-785534332</t>
  </si>
  <si>
    <t>2,0*1</t>
  </si>
  <si>
    <t>1387725388</t>
  </si>
  <si>
    <t>2,0*2</t>
  </si>
  <si>
    <t>121151123</t>
  </si>
  <si>
    <t>Sejmutí ornice strojně při souvislé ploše přes 500 m2, tl. vrstvy do 200 mm</t>
  </si>
  <si>
    <t>-811149497</t>
  </si>
  <si>
    <t>https://podminky.urs.cz/item/CS_URS_2025_01/121151123</t>
  </si>
  <si>
    <t>-671645607</t>
  </si>
  <si>
    <t>1,0*1,5*(9+4+1+2)*2,0</t>
  </si>
  <si>
    <t>132251256</t>
  </si>
  <si>
    <t>Hloubení nezapažených rýh šířky přes 800 do 2 000 mm strojně s urovnáním dna do předepsaného profilu a spádu v hornině třídy těžitelnosti I skupiny 3 přes 1 000 do 5 000 m3</t>
  </si>
  <si>
    <t>1283034279</t>
  </si>
  <si>
    <t>https://podminky.urs.cz/item/CS_URS_2025_01/132251256</t>
  </si>
  <si>
    <t>svahovaný výkop  1:2</t>
  </si>
  <si>
    <t>1,2*(PE_125-pr_250-pr_250_50-pr_125)*1,9</t>
  </si>
  <si>
    <t>-276*0,2 "cesta asfalt recyklát"</t>
  </si>
  <si>
    <t>-2,0*mk*0,55</t>
  </si>
  <si>
    <t>-2,0*kk*0,5</t>
  </si>
  <si>
    <t>132254202</t>
  </si>
  <si>
    <t>Hloubení zapažených rýh šířky přes 800 do 2 000 mm strojně s urovnáním dna do předepsaného profilu a spádu v hornině třídy těžitelnosti I skupiny 3 přes 20 do 50 m3</t>
  </si>
  <si>
    <t>1450638658</t>
  </si>
  <si>
    <t>https://podminky.urs.cz/item/CS_URS_2025_01/132254202</t>
  </si>
  <si>
    <t>protlak s chráničkou - 4x</t>
  </si>
  <si>
    <t>5,0*2,0*1,9*4 "start jáma"</t>
  </si>
  <si>
    <t>2,0*2,0*1,9*4 "cíl jáma"</t>
  </si>
  <si>
    <t>protlak bez chráničky - 4x</t>
  </si>
  <si>
    <t>1,0*2,5*1,9*4 "start jáma"</t>
  </si>
  <si>
    <t>vp*0,4</t>
  </si>
  <si>
    <t>132351256</t>
  </si>
  <si>
    <t>Hloubení nezapažených rýh šířky přes 800 do 2 000 mm strojně s urovnáním dna do předepsaného profilu a spádu v hornině třídy těžitelnosti II skupiny 4 přes 1 000 do 5 000 m3</t>
  </si>
  <si>
    <t>1459858340</t>
  </si>
  <si>
    <t>https://podminky.urs.cz/item/CS_URS_2025_01/132351256</t>
  </si>
  <si>
    <t>132354202</t>
  </si>
  <si>
    <t>Hloubení zapažených rýh šířky přes 800 do 2 000 mm strojně s urovnáním dna do předepsaného profilu a spádu v hornině třídy těžitelnosti II skupiny 4 přes 20 do 50 m3</t>
  </si>
  <si>
    <t>1527720618</t>
  </si>
  <si>
    <t>https://podminky.urs.cz/item/CS_URS_2025_01/132354202</t>
  </si>
  <si>
    <t>vp*0,6</t>
  </si>
  <si>
    <t>141721217</t>
  </si>
  <si>
    <t>Řízený zemní protlak délky protlaku do 50 m v hornině třídy těžitelnosti I a II, skupiny 1 až 4 včetně zatažení trub v hloubce do 6 m průměru vrtu přes 250 do 280 mm</t>
  </si>
  <si>
    <t>-932150142</t>
  </si>
  <si>
    <t>https://podminky.urs.cz/item/CS_URS_2025_01/141721217</t>
  </si>
  <si>
    <t>14,0+9,0+11,0</t>
  </si>
  <si>
    <t>141721253</t>
  </si>
  <si>
    <t>Řízený zemní protlak délky protlaku přes 50 do 100 m v hornině třídy těžitelnosti I a II, skupiny 1 až 4 včetně zatažení trub v hloubce do 6 m průměru vrtu přes 110 do 140 mm</t>
  </si>
  <si>
    <t>-1976220890</t>
  </si>
  <si>
    <t>https://podminky.urs.cz/item/CS_URS_2025_01/141721253</t>
  </si>
  <si>
    <t>417,54 "výtlak V1 protlakem"</t>
  </si>
  <si>
    <t>141721257</t>
  </si>
  <si>
    <t>Řízený zemní protlak délky protlaku přes 50 do 100 m v hornině třídy těžitelnosti I a II, skupiny 1 až 4 včetně zatažení trub v hloubce do 6 m průměru vrtu přes 250 do 280 mm</t>
  </si>
  <si>
    <t>-923801991</t>
  </si>
  <si>
    <t>https://podminky.urs.cz/item/CS_URS_2025_01/141721257</t>
  </si>
  <si>
    <t>-304275422</t>
  </si>
  <si>
    <t>(5,0+2,0)*2*1,9*4 "start jáma"</t>
  </si>
  <si>
    <t>2,0*4*1,9*4 "cíl jáma"</t>
  </si>
  <si>
    <t>(1,0+2,5)*2*1,9*4 "start jáma"</t>
  </si>
  <si>
    <t>685808354</t>
  </si>
  <si>
    <t>1663823787</t>
  </si>
  <si>
    <t>(v+vp)*0,4*2</t>
  </si>
  <si>
    <t>415714566</t>
  </si>
  <si>
    <t>(v+vp)*0,6*2</t>
  </si>
  <si>
    <t>-1153796296</t>
  </si>
  <si>
    <t>v+vp-z+šp</t>
  </si>
  <si>
    <t>-844737765</t>
  </si>
  <si>
    <t>902,68*2 'Přepočtené koeficientem množství</t>
  </si>
  <si>
    <t>1351386306</t>
  </si>
  <si>
    <t>(v+vp)*0,4</t>
  </si>
  <si>
    <t>1328728974</t>
  </si>
  <si>
    <t>(v+vp)*0,6</t>
  </si>
  <si>
    <t>265000498</t>
  </si>
  <si>
    <t>(v+vp-z+šp)*1,9</t>
  </si>
  <si>
    <t>530795496</t>
  </si>
  <si>
    <t>v+vp "výkopy"</t>
  </si>
  <si>
    <t>-(ob+lo) "obsyp a lože pod potrubím"</t>
  </si>
  <si>
    <t>-šd "šachty"</t>
  </si>
  <si>
    <t>-PB "podkladní beton"</t>
  </si>
  <si>
    <t>58331200</t>
  </si>
  <si>
    <t>štěrkopísek netříděný</t>
  </si>
  <si>
    <t>-1599701677</t>
  </si>
  <si>
    <t>2,0*kk*1,5 "zásyp šp v  sús asfalt - 100%"</t>
  </si>
  <si>
    <t>2,0*mk*1,45*0,5 "zásyp šp v  mk asfalt - 50%"</t>
  </si>
  <si>
    <t>-1792578710</t>
  </si>
  <si>
    <t>0,6*(PE_125-pr_250-pr_250_50-pr_125)*0,4</t>
  </si>
  <si>
    <t>5,0*2,0*0,4*4 "start jáma"</t>
  </si>
  <si>
    <t>2,0*2,0*0,4*4 "cíl jáma"</t>
  </si>
  <si>
    <t>1,0*2,5*0,4*4 "start jáma"</t>
  </si>
  <si>
    <t>839792</t>
  </si>
  <si>
    <t>419,974*1,8 'Přepočtené koeficientem množství</t>
  </si>
  <si>
    <t>181351113</t>
  </si>
  <si>
    <t>Rozprostření a urovnání ornice v rovině nebo ve svahu sklonu do 1:5 strojně při souvislé ploše přes 500 m2, tl. vrstvy do 200 mm</t>
  </si>
  <si>
    <t>514777874</t>
  </si>
  <si>
    <t>https://podminky.urs.cz/item/CS_URS_2025_01/181351113</t>
  </si>
  <si>
    <t>181451131</t>
  </si>
  <si>
    <t>Založení trávníku na půdě předem připravené plochy přes 1000 m2 výsevem včetně utažení parkového v rovině nebo na svahu do 1:5</t>
  </si>
  <si>
    <t>-1583789514</t>
  </si>
  <si>
    <t>https://podminky.urs.cz/item/CS_URS_2025_01/181451131</t>
  </si>
  <si>
    <t>2,4*(1844,2-pr_125)</t>
  </si>
  <si>
    <t>-653931629</t>
  </si>
  <si>
    <t>3423,984*0,035 'Přepočtené koeficientem množství</t>
  </si>
  <si>
    <t>780079551</t>
  </si>
  <si>
    <t>-914353981</t>
  </si>
  <si>
    <t>451383046</t>
  </si>
  <si>
    <t>-1708575619</t>
  </si>
  <si>
    <t>3423,984*0,1 'Přepočtené koeficientem množství</t>
  </si>
  <si>
    <t>-2060729499</t>
  </si>
  <si>
    <t>382121121</t>
  </si>
  <si>
    <t>Montáž dílců prefabrikovaných kruhových nádrží ze železobetonu skruže včetně těsnění DN přes 1000 do 2000</t>
  </si>
  <si>
    <t>-1143129139</t>
  </si>
  <si>
    <t>https://podminky.urs.cz/item/CS_URS_2025_01/382121121</t>
  </si>
  <si>
    <t>59224590</t>
  </si>
  <si>
    <t>skruž betonové šachty DN 1650 kanalizační 165x50x13cm se stupadly</t>
  </si>
  <si>
    <t>229909450</t>
  </si>
  <si>
    <t>7 "proplach"</t>
  </si>
  <si>
    <t>2 "vzdušník"</t>
  </si>
  <si>
    <t>59224591</t>
  </si>
  <si>
    <t>skruž betonové šachty DN 1650 kanalizační 165x100x13cm se stupadly</t>
  </si>
  <si>
    <t>-1604952876</t>
  </si>
  <si>
    <t>382121131</t>
  </si>
  <si>
    <t>Montáž dílců prefabrikovaných kruhových nádrží ze železobetonu zákrytové desky DN přes 1000 do 2000</t>
  </si>
  <si>
    <t>-275609055</t>
  </si>
  <si>
    <t>https://podminky.urs.cz/item/CS_URS_2025_01/382121131</t>
  </si>
  <si>
    <t>59224630</t>
  </si>
  <si>
    <t>deska betonová přechodová šachty DN 1650 kanalizační 165/100x25cm</t>
  </si>
  <si>
    <t>1373172215</t>
  </si>
  <si>
    <t>592243421</t>
  </si>
  <si>
    <t>těsnění elastomerové pro spojení šachetních dílů DN 1650</t>
  </si>
  <si>
    <t>2077425371</t>
  </si>
  <si>
    <t>451541111</t>
  </si>
  <si>
    <t>Lože pod potrubí, stoky a drobné objekty v otevřeném výkopu ze štěrkodrtě 0-63 mm</t>
  </si>
  <si>
    <t>46135188</t>
  </si>
  <si>
    <t>https://podminky.urs.cz/item/CS_URS_2025_01/451541111</t>
  </si>
  <si>
    <t>proplach, vzdušník</t>
  </si>
  <si>
    <t>3,3*3,3*0,2*9</t>
  </si>
  <si>
    <t>1646184256</t>
  </si>
  <si>
    <t>0,6*(PE_125-pr_250-pr_250_50-pr_125)*0,1</t>
  </si>
  <si>
    <t>5,0*2,0*0,1*4 "start jáma"</t>
  </si>
  <si>
    <t>2,0*2,0*0,1*4 "cíl jáma"</t>
  </si>
  <si>
    <t>1,0*2,5*0,1*4 "start jáma"</t>
  </si>
  <si>
    <t>452311161</t>
  </si>
  <si>
    <t>Podkladní a zajišťovací konstrukce z betonu prostého v otevřeném výkopu bez zvýšených nároků na prostředí desky pod potrubí, stoky a drobné objekty z betonu tř. C 25/30</t>
  </si>
  <si>
    <t>-424054084</t>
  </si>
  <si>
    <t>https://podminky.urs.cz/item/CS_URS_2025_01/452311161</t>
  </si>
  <si>
    <t>(PI*0,2*(1,2*1,2-0,7*0,7))*9</t>
  </si>
  <si>
    <t>117737469</t>
  </si>
  <si>
    <t>(2*PI*0,2*(1,2+0,7))*9</t>
  </si>
  <si>
    <t>511051856</t>
  </si>
  <si>
    <t>-49111884</t>
  </si>
  <si>
    <t>261566966</t>
  </si>
  <si>
    <t>565136101</t>
  </si>
  <si>
    <t>Asfaltový beton vrstva podkladní ACP 22 (obalované kamenivo hrubozrnné - OKH) s rozprostřením a zhutněním v pruhu šířky do 1,5 m, po zhutnění tl. 50 mm</t>
  </si>
  <si>
    <t>2071487136</t>
  </si>
  <si>
    <t>https://podminky.urs.cz/item/CS_URS_2025_01/565136101</t>
  </si>
  <si>
    <t>567132115</t>
  </si>
  <si>
    <t>Podklad ze směsi stmelené cementem SC bez dilatačních spár, s rozprostřením a zhutněním SC C 8/10 (KSC I), po zhutnění tl. 200 mm</t>
  </si>
  <si>
    <t>-759925753</t>
  </si>
  <si>
    <t>https://podminky.urs.cz/item/CS_URS_2025_01/567132115</t>
  </si>
  <si>
    <t>-2140595275</t>
  </si>
  <si>
    <t>1704817762</t>
  </si>
  <si>
    <t>2,4*kk</t>
  </si>
  <si>
    <t>2,4*mk</t>
  </si>
  <si>
    <t>1505174630</t>
  </si>
  <si>
    <t>577146111</t>
  </si>
  <si>
    <t>Asfaltový beton vrstva ložní ACL 22 (ABVH) s rozprostřením a zhutněním z nemodifikovaného asfaltu v pruhu šířky do 3 m, po zhutnění tl. 50 mm</t>
  </si>
  <si>
    <t>-1295521195</t>
  </si>
  <si>
    <t>https://podminky.urs.cz/item/CS_URS_2025_01/577146111</t>
  </si>
  <si>
    <t>852262122</t>
  </si>
  <si>
    <t>Montáž potrubí z trub litinových tlakových přírubových abnormálních délek, jednotlivě do 1 m v otevřeném výkopu, kanálu nebo v šachtě DN 100</t>
  </si>
  <si>
    <t>959420021</t>
  </si>
  <si>
    <t>https://podminky.urs.cz/item/CS_URS_2025_01/852262122</t>
  </si>
  <si>
    <t>850010000</t>
  </si>
  <si>
    <t>TVAROVKA FF KUS 100/1000</t>
  </si>
  <si>
    <t>-790729529</t>
  </si>
  <si>
    <t>857242122</t>
  </si>
  <si>
    <t>Montáž litinových tvarovek na potrubí litinovém tlakovém jednoosých na potrubí z trub přírubových v otevřeném výkopu, kanálu nebo v šachtě DN 80</t>
  </si>
  <si>
    <t>1277386185</t>
  </si>
  <si>
    <t>https://podminky.urs.cz/item/CS_URS_2025_01/857242122</t>
  </si>
  <si>
    <t>855008005</t>
  </si>
  <si>
    <t>REDUKČNÍ PŘÍRUBA XR - DN 80/50</t>
  </si>
  <si>
    <t>672420364</t>
  </si>
  <si>
    <t>272613101</t>
  </si>
  <si>
    <t>rychlospojka typ A (B)</t>
  </si>
  <si>
    <t>401546670</t>
  </si>
  <si>
    <t>857262122</t>
  </si>
  <si>
    <t>Montáž litinových tvarovek na potrubí litinovém tlakovém jednoosých na potrubí z trub přírubových v otevřeném výkopu, kanálu nebo v šachtě DN 100</t>
  </si>
  <si>
    <t>681452985</t>
  </si>
  <si>
    <t>https://podminky.urs.cz/item/CS_URS_2025_01/857262122</t>
  </si>
  <si>
    <t>855010008</t>
  </si>
  <si>
    <t>REDUKČNÍ PŘÍRUBA XR - DN 100/80</t>
  </si>
  <si>
    <t>-1232267227</t>
  </si>
  <si>
    <t>857264122</t>
  </si>
  <si>
    <t>Montáž litinových tvarovek na potrubí litinovém tlakovém odbočných na potrubí z trub přírubových v otevřeném výkopu, kanálu nebo v šachtě DN 100</t>
  </si>
  <si>
    <t>1910791191</t>
  </si>
  <si>
    <t>https://podminky.urs.cz/item/CS_URS_2025_01/857264122</t>
  </si>
  <si>
    <t>851010011</t>
  </si>
  <si>
    <t>přírubový čistící kus DN 100 s přírubovou odbočkou DN 100</t>
  </si>
  <si>
    <t>-511427972</t>
  </si>
  <si>
    <t>871275201</t>
  </si>
  <si>
    <t>Montáž kanalizačního potrubí z polyetylenu PE100 RC svařovaných elektrotvarovkou v otevřeném výkopu ve sklonu do 20 % SDR 11/PN16 d 125 x 11,4 mm</t>
  </si>
  <si>
    <t>-490637411</t>
  </si>
  <si>
    <t>https://podminky.urs.cz/item/CS_URS_2025_01/871275201</t>
  </si>
  <si>
    <t>28613607</t>
  </si>
  <si>
    <t>potrubí kanalizační jednovrstvé PE100 RC SDR11 s ochranným pláštěm 125x11,4mm</t>
  </si>
  <si>
    <t>376316544</t>
  </si>
  <si>
    <t>2144,55*1,015 'Přepočtené koeficientem množství</t>
  </si>
  <si>
    <t>871365301</t>
  </si>
  <si>
    <t>Montáž kanalizačního potrubí z polyetylenu PE100 RC svařovaných elektrotvarovkou v otevřeném výkopu ve sklonu do 20 % SDR 17/PN 10 d 250 x 14,8 mm</t>
  </si>
  <si>
    <t>1386694466</t>
  </si>
  <si>
    <t>https://podminky.urs.cz/item/CS_URS_2025_01/871365301</t>
  </si>
  <si>
    <t>28613632</t>
  </si>
  <si>
    <t>potrubí kanalizační jednovrstvé PE100 RC SDR17 250x14,8 mm</t>
  </si>
  <si>
    <t>-1696048780</t>
  </si>
  <si>
    <t>87,12*1,015 'Přepočtené koeficientem množství</t>
  </si>
  <si>
    <t>877275201</t>
  </si>
  <si>
    <t>Montáž tvarovek na kanalizačním plastovém potrubí z PE elektrotvarovek SDR 11/PN16 spojek nebo oblouků d 125</t>
  </si>
  <si>
    <t>-488615725</t>
  </si>
  <si>
    <t>https://podminky.urs.cz/item/CS_URS_2025_01/877275201</t>
  </si>
  <si>
    <t>28615976</t>
  </si>
  <si>
    <t>elektrospojka SDR11 PE 100 PN16 D 125mm</t>
  </si>
  <si>
    <t>-1546351924</t>
  </si>
  <si>
    <t>35+358</t>
  </si>
  <si>
    <t>471014111</t>
  </si>
  <si>
    <t>d110, PE100, SDR11, PN16, lemový nákružek s integrovanou přírubou</t>
  </si>
  <si>
    <t>-1874749514</t>
  </si>
  <si>
    <t>616140</t>
  </si>
  <si>
    <t>d125, PE100, SDR11, koleno 11°, elektro</t>
  </si>
  <si>
    <t>65345599</t>
  </si>
  <si>
    <t>615274</t>
  </si>
  <si>
    <t>d125, PE100, SDR11, koleno 30°, elektro</t>
  </si>
  <si>
    <t>1258247296</t>
  </si>
  <si>
    <t>877275210</t>
  </si>
  <si>
    <t>Montáž tvarovek na kanalizačním plastovém potrubí z PE elektrotvarovek SDR 11/PN16 kolen 45° d 125</t>
  </si>
  <si>
    <t>1833051923</t>
  </si>
  <si>
    <t>https://podminky.urs.cz/item/CS_URS_2025_01/877275210</t>
  </si>
  <si>
    <t>28614950</t>
  </si>
  <si>
    <t>elektrokoleno 45° PE 100 PN16 D 125mm</t>
  </si>
  <si>
    <t>-1051308121</t>
  </si>
  <si>
    <t>891212631</t>
  </si>
  <si>
    <t>Montáž kanalizačních armatur na potrubí ventilů odvzdušňovacích nebo zavzdušňovacích mechanických a plovákových přírubových na venkovních řadech DN 50</t>
  </si>
  <si>
    <t>134121834</t>
  </si>
  <si>
    <t>https://podminky.urs.cz/item/CS_URS_2025_01/891212631</t>
  </si>
  <si>
    <t>42213017</t>
  </si>
  <si>
    <t>ventil odvzdušňovací/zavzdušňovací přírubový PN 16, odpadní voda DN 50</t>
  </si>
  <si>
    <t>1073866893</t>
  </si>
  <si>
    <t>891262122</t>
  </si>
  <si>
    <t>Montáž kanalizačních armatur na potrubí šoupátek v otevřeném výkopu nebo v šachtách s osazením zemní soupravy (bez poklopů) DN 100</t>
  </si>
  <si>
    <t>-1954374530</t>
  </si>
  <si>
    <t>https://podminky.urs.cz/item/CS_URS_2025_01/891262122</t>
  </si>
  <si>
    <t>42221454</t>
  </si>
  <si>
    <t>šoupátko odpadní voda litina GGG 50 krátká stavební dl PN10/16 DN 100x190mm</t>
  </si>
  <si>
    <t>1948386592</t>
  </si>
  <si>
    <t>42291080</t>
  </si>
  <si>
    <t>souprava zemní pro šoupátka DN 100-150m Rd 2,0m</t>
  </si>
  <si>
    <t>579947385</t>
  </si>
  <si>
    <t>85</t>
  </si>
  <si>
    <t>891262222</t>
  </si>
  <si>
    <t>Montáž kanalizačních armatur na potrubí šoupátek uzavíracích v šachtách s ručním kolečkem DN 100</t>
  </si>
  <si>
    <t>-713295369</t>
  </si>
  <si>
    <t>https://podminky.urs.cz/item/CS_URS_2025_01/891262222</t>
  </si>
  <si>
    <t>360010001</t>
  </si>
  <si>
    <t>ŠOUPĚ DESKOVÉ NESTOUPAVÉ VŘETENO 100 (ERHARD ERU-K1)</t>
  </si>
  <si>
    <t>-1674499328</t>
  </si>
  <si>
    <t>360010002</t>
  </si>
  <si>
    <t>ŠOUPĚ DESKOVÉ NESTOUPAVÉ VŘETENO 100 (ERHARD MOS 2)</t>
  </si>
  <si>
    <t>-1065255287</t>
  </si>
  <si>
    <t>780010000000</t>
  </si>
  <si>
    <t>KOLO RUČNÍ DN 100</t>
  </si>
  <si>
    <t>-892540446</t>
  </si>
  <si>
    <t>892271111</t>
  </si>
  <si>
    <t>Tlakové zkoušky vodou na potrubí DN 100 nebo 125</t>
  </si>
  <si>
    <t>-191816585</t>
  </si>
  <si>
    <t>https://podminky.urs.cz/item/CS_URS_2025_01/892271111</t>
  </si>
  <si>
    <t>892273122</t>
  </si>
  <si>
    <t>Proplach a dezinfekce vodovodního potrubí DN od 80 do 125</t>
  </si>
  <si>
    <t>913369835</t>
  </si>
  <si>
    <t>https://podminky.urs.cz/item/CS_URS_2025_01/892273122</t>
  </si>
  <si>
    <t>892372111</t>
  </si>
  <si>
    <t>Tlakové zkoušky vodou zabezpečení konců potrubí při tlakových zkouškách DN do 300</t>
  </si>
  <si>
    <t>-1753715419</t>
  </si>
  <si>
    <t>https://podminky.urs.cz/item/CS_URS_2025_01/892372111</t>
  </si>
  <si>
    <t>426833392</t>
  </si>
  <si>
    <t>-1383016135</t>
  </si>
  <si>
    <t>899401112</t>
  </si>
  <si>
    <t>Osazení poklopů uličních s pevným rámem litinových šoupátkových</t>
  </si>
  <si>
    <t>-497715638</t>
  </si>
  <si>
    <t>https://podminky.urs.cz/item/CS_URS_2025_01/899401112</t>
  </si>
  <si>
    <t>2 "DN 100"</t>
  </si>
  <si>
    <t>42291352</t>
  </si>
  <si>
    <t>poklop litinový šoupátkový pro zemní soupravy osazení do terénu a do vozovky</t>
  </si>
  <si>
    <t>757933404</t>
  </si>
  <si>
    <t>42210050</t>
  </si>
  <si>
    <t>deska podkladová uličního poklopu litinového šoupatového</t>
  </si>
  <si>
    <t>-753207058</t>
  </si>
  <si>
    <t>899713111</t>
  </si>
  <si>
    <t>Orientační tabulky na vodovodních a kanalizačních řadech na sloupku ocelovém nebo betonovém</t>
  </si>
  <si>
    <t>-947092616</t>
  </si>
  <si>
    <t>https://podminky.urs.cz/item/CS_URS_2025_01/899713111</t>
  </si>
  <si>
    <t>404452251</t>
  </si>
  <si>
    <t>sloupek pro identifikační tabulku včetně základové patky</t>
  </si>
  <si>
    <t>984624469</t>
  </si>
  <si>
    <t>99</t>
  </si>
  <si>
    <t>899721111</t>
  </si>
  <si>
    <t>Signalizační vodič na potrubí DN do 150 mm</t>
  </si>
  <si>
    <t>1237644846</t>
  </si>
  <si>
    <t>https://podminky.urs.cz/item/CS_URS_2025_01/899721111</t>
  </si>
  <si>
    <t>PE_125 "AYKY8"</t>
  </si>
  <si>
    <t>899722112</t>
  </si>
  <si>
    <t>Krytí potrubí z plastů výstražnou fólií z PVC šířky přes 20 do 25 cm</t>
  </si>
  <si>
    <t>213621915</t>
  </si>
  <si>
    <t>https://podminky.urs.cz/item/CS_URS_2025_01/899722112</t>
  </si>
  <si>
    <t>hnědá folie - tlaková kanalizace</t>
  </si>
  <si>
    <t>PE_125-pr_250-pr_250_50-pr_125</t>
  </si>
  <si>
    <t>101</t>
  </si>
  <si>
    <t>899911251</t>
  </si>
  <si>
    <t>Kluzné objímky (pojízdná sedla) pro zasunutí potrubí do chráničky výšky 41 mm vnějšího průměru potrubí přes 157 do 183 mm</t>
  </si>
  <si>
    <t>-1339687645</t>
  </si>
  <si>
    <t>https://podminky.urs.cz/item/CS_URS_2025_01/899911251</t>
  </si>
  <si>
    <t>15+10+12+55</t>
  </si>
  <si>
    <t>102</t>
  </si>
  <si>
    <t>899913152</t>
  </si>
  <si>
    <t>Koncové uzavírací manžety chrániček DN potrubí x DN chráničky DN 150 x 250</t>
  </si>
  <si>
    <t>-74785723</t>
  </si>
  <si>
    <t>https://podminky.urs.cz/item/CS_URS_2025_01/899913152</t>
  </si>
  <si>
    <t>103</t>
  </si>
  <si>
    <t>-1839824993</t>
  </si>
  <si>
    <t>(mk+kk)*2</t>
  </si>
  <si>
    <t>104</t>
  </si>
  <si>
    <t>1821798709</t>
  </si>
  <si>
    <t>105</t>
  </si>
  <si>
    <t>-1968258041</t>
  </si>
  <si>
    <t>106</t>
  </si>
  <si>
    <t>682890687</t>
  </si>
  <si>
    <t>16,298+277,695+58,851</t>
  </si>
  <si>
    <t>107</t>
  </si>
  <si>
    <t>-1591846587</t>
  </si>
  <si>
    <t>352,844*11 'Přepočtené koeficientem množství</t>
  </si>
  <si>
    <t>108</t>
  </si>
  <si>
    <t>1284185782</t>
  </si>
  <si>
    <t>266,538+12,364+36,285</t>
  </si>
  <si>
    <t>109</t>
  </si>
  <si>
    <t>1114242783</t>
  </si>
  <si>
    <t>315,187*11 'Přepočtené koeficientem množství</t>
  </si>
  <si>
    <t>110</t>
  </si>
  <si>
    <t>235728714</t>
  </si>
  <si>
    <t>266,538</t>
  </si>
  <si>
    <t>111</t>
  </si>
  <si>
    <t>930658319</t>
  </si>
  <si>
    <t>16,298+277,695</t>
  </si>
  <si>
    <t>112</t>
  </si>
  <si>
    <t>526284888</t>
  </si>
  <si>
    <t>12,364+36,285+58,851</t>
  </si>
  <si>
    <t>113</t>
  </si>
  <si>
    <t>998276101</t>
  </si>
  <si>
    <t>Přesun hmot pro trubní vedení hloubené z trub z plastických hmot nebo sklolaminátových pro vodovody, kanalizace, teplovody, produktovody v otevřeném výkopu dopravní vzdálenost do 15 m</t>
  </si>
  <si>
    <t>1090407731</t>
  </si>
  <si>
    <t>https://podminky.urs.cz/item/CS_URS_2025_01/998276101</t>
  </si>
  <si>
    <t>0,773</t>
  </si>
  <si>
    <t>50,61</t>
  </si>
  <si>
    <t>66,793</t>
  </si>
  <si>
    <t>41,103</t>
  </si>
  <si>
    <t>20,552</t>
  </si>
  <si>
    <t>5,138</t>
  </si>
  <si>
    <t>PE_90</t>
  </si>
  <si>
    <t>PE 100RC SDR 11, d90x8,2</t>
  </si>
  <si>
    <t>51,38</t>
  </si>
  <si>
    <t>06 - SO 02.3 - Přeložka vodovodu</t>
  </si>
  <si>
    <t>112101121</t>
  </si>
  <si>
    <t>Odstranění stromů s odřezáním kmene a s odvětvením jehličnatých bez odkornění, průměru kmene přes 100 do 300 mm</t>
  </si>
  <si>
    <t>-34974309</t>
  </si>
  <si>
    <t>https://podminky.urs.cz/item/CS_URS_2025_01/112101121</t>
  </si>
  <si>
    <t>112251101</t>
  </si>
  <si>
    <t>Odstranění pařezů strojně s jejich vykopáním nebo vytrháním průměru přes 100 do 300 mm</t>
  </si>
  <si>
    <t>1210678089</t>
  </si>
  <si>
    <t>https://podminky.urs.cz/item/CS_URS_2025_01/112251101</t>
  </si>
  <si>
    <t>113107322</t>
  </si>
  <si>
    <t>Odstranění podkladů nebo krytů strojně plochy jednotlivě do 50 m2 s přemístěním hmot na skládku na vzdálenost do 3 m nebo s naložením na dopravní prostředek z kameniva hrubého drceného, o tl. vrstvy přes 100 do 200 mm</t>
  </si>
  <si>
    <t>-1528687893</t>
  </si>
  <si>
    <t>https://podminky.urs.cz/item/CS_URS_2025_01/113107322</t>
  </si>
  <si>
    <t>1515292094</t>
  </si>
  <si>
    <t>1,0*2</t>
  </si>
  <si>
    <t>540184902</t>
  </si>
  <si>
    <t>1,0*1</t>
  </si>
  <si>
    <t>121151103</t>
  </si>
  <si>
    <t>Sejmutí ornice strojně při souvislé ploše do 100 m2, tl. vrstvy do 200 mm</t>
  </si>
  <si>
    <t>-381189258</t>
  </si>
  <si>
    <t>https://podminky.urs.cz/item/CS_URS_2025_01/121151103</t>
  </si>
  <si>
    <t>145998181</t>
  </si>
  <si>
    <t>1,0*1,5*(2+1)*1,0</t>
  </si>
  <si>
    <t>132254203</t>
  </si>
  <si>
    <t>Hloubení zapažených rýh šířky přes 800 do 2 000 mm strojně s urovnáním dna do předepsaného profilu a spádu v hornině třídy těžitelnosti I skupiny 3 přes 50 do 100 m3</t>
  </si>
  <si>
    <t>-2108919392</t>
  </si>
  <si>
    <t>https://podminky.urs.cz/item/CS_URS_2025_01/132254203</t>
  </si>
  <si>
    <t>1,0*PE_90*1,5</t>
  </si>
  <si>
    <t>132354203</t>
  </si>
  <si>
    <t>Hloubení zapažených rýh šířky přes 800 do 2 000 mm strojně s urovnáním dna do předepsaného profilu a spádu v hornině třídy těžitelnosti II skupiny 4 přes 50 do 100 m3</t>
  </si>
  <si>
    <t>2017277817</t>
  </si>
  <si>
    <t>https://podminky.urs.cz/item/CS_URS_2025_01/132354203</t>
  </si>
  <si>
    <t>132454203</t>
  </si>
  <si>
    <t>Hloubení zapažených rýh šířky přes 800 do 2 000 mm strojně s urovnáním dna do předepsaného profilu a spádu v hornině třídy těžitelnosti II skupiny 5 přes 50 do 100 m3</t>
  </si>
  <si>
    <t>2110030024</t>
  </si>
  <si>
    <t>https://podminky.urs.cz/item/CS_URS_2025_01/132454203</t>
  </si>
  <si>
    <t>-653748881</t>
  </si>
  <si>
    <t>PE_90*1,5*2</t>
  </si>
  <si>
    <t>-1723562014</t>
  </si>
  <si>
    <t>162201405</t>
  </si>
  <si>
    <t>Vodorovné přemístění větví, kmenů nebo pařezů s naložením, složením a dopravou do 1000 m větví stromů jehličnatých, průměru kmene přes 100 do 300 mm</t>
  </si>
  <si>
    <t>1298520907</t>
  </si>
  <si>
    <t>https://podminky.urs.cz/item/CS_URS_2025_01/162201405</t>
  </si>
  <si>
    <t>162201415</t>
  </si>
  <si>
    <t>Vodorovné přemístění větví, kmenů nebo pařezů s naložením, složením a dopravou do 1000 m kmenů stromů jehličnatých, průměru přes 100 do 300 mm</t>
  </si>
  <si>
    <t>-1287169864</t>
  </si>
  <si>
    <t>https://podminky.urs.cz/item/CS_URS_2025_01/162201415</t>
  </si>
  <si>
    <t>162201421</t>
  </si>
  <si>
    <t>Vodorovné přemístění větví, kmenů nebo pařezů s naložením, složením a dopravou do 1000 m pařezů kmenů, průměru přes 100 do 300 mm</t>
  </si>
  <si>
    <t>-115782188</t>
  </si>
  <si>
    <t>https://podminky.urs.cz/item/CS_URS_2025_01/162201421</t>
  </si>
  <si>
    <t>1861055284</t>
  </si>
  <si>
    <t>-1131368542</t>
  </si>
  <si>
    <t>-242249552</t>
  </si>
  <si>
    <t>-1382964587</t>
  </si>
  <si>
    <t>25,69*2 'Přepočtené koeficientem množství</t>
  </si>
  <si>
    <t>-163743344</t>
  </si>
  <si>
    <t>-1294125119</t>
  </si>
  <si>
    <t>-1251699839</t>
  </si>
  <si>
    <t>1812828198</t>
  </si>
  <si>
    <t>-1436709797</t>
  </si>
  <si>
    <t>1,0*PE_90*0,4</t>
  </si>
  <si>
    <t>1278956260</t>
  </si>
  <si>
    <t>20,552*1,8 'Přepočtené koeficientem množství</t>
  </si>
  <si>
    <t>181351003</t>
  </si>
  <si>
    <t>Rozprostření a urovnání ornice v rovině nebo ve svahu sklonu do 1:5 strojně při souvislé ploše do 100 m2, tl. vrstvy do 200 mm</t>
  </si>
  <si>
    <t>215920835</t>
  </si>
  <si>
    <t>https://podminky.urs.cz/item/CS_URS_2025_01/181351003</t>
  </si>
  <si>
    <t>-937125144</t>
  </si>
  <si>
    <t>1,0*50,61</t>
  </si>
  <si>
    <t>1349602282</t>
  </si>
  <si>
    <t>50,61*0,035 'Přepočtené koeficientem množství</t>
  </si>
  <si>
    <t>1662084581</t>
  </si>
  <si>
    <t>493415026</t>
  </si>
  <si>
    <t>-1867719642</t>
  </si>
  <si>
    <t>-1827938330</t>
  </si>
  <si>
    <t>50,61*0,1 'Přepočtené koeficientem množství</t>
  </si>
  <si>
    <t>199140433</t>
  </si>
  <si>
    <t>-1285746083</t>
  </si>
  <si>
    <t>1,0*PE_90*0,1</t>
  </si>
  <si>
    <t>-902078431</t>
  </si>
  <si>
    <t>564931412</t>
  </si>
  <si>
    <t>Podklad nebo podsyp z asfaltového recyklátu s rozprostřením a zhutněním plochy přes 100 m2, po zhutnění tl. 100 mm</t>
  </si>
  <si>
    <t>-1118037771</t>
  </si>
  <si>
    <t>https://podminky.urs.cz/item/CS_URS_2025_01/564931412</t>
  </si>
  <si>
    <t>1,0*0,773</t>
  </si>
  <si>
    <t>871241211</t>
  </si>
  <si>
    <t>Montáž vodovodního potrubí z polyetylenu PE100 RC v otevřeném výkopu svařovaných elektrotvarovkou SDR 11/PN16 d 90 x 8,2 mm</t>
  </si>
  <si>
    <t>10324140</t>
  </si>
  <si>
    <t>https://podminky.urs.cz/item/CS_URS_2025_01/871241211</t>
  </si>
  <si>
    <t>28613855</t>
  </si>
  <si>
    <t>trubka vodovodní jednovrstvá PE100 RC PN 16 SDR11 s ochranným pláštěm z PP 90x8,2mm</t>
  </si>
  <si>
    <t>-1343324852</t>
  </si>
  <si>
    <t>877241101</t>
  </si>
  <si>
    <t>Montáž tvarovek na vodovodním plastovém potrubí z polyetylenu PE 100 elektrotvarovek SDR 11/PN16 spojek, oblouků nebo redukcí d 90</t>
  </si>
  <si>
    <t>798634914</t>
  </si>
  <si>
    <t>https://podminky.urs.cz/item/CS_URS_2025_01/877241101</t>
  </si>
  <si>
    <t>709305614</t>
  </si>
  <si>
    <t>WAGA  spojka   de90/90</t>
  </si>
  <si>
    <t>191121087</t>
  </si>
  <si>
    <t>612687</t>
  </si>
  <si>
    <t>MB d 90, PE100, SDR11, spojka s lehce vyrazitelným dorazem, elektro</t>
  </si>
  <si>
    <t>1982204343</t>
  </si>
  <si>
    <t>615272</t>
  </si>
  <si>
    <t>d90, PE100, SDR11, koleno 30°, elektro</t>
  </si>
  <si>
    <t>-1503491696</t>
  </si>
  <si>
    <t>190914511</t>
  </si>
  <si>
    <t>d90, PE100, SDR11, PN16, R = 1,5 x d, oblouk 11° bezešvý, na tupo, dlouhý</t>
  </si>
  <si>
    <t>-1556336557</t>
  </si>
  <si>
    <t>190925511</t>
  </si>
  <si>
    <t>d90, PE100, SDR11, PN16, R = 1,5 x d, oblouk 22° bezešvý, na tupo, dlouhý</t>
  </si>
  <si>
    <t>69086207</t>
  </si>
  <si>
    <t>877241110</t>
  </si>
  <si>
    <t>Montáž tvarovek na vodovodním plastovém potrubí z polyetylenu PE 100 elektrotvarovek SDR 11/PN16 kolen 45° d 90</t>
  </si>
  <si>
    <t>-531090120</t>
  </si>
  <si>
    <t>https://podminky.urs.cz/item/CS_URS_2025_01/877241110</t>
  </si>
  <si>
    <t>28614948</t>
  </si>
  <si>
    <t>elektrokoleno 45° PE 100 PN16 D 90mm</t>
  </si>
  <si>
    <t>2007483249</t>
  </si>
  <si>
    <t>891182122</t>
  </si>
  <si>
    <t>Montáž kanalizačních armatur na potrubí šoupátek v otevřeném výkopu nebo v šachtách s osazením zemní soupravy (bez poklopů) DN 40</t>
  </si>
  <si>
    <t>-562962515</t>
  </si>
  <si>
    <t>https://podminky.urs.cz/item/CS_URS_2025_01/891182122</t>
  </si>
  <si>
    <t>281004004616</t>
  </si>
  <si>
    <t>ŠOUPÁTKO ISO-ZAK GGG 40/46</t>
  </si>
  <si>
    <t>953259795</t>
  </si>
  <si>
    <t>42291030</t>
  </si>
  <si>
    <t>souprava zemní přípojková 3/4"-2" Rd 1,5m</t>
  </si>
  <si>
    <t>1952984851</t>
  </si>
  <si>
    <t>891249111</t>
  </si>
  <si>
    <t>Montáž vodovodních armatur na potrubí navrtávacích pasů s ventilem Jt 1 MPa, na potrubí z trub litinových, ocelových nebo plastických hmot DN 80</t>
  </si>
  <si>
    <t>992608703</t>
  </si>
  <si>
    <t>https://podminky.urs.cz/item/CS_URS_2025_01/891249111</t>
  </si>
  <si>
    <t>526006304600</t>
  </si>
  <si>
    <t>PAS NAVRTÁVACÍ - D90/ ZAK 46</t>
  </si>
  <si>
    <t>877442643</t>
  </si>
  <si>
    <t>892233122</t>
  </si>
  <si>
    <t>Proplach a dezinfekce vodovodního potrubí DN od 40 do 70</t>
  </si>
  <si>
    <t>173135657</t>
  </si>
  <si>
    <t>https://podminky.urs.cz/item/CS_URS_2025_01/892233122</t>
  </si>
  <si>
    <t>892241111</t>
  </si>
  <si>
    <t>Tlakové zkoušky vodou na potrubí DN do 80</t>
  </si>
  <si>
    <t>1179151805</t>
  </si>
  <si>
    <t>https://podminky.urs.cz/item/CS_URS_2025_01/892241111</t>
  </si>
  <si>
    <t>1280295031</t>
  </si>
  <si>
    <t>899401111</t>
  </si>
  <si>
    <t>Osazení poklopů uličních s pevným rámem litinových ventilových</t>
  </si>
  <si>
    <t>-43214566</t>
  </si>
  <si>
    <t>https://podminky.urs.cz/item/CS_URS_2025_01/899401111</t>
  </si>
  <si>
    <t>42291453</t>
  </si>
  <si>
    <t>poklop uliční litinový samonivelační přípojkový</t>
  </si>
  <si>
    <t>-2038081695</t>
  </si>
  <si>
    <t>42210051</t>
  </si>
  <si>
    <t>deska podkladová uličního poklopu litinového ventilového</t>
  </si>
  <si>
    <t>-753993728</t>
  </si>
  <si>
    <t>899712111</t>
  </si>
  <si>
    <t>Orientační tabulky na vodovodních a kanalizačních řadech na zdivu</t>
  </si>
  <si>
    <t>-1428597706</t>
  </si>
  <si>
    <t>https://podminky.urs.cz/item/CS_URS_2025_01/899712111</t>
  </si>
  <si>
    <t>224132709</t>
  </si>
  <si>
    <t>PE_90 "Ce 4,0mm2"</t>
  </si>
  <si>
    <t>-1032618375</t>
  </si>
  <si>
    <t>bílá folie - vodovod</t>
  </si>
  <si>
    <t>2122820975</t>
  </si>
  <si>
    <t>-1799392789</t>
  </si>
  <si>
    <t>0,224*11 'Přepočtené koeficientem množství</t>
  </si>
  <si>
    <t>1397571855</t>
  </si>
  <si>
    <t>1823963360</t>
  </si>
  <si>
    <t>07 - PS 01.1 - Strojnětechnologická část ČSOV 1</t>
  </si>
  <si>
    <t xml:space="preserve">    35-M - Montáž a dodávka čerpadel, kompr.a vodoh.zař.</t>
  </si>
  <si>
    <t>35-M</t>
  </si>
  <si>
    <t>Montáž a dodávka čerpadel, kompr.a vodoh.zař.</t>
  </si>
  <si>
    <t>35033R04R</t>
  </si>
  <si>
    <t>Montážní práce</t>
  </si>
  <si>
    <t>-646782342</t>
  </si>
  <si>
    <t>38212111R</t>
  </si>
  <si>
    <t xml:space="preserve">Přečerpávací stanice STRATE AWALIFT 1/2 400/690 V - 50 Hz – 15 kW - 3000 ot. /min - IP 67 – zatopitelné provedení </t>
  </si>
  <si>
    <t>1081975587</t>
  </si>
  <si>
    <t>38212112R</t>
  </si>
  <si>
    <t xml:space="preserve">Potrubí pro přečerpávací stanici STRATE AWALIFT 1/2 spojovací šrouby nerez </t>
  </si>
  <si>
    <t>509717398</t>
  </si>
  <si>
    <t>38212122R</t>
  </si>
  <si>
    <t>Ovládací a řídící rozvaděč ED 2x15,00kW, FM (start s pomocí frekvenčních měničů), 2DFMaster, umístěn v plastové skříni 1000x1000x320 mm</t>
  </si>
  <si>
    <t>73782634</t>
  </si>
  <si>
    <t>38212114R</t>
  </si>
  <si>
    <t xml:space="preserve">Magneticko- indukční průtokoměr SITRANS F M 5100 W s převodníkem MAG 5000 DN 100 </t>
  </si>
  <si>
    <t>548880548</t>
  </si>
  <si>
    <t>Poznámka k položce:_x000D_
Dělená verze + 15 m kabelu</t>
  </si>
  <si>
    <t>38212115R</t>
  </si>
  <si>
    <t xml:space="preserve">Kalové čerpadlo K 2 S s namontovaným kabelovým, plovákovým spínačem </t>
  </si>
  <si>
    <t>446558603</t>
  </si>
  <si>
    <t>38212116R</t>
  </si>
  <si>
    <t xml:space="preserve">STRATE AWLIFT – šachta 2400 Prefabrikovaná šachta ze sklolaminátu (GFK) </t>
  </si>
  <si>
    <t>-1854978866</t>
  </si>
  <si>
    <t>08 - PS 01.2 - Elektrotechnologická část ČSOV 1</t>
  </si>
  <si>
    <t xml:space="preserve">    21-M - Rozváděč RMO</t>
  </si>
  <si>
    <t xml:space="preserve">    22-M - Elektromontáže včetně dodávky materiálu</t>
  </si>
  <si>
    <t>Rozváděč RMO</t>
  </si>
  <si>
    <t>Pol21</t>
  </si>
  <si>
    <t>Plastový nástěnný rozváděč, VxŠxH 1056x582x350, IP66</t>
  </si>
  <si>
    <t>Pol22</t>
  </si>
  <si>
    <t>Montážní plech 950x750mm</t>
  </si>
  <si>
    <t>Pol23</t>
  </si>
  <si>
    <t>Montážní závěs (4ks) nerez</t>
  </si>
  <si>
    <t>Pol24</t>
  </si>
  <si>
    <t>Kapsa na dokumentaci, plastová, A4, samolepící</t>
  </si>
  <si>
    <t>Pol25</t>
  </si>
  <si>
    <t>Hlavní vypínač 3p, 63A, otočný, dveřní montáž, červený</t>
  </si>
  <si>
    <t>Pol26</t>
  </si>
  <si>
    <t>Přepěťová ochrana 1. a 2. stupeň, 3P</t>
  </si>
  <si>
    <t>Pol27</t>
  </si>
  <si>
    <t>Přepěťová ochrana 3. stupeň s VF filtrem, 1P</t>
  </si>
  <si>
    <t>Pol28</t>
  </si>
  <si>
    <t>Kombinovaná hrubá a jemná ochrana pro telekomunikační a signalizační sítě</t>
  </si>
  <si>
    <t>Pol29</t>
  </si>
  <si>
    <t>Proudový chránič, 25A, 4P, 30mA, A</t>
  </si>
  <si>
    <t>Pol30</t>
  </si>
  <si>
    <t>Jistič 25C/3, 10kA</t>
  </si>
  <si>
    <t>Pol31</t>
  </si>
  <si>
    <t>Jistič 16B/3, 10kA</t>
  </si>
  <si>
    <t>Pol32</t>
  </si>
  <si>
    <t>Jistič 2B/3, 10kA</t>
  </si>
  <si>
    <t>Pol33</t>
  </si>
  <si>
    <t>Jistič 6B/1, 10kA</t>
  </si>
  <si>
    <t>Pol34</t>
  </si>
  <si>
    <t>Jistič 2C/1, 10kA</t>
  </si>
  <si>
    <t>Pol35</t>
  </si>
  <si>
    <t>Pomocný kontakt jističe 1NO+1NC</t>
  </si>
  <si>
    <t>Pol36</t>
  </si>
  <si>
    <t>Stykač 9A, 1NO, 230V AC</t>
  </si>
  <si>
    <t>Pol37</t>
  </si>
  <si>
    <t>Rozváděčový termostat topení 230V AC</t>
  </si>
  <si>
    <t>Pol38</t>
  </si>
  <si>
    <t>Rozváděčové topné těleso 110-250V 100W zapouzdřené</t>
  </si>
  <si>
    <t>Pol39</t>
  </si>
  <si>
    <t>Počítadlo provozních hodin , 230V AC, velikost číslic 4,4mm, kapacita hodin 99999, do panelu</t>
  </si>
  <si>
    <t>Pol40</t>
  </si>
  <si>
    <t>Hlídací relé sledu a asymetrie fází, podpětí a přepětí</t>
  </si>
  <si>
    <t>Pol41</t>
  </si>
  <si>
    <t>Vlhkostní relé 230V AC, 1 kontakt</t>
  </si>
  <si>
    <t>Pol42</t>
  </si>
  <si>
    <t>Relé paměťové impulzní 2xCO, 230V AC</t>
  </si>
  <si>
    <t>Pol43</t>
  </si>
  <si>
    <t>Pol44</t>
  </si>
  <si>
    <t>Relé s paticí 230V AC, 4 kontakty</t>
  </si>
  <si>
    <t>Pol45</t>
  </si>
  <si>
    <t>Signálka žlutá rudá 230V AC, kompletní sestava</t>
  </si>
  <si>
    <t>Pol46</t>
  </si>
  <si>
    <t>Signálka žlutá zelená 230V AC, kompletní sestava</t>
  </si>
  <si>
    <t>Pol47</t>
  </si>
  <si>
    <t>Přepínač otočný, 3 pevné polohy, otočná hlavice prosvětlená-bílá, spojovací díl, 2xNO, 1xNC (Kompletní sestava vč. nosiče štítků)</t>
  </si>
  <si>
    <t>Pol48</t>
  </si>
  <si>
    <t>Zdroj 230V AC/ 24V DC, 100W</t>
  </si>
  <si>
    <t>Pol49</t>
  </si>
  <si>
    <t>Staniční baterie 12V/7Ah (VRLA)</t>
  </si>
  <si>
    <t>Pol50</t>
  </si>
  <si>
    <t>Panelmetr - 5 místný programovatelný přístroj, univerzální galvanické oddělení, 4xCO, 80-253 VAC, 50 Hz, pětimístný LED červený displej</t>
  </si>
  <si>
    <t>Pol51</t>
  </si>
  <si>
    <t>Kompaktní telemetrická stanice s nízkou spotřebou, 9-30V DC, 16xDI, 8xAI (4-20 mA/0-10VDC), LTE/4G modem, ethernet 10/100 Base-T, 1x RS232/RS485</t>
  </si>
  <si>
    <t>Pol52</t>
  </si>
  <si>
    <t>Svorka na přístrojovou pojistku</t>
  </si>
  <si>
    <t>Pol53</t>
  </si>
  <si>
    <t>Přístrojová pojistka F500mA</t>
  </si>
  <si>
    <t>Pol54</t>
  </si>
  <si>
    <t>Rozváděcí blok 2x16 mm2 + 6x10 mm2 zelený</t>
  </si>
  <si>
    <t>Pol55</t>
  </si>
  <si>
    <t>Rozváděcí blok 2x16 mm2 + 6x10 mm2 modrý</t>
  </si>
  <si>
    <t>Pol56</t>
  </si>
  <si>
    <t>Svorka, velikost 16, šedá (bílá)</t>
  </si>
  <si>
    <t>Pol57</t>
  </si>
  <si>
    <t>Svorka, velikost 16, modrá</t>
  </si>
  <si>
    <t>Pol58</t>
  </si>
  <si>
    <t>Svorka, velikost 16, zelenožlutá</t>
  </si>
  <si>
    <t>Pol59</t>
  </si>
  <si>
    <t>Svorka, velikost 10, šedá (bílá)</t>
  </si>
  <si>
    <t>Pol60</t>
  </si>
  <si>
    <t>Svorka, velikost 10, zelenožlutá</t>
  </si>
  <si>
    <t>Pol61</t>
  </si>
  <si>
    <t>Svorka, velikost 6, šedá (bílá)</t>
  </si>
  <si>
    <t>Pol62</t>
  </si>
  <si>
    <t>Svorka, velikost 6, modrá</t>
  </si>
  <si>
    <t>Pol63</t>
  </si>
  <si>
    <t>Svorka, velikost 6, zelenožlutá</t>
  </si>
  <si>
    <t>Pol64</t>
  </si>
  <si>
    <t>Řadová svorka, velikost 4, šedá (bílá)</t>
  </si>
  <si>
    <t>Pol65</t>
  </si>
  <si>
    <t>Řadová svorka, velikost 4, modrá</t>
  </si>
  <si>
    <t>Pol66</t>
  </si>
  <si>
    <t>Řadová svorka, velikost 4, zelenožlutá</t>
  </si>
  <si>
    <t>Pol67</t>
  </si>
  <si>
    <t>Koncová svěrka</t>
  </si>
  <si>
    <t>Pol68</t>
  </si>
  <si>
    <t>Kabelová průchodka s maticí Pg29</t>
  </si>
  <si>
    <t>Pol69</t>
  </si>
  <si>
    <t>Kabelová průchodka s maticí Pg16</t>
  </si>
  <si>
    <t>Pol70</t>
  </si>
  <si>
    <t>Kabelová průchodka s maticí Pg13,5</t>
  </si>
  <si>
    <t>Pol71</t>
  </si>
  <si>
    <t>Kabelová průchodka s maticí Pg11</t>
  </si>
  <si>
    <t>Pol72</t>
  </si>
  <si>
    <t>Propojovací materiál</t>
  </si>
  <si>
    <t>Pol73</t>
  </si>
  <si>
    <t>Popisovací materiál</t>
  </si>
  <si>
    <t>Pol74</t>
  </si>
  <si>
    <t>Konstrukční materiál</t>
  </si>
  <si>
    <t>Pol75</t>
  </si>
  <si>
    <t>Výroba rozváděče</t>
  </si>
  <si>
    <t>Pol76</t>
  </si>
  <si>
    <t>Dokumentace rozváděče</t>
  </si>
  <si>
    <t>22-M</t>
  </si>
  <si>
    <t>Pol100</t>
  </si>
  <si>
    <t>Zásuvka kombinovaná nástěná 16A/5P/400/230V/16A IP44</t>
  </si>
  <si>
    <t>739574651</t>
  </si>
  <si>
    <t>Pol101</t>
  </si>
  <si>
    <t>Pomocné nosné konstrukce v provedení nerez</t>
  </si>
  <si>
    <t>482980939</t>
  </si>
  <si>
    <t>Pol102</t>
  </si>
  <si>
    <t>Uzemnění a pospojování</t>
  </si>
  <si>
    <t>1153903639</t>
  </si>
  <si>
    <t>Pol103</t>
  </si>
  <si>
    <t>Značení</t>
  </si>
  <si>
    <t>-565685575</t>
  </si>
  <si>
    <t>Pol104</t>
  </si>
  <si>
    <t>Stanovisko TIČR</t>
  </si>
  <si>
    <t>26481117</t>
  </si>
  <si>
    <t>Pol105</t>
  </si>
  <si>
    <t>-604014265</t>
  </si>
  <si>
    <t>Pol106</t>
  </si>
  <si>
    <t>Software panelmetru a telemetrické stanice</t>
  </si>
  <si>
    <t>-799865691</t>
  </si>
  <si>
    <t>Pol107</t>
  </si>
  <si>
    <t>Konfigurace komunikační sítě</t>
  </si>
  <si>
    <t>-286030816</t>
  </si>
  <si>
    <t>Pol108</t>
  </si>
  <si>
    <t>Úprava dispečinku provozovatele</t>
  </si>
  <si>
    <t>2034451494</t>
  </si>
  <si>
    <t>Pol109</t>
  </si>
  <si>
    <t>-1303399058</t>
  </si>
  <si>
    <t>Pol77</t>
  </si>
  <si>
    <t>Kabel CYKY-J 5x4</t>
  </si>
  <si>
    <t>-383452220</t>
  </si>
  <si>
    <t>Pol78</t>
  </si>
  <si>
    <t>Kabel CYKY-O 4x1,5</t>
  </si>
  <si>
    <t>563102366</t>
  </si>
  <si>
    <t>Pol79</t>
  </si>
  <si>
    <t>Kabel CYKY-J 3x1,5</t>
  </si>
  <si>
    <t>-1752101206</t>
  </si>
  <si>
    <t>Pol80</t>
  </si>
  <si>
    <t>Kabel CYKY-O 2x1,5</t>
  </si>
  <si>
    <t>-2090334656</t>
  </si>
  <si>
    <t>Pol81</t>
  </si>
  <si>
    <t>Kabel JYTY-O 4x1</t>
  </si>
  <si>
    <t>-1027653965</t>
  </si>
  <si>
    <t>Pol82</t>
  </si>
  <si>
    <t>Kabel JYTY-O 2x1</t>
  </si>
  <si>
    <t>1398045455</t>
  </si>
  <si>
    <t>Pol83</t>
  </si>
  <si>
    <t>Kabelové trasy 50x50 mm (součást dodávky šachty ČSOV)</t>
  </si>
  <si>
    <t>52086199</t>
  </si>
  <si>
    <t>Pol84</t>
  </si>
  <si>
    <t>Elektroinstalační trubka DN20</t>
  </si>
  <si>
    <t>493025738</t>
  </si>
  <si>
    <t>Pol85</t>
  </si>
  <si>
    <t>Ochranná kabelová hadice 25mm</t>
  </si>
  <si>
    <t>985223297</t>
  </si>
  <si>
    <t>Pol86</t>
  </si>
  <si>
    <t>Rozváděč RM0</t>
  </si>
  <si>
    <t>-2088388140</t>
  </si>
  <si>
    <t>Pol87</t>
  </si>
  <si>
    <t>Oběhové čerpadlo M1, M2</t>
  </si>
  <si>
    <t>-511829218</t>
  </si>
  <si>
    <t>Pol88</t>
  </si>
  <si>
    <t>Kalové čerpadlo M3</t>
  </si>
  <si>
    <t>-571863860</t>
  </si>
  <si>
    <t>Pol89</t>
  </si>
  <si>
    <t>Kompresor M4</t>
  </si>
  <si>
    <t>-1620787500</t>
  </si>
  <si>
    <t>Pol90</t>
  </si>
  <si>
    <t>Ventilátor M5</t>
  </si>
  <si>
    <t>2089702756</t>
  </si>
  <si>
    <t>Pol91</t>
  </si>
  <si>
    <t>Solenoid YV1-YV8</t>
  </si>
  <si>
    <t>1707150275</t>
  </si>
  <si>
    <t>Pol92</t>
  </si>
  <si>
    <t>Frekvenční měnič 15kW, 34A, 3f 380-480 VAC, filtr A1/B red. délka kab, bez brzdného střídače, grafický ovládací panel, s přídavným lakováním, IP55</t>
  </si>
  <si>
    <t>83688963</t>
  </si>
  <si>
    <t>Pol93</t>
  </si>
  <si>
    <t>Indukční průtokoměr v oděleném provedení (FIC101) (dodávka technologie)</t>
  </si>
  <si>
    <t>-540037482</t>
  </si>
  <si>
    <t>Pol94</t>
  </si>
  <si>
    <t>Indukční průtokoměr příslušenství: držák na zeď, souprava kabelů, keramická svorkovnice</t>
  </si>
  <si>
    <t>580595837</t>
  </si>
  <si>
    <t>Pol95</t>
  </si>
  <si>
    <t>Analogový snímač tlaku 4-20mA, 0-200 mbar (0-2 m) (LIC101)</t>
  </si>
  <si>
    <t>-2038417527</t>
  </si>
  <si>
    <t>Pol96</t>
  </si>
  <si>
    <t>Koncový spínač s pružinou (QS101, QS102)</t>
  </si>
  <si>
    <t>-1085195803</t>
  </si>
  <si>
    <t>Pol97</t>
  </si>
  <si>
    <t>Plastová krabicová rozvodka 100x100mm, 6 průchodek, IP 55 vč. Wago svorek</t>
  </si>
  <si>
    <t>1336409241</t>
  </si>
  <si>
    <t>Pol98</t>
  </si>
  <si>
    <t>Vypínač řaz. 1 montáž na povrch, IP 44</t>
  </si>
  <si>
    <t>-759408116</t>
  </si>
  <si>
    <t>Pol99</t>
  </si>
  <si>
    <t>Svítidlo LED prachotěsné průmyslové, 55W, IP65, tř.II</t>
  </si>
  <si>
    <t>-621099512</t>
  </si>
  <si>
    <t>09 - SO 03 - Čerpací stanice odpadních vod ČSOV2</t>
  </si>
  <si>
    <t>228123424</t>
  </si>
  <si>
    <t>1970634254</t>
  </si>
  <si>
    <t>-301188730</t>
  </si>
  <si>
    <t>-2023005888</t>
  </si>
  <si>
    <t>1673446251</t>
  </si>
  <si>
    <t>1101234699</t>
  </si>
  <si>
    <t>-1857814546</t>
  </si>
  <si>
    <t>64155947</t>
  </si>
  <si>
    <t>-1086579009</t>
  </si>
  <si>
    <t>1004913101</t>
  </si>
  <si>
    <t>-1846433913</t>
  </si>
  <si>
    <t>1041608553</t>
  </si>
  <si>
    <t>1914926625</t>
  </si>
  <si>
    <t>1794283642</t>
  </si>
  <si>
    <t>-1834060407</t>
  </si>
  <si>
    <t>-744429043</t>
  </si>
  <si>
    <t>818670363</t>
  </si>
  <si>
    <t>1731912160</t>
  </si>
  <si>
    <t>-1043317802</t>
  </si>
  <si>
    <t>1321204574</t>
  </si>
  <si>
    <t>1418003760</t>
  </si>
  <si>
    <t>-1950822163</t>
  </si>
  <si>
    <t>855957286</t>
  </si>
  <si>
    <t>79117924</t>
  </si>
  <si>
    <t>845530145</t>
  </si>
  <si>
    <t>-1341431816</t>
  </si>
  <si>
    <t>-415002313</t>
  </si>
  <si>
    <t>564710011</t>
  </si>
  <si>
    <t>Podklad nebo kryt z kameniva hrubého drceného vel. 8-16 mm s rozprostřením a zhutněním plochy přes 100 m2, po zhutnění tl. 50 mm</t>
  </si>
  <si>
    <t>-1141354516</t>
  </si>
  <si>
    <t>https://podminky.urs.cz/item/CS_URS_2025_01/564710011</t>
  </si>
  <si>
    <t>564761111</t>
  </si>
  <si>
    <t>Podklad nebo kryt z kameniva hrubého drceného vel. 32-63 mm s rozprostřením a zhutněním plochy přes 100 m2, po zhutnění tl. 200 mm</t>
  </si>
  <si>
    <t>1350494332</t>
  </si>
  <si>
    <t>https://podminky.urs.cz/item/CS_URS_2025_01/564761111</t>
  </si>
  <si>
    <t>596211211</t>
  </si>
  <si>
    <t>Kladení dlažby z betonových zámkových dlaždic komunikací pro pěší ručně s ložem z kameniva těženého nebo drceného tl. do 40 mm, s vyplněním spár s dvojitým hutněním, vibrováním a se smetením přebytečného materiálu na krajnici tl. 80 mm skupiny A, pro plochy přes 50 do 100 m2</t>
  </si>
  <si>
    <t>-418962347</t>
  </si>
  <si>
    <t>https://podminky.urs.cz/item/CS_URS_2025_01/596211211</t>
  </si>
  <si>
    <t>125,25 "čsov2"</t>
  </si>
  <si>
    <t>-1089326517</t>
  </si>
  <si>
    <t>125,25*1,02 'Přepočtené koeficientem množství</t>
  </si>
  <si>
    <t>-497430573</t>
  </si>
  <si>
    <t>239738952</t>
  </si>
  <si>
    <t>-1749268002</t>
  </si>
  <si>
    <t>55,19</t>
  </si>
  <si>
    <t>59217072</t>
  </si>
  <si>
    <t>obrubník silniční betonový 1000x100x250mm</t>
  </si>
  <si>
    <t>-326405711</t>
  </si>
  <si>
    <t>1038585809</t>
  </si>
  <si>
    <t>55,19*0,07 'Přepočtené koeficientem množství</t>
  </si>
  <si>
    <t>1402743062</t>
  </si>
  <si>
    <t>1417871275</t>
  </si>
  <si>
    <t>-1792580631</t>
  </si>
  <si>
    <t>-31220958</t>
  </si>
  <si>
    <t>10 - SO 03.1 - Přípojka NN k ČSOV 2</t>
  </si>
  <si>
    <t>Pol20</t>
  </si>
  <si>
    <t>Smyčkovací přípojková skříň pro přípojení vodičů do 240mm2 do výklenku, 1 sada poj. spodků vel.00, pro ČEZ (dodávka ČEZ)</t>
  </si>
  <si>
    <t>244,95</t>
  </si>
  <si>
    <t>391,92</t>
  </si>
  <si>
    <t>289,95</t>
  </si>
  <si>
    <t>506,449</t>
  </si>
  <si>
    <t>362,776</t>
  </si>
  <si>
    <t>153,094</t>
  </si>
  <si>
    <t>11 - SO 03.2 - Výtlačný řad 2</t>
  </si>
  <si>
    <t>113,073</t>
  </si>
  <si>
    <t>27,825</t>
  </si>
  <si>
    <t>2,178</t>
  </si>
  <si>
    <t>0,597</t>
  </si>
  <si>
    <t>-1869600577</t>
  </si>
  <si>
    <t>688821023</t>
  </si>
  <si>
    <t>-1676397209</t>
  </si>
  <si>
    <t>-112300265</t>
  </si>
  <si>
    <t>-2069984679</t>
  </si>
  <si>
    <t>1,0*10</t>
  </si>
  <si>
    <t>1898123012</t>
  </si>
  <si>
    <t>1,0*4</t>
  </si>
  <si>
    <t>-1138126377</t>
  </si>
  <si>
    <t>1,0*6</t>
  </si>
  <si>
    <t>2075910425</t>
  </si>
  <si>
    <t>1,0*1,5*(10+4+6)*1,0</t>
  </si>
  <si>
    <t>132254205</t>
  </si>
  <si>
    <t>Hloubení zapažených rýh šířky přes 800 do 2 000 mm strojně s urovnáním dna do předepsaného profilu a spádu v hornině třídy těžitelnosti I skupiny 3 přes 500 do 1 000 m3</t>
  </si>
  <si>
    <t>-234454897</t>
  </si>
  <si>
    <t>https://podminky.urs.cz/item/CS_URS_2025_01/132254205</t>
  </si>
  <si>
    <t>1,0*PE_125*2,3</t>
  </si>
  <si>
    <t>-0,05*145,33*2,3 "souběh s gravitací"</t>
  </si>
  <si>
    <t>132354205</t>
  </si>
  <si>
    <t>Hloubení zapažených rýh šířky přes 800 do 2 000 mm strojně s urovnáním dna do předepsaného profilu a spádu v hornině třídy těžitelnosti II skupiny 4 přes 500 do 1 000 m3</t>
  </si>
  <si>
    <t>-489427154</t>
  </si>
  <si>
    <t>https://podminky.urs.cz/item/CS_URS_2025_01/132354205</t>
  </si>
  <si>
    <t>132454205</t>
  </si>
  <si>
    <t>Hloubení zapažených rýh šířky přes 800 do 2 000 mm strojně s urovnáním dna do předepsaného profilu a spádu v hornině třídy těžitelnosti II skupiny 5 přes 500 do 1 000 m3</t>
  </si>
  <si>
    <t>1112896646</t>
  </si>
  <si>
    <t>https://podminky.urs.cz/item/CS_URS_2025_01/132454205</t>
  </si>
  <si>
    <t>-807077158</t>
  </si>
  <si>
    <t>PE_125*2,3*2</t>
  </si>
  <si>
    <t>-145,33*2,3 "souběh s gravitací"</t>
  </si>
  <si>
    <t>98303501</t>
  </si>
  <si>
    <t>-1566701342</t>
  </si>
  <si>
    <t>-2110874404</t>
  </si>
  <si>
    <t>-841779539</t>
  </si>
  <si>
    <t>1618162268</t>
  </si>
  <si>
    <t>296,767*2 'Přepočtené koeficientem množství</t>
  </si>
  <si>
    <t>1509760230</t>
  </si>
  <si>
    <t>-935150159</t>
  </si>
  <si>
    <t>451373465</t>
  </si>
  <si>
    <t>1098784551</t>
  </si>
  <si>
    <t>-550590801</t>
  </si>
  <si>
    <t>1,0*mk*1,25*0,5 "zásyp šp v  mk asfalt - 50%"</t>
  </si>
  <si>
    <t>-1717601668</t>
  </si>
  <si>
    <t>1,0*PE_125*0,4</t>
  </si>
  <si>
    <t>-0,05*145,33*0,4 "souběh s gravitací"</t>
  </si>
  <si>
    <t>1036903169</t>
  </si>
  <si>
    <t>113,073*1,8 'Přepočtené koeficientem množství</t>
  </si>
  <si>
    <t>221763165</t>
  </si>
  <si>
    <t>-84004918</t>
  </si>
  <si>
    <t>1 "proplach"</t>
  </si>
  <si>
    <t>-2024175727</t>
  </si>
  <si>
    <t>-1146433051</t>
  </si>
  <si>
    <t>2035643555</t>
  </si>
  <si>
    <t>-1121471028</t>
  </si>
  <si>
    <t>-926535760</t>
  </si>
  <si>
    <t>3,3*3,3*0,2*1</t>
  </si>
  <si>
    <t>1397355692</t>
  </si>
  <si>
    <t>1,0*PE_125*0,1</t>
  </si>
  <si>
    <t>-0,05*234,03*0,1 "souběh s gravitací"</t>
  </si>
  <si>
    <t>-1543735601</t>
  </si>
  <si>
    <t>proplach</t>
  </si>
  <si>
    <t>(PI*0,2*(1,2*1,2-0,7*0,7))*1</t>
  </si>
  <si>
    <t>1336883261</t>
  </si>
  <si>
    <t>(2*PI*0,2*(1,2+0,7))*1</t>
  </si>
  <si>
    <t>203421837</t>
  </si>
  <si>
    <t>564731111</t>
  </si>
  <si>
    <t>Podklad nebo kryt z kameniva hrubého drceného vel. 32-63 mm s rozprostřením a zhutněním plochy přes 100 m2, po zhutnění tl. 100 mm</t>
  </si>
  <si>
    <t>711432426</t>
  </si>
  <si>
    <t>https://podminky.urs.cz/item/CS_URS_2025_01/564731111</t>
  </si>
  <si>
    <t>-1172200842</t>
  </si>
  <si>
    <t>-2040777015</t>
  </si>
  <si>
    <t>71155098</t>
  </si>
  <si>
    <t>1,0*45</t>
  </si>
  <si>
    <t>-1122300810</t>
  </si>
  <si>
    <t>1186564013</t>
  </si>
  <si>
    <t>-1112406508</t>
  </si>
  <si>
    <t>1517375750</t>
  </si>
  <si>
    <t>1653948485</t>
  </si>
  <si>
    <t>938660284</t>
  </si>
  <si>
    <t>1884898</t>
  </si>
  <si>
    <t>1911503753</t>
  </si>
  <si>
    <t>-1313933978</t>
  </si>
  <si>
    <t>-1633797982</t>
  </si>
  <si>
    <t>-1680345869</t>
  </si>
  <si>
    <t>1003727244</t>
  </si>
  <si>
    <t>619131565</t>
  </si>
  <si>
    <t>289,95*1,015 'Přepočtené koeficientem množství</t>
  </si>
  <si>
    <t>-1751326423</t>
  </si>
  <si>
    <t>613270277</t>
  </si>
  <si>
    <t>4+49</t>
  </si>
  <si>
    <t>-196821906</t>
  </si>
  <si>
    <t>507741512</t>
  </si>
  <si>
    <t>1441112257</t>
  </si>
  <si>
    <t>1279812194</t>
  </si>
  <si>
    <t>1948438935</t>
  </si>
  <si>
    <t>-1193346192</t>
  </si>
  <si>
    <t>371020498</t>
  </si>
  <si>
    <t>1779874121</t>
  </si>
  <si>
    <t>603234163</t>
  </si>
  <si>
    <t>1323968323</t>
  </si>
  <si>
    <t>-1504537982</t>
  </si>
  <si>
    <t>-396108789</t>
  </si>
  <si>
    <t>1891335414</t>
  </si>
  <si>
    <t>931101880</t>
  </si>
  <si>
    <t>-2137612923</t>
  </si>
  <si>
    <t>134682672</t>
  </si>
  <si>
    <t>-475573861</t>
  </si>
  <si>
    <t>1227544726</t>
  </si>
  <si>
    <t>1960934500</t>
  </si>
  <si>
    <t>-929482193</t>
  </si>
  <si>
    <t>334359945</t>
  </si>
  <si>
    <t>13,05+183,713+45,071</t>
  </si>
  <si>
    <t>-396942604</t>
  </si>
  <si>
    <t>241,834*11 'Přepočtené koeficientem množství</t>
  </si>
  <si>
    <t>-1772747171</t>
  </si>
  <si>
    <t>24,005</t>
  </si>
  <si>
    <t>-105125791</t>
  </si>
  <si>
    <t>24,005*11 'Přepočtené koeficientem množství</t>
  </si>
  <si>
    <t>1569259846</t>
  </si>
  <si>
    <t>13,05+183,713</t>
  </si>
  <si>
    <t>86283130</t>
  </si>
  <si>
    <t>24,005+45,071</t>
  </si>
  <si>
    <t>1153567611</t>
  </si>
  <si>
    <t>12 - PS 02.1 - Strojnětechnologická část ČSOV 2</t>
  </si>
  <si>
    <t>-1150052985</t>
  </si>
  <si>
    <t>-1155611106</t>
  </si>
  <si>
    <t>338291138</t>
  </si>
  <si>
    <t>1259354389</t>
  </si>
  <si>
    <t>-1343739262</t>
  </si>
  <si>
    <t>822494708</t>
  </si>
  <si>
    <t>-1811505022</t>
  </si>
  <si>
    <t>13 - PS 02.2 - Elektrotechnologická část ČSOV 2</t>
  </si>
  <si>
    <t>-639277033</t>
  </si>
  <si>
    <t>2094325283</t>
  </si>
  <si>
    <t>-1555422783</t>
  </si>
  <si>
    <t>-543509083</t>
  </si>
  <si>
    <t>-1514527599</t>
  </si>
  <si>
    <t>2137820569</t>
  </si>
  <si>
    <t>-728739652</t>
  </si>
  <si>
    <t>-716933024</t>
  </si>
  <si>
    <t>993599774</t>
  </si>
  <si>
    <t>-72664639</t>
  </si>
  <si>
    <t>-1316395342</t>
  </si>
  <si>
    <t>1007927721</t>
  </si>
  <si>
    <t>-1610133308</t>
  </si>
  <si>
    <t>-810317230</t>
  </si>
  <si>
    <t>1180256669</t>
  </si>
  <si>
    <t>-775307642</t>
  </si>
  <si>
    <t>-749615889</t>
  </si>
  <si>
    <t>1884179105</t>
  </si>
  <si>
    <t>2013581251</t>
  </si>
  <si>
    <t>-30457842</t>
  </si>
  <si>
    <t>-1436525114</t>
  </si>
  <si>
    <t>289574929</t>
  </si>
  <si>
    <t>-1616916200</t>
  </si>
  <si>
    <t>-25682844</t>
  </si>
  <si>
    <t>1098429795</t>
  </si>
  <si>
    <t>2146627348</t>
  </si>
  <si>
    <t>600703882</t>
  </si>
  <si>
    <t>-1545217914</t>
  </si>
  <si>
    <t>-169495438</t>
  </si>
  <si>
    <t>255127034</t>
  </si>
  <si>
    <t>-1015639516</t>
  </si>
  <si>
    <t>-1761588392</t>
  </si>
  <si>
    <t>712807545</t>
  </si>
  <si>
    <t>1164151589</t>
  </si>
  <si>
    <t>1135136775</t>
  </si>
  <si>
    <t>-930857269</t>
  </si>
  <si>
    <t>1196328688</t>
  </si>
  <si>
    <t>-130738610</t>
  </si>
  <si>
    <t>647640154</t>
  </si>
  <si>
    <t>993614318</t>
  </si>
  <si>
    <t>-1187788845</t>
  </si>
  <si>
    <t>159090239</t>
  </si>
  <si>
    <t>-1975006344</t>
  </si>
  <si>
    <t>-1778579734</t>
  </si>
  <si>
    <t>255513400</t>
  </si>
  <si>
    <t>-1672473423</t>
  </si>
  <si>
    <t>-1458823</t>
  </si>
  <si>
    <t>-12926433</t>
  </si>
  <si>
    <t>1032477104</t>
  </si>
  <si>
    <t>242446449</t>
  </si>
  <si>
    <t>-2048339903</t>
  </si>
  <si>
    <t>668978643</t>
  </si>
  <si>
    <t>1547371789</t>
  </si>
  <si>
    <t>-1476540855</t>
  </si>
  <si>
    <t>-1576007165</t>
  </si>
  <si>
    <t>-1665264635</t>
  </si>
  <si>
    <t>1906694250</t>
  </si>
  <si>
    <t>929946681</t>
  </si>
  <si>
    <t>-1247830380</t>
  </si>
  <si>
    <t>-1082493942</t>
  </si>
  <si>
    <t>-1725095757</t>
  </si>
  <si>
    <t>1083438465</t>
  </si>
  <si>
    <t>2089403082</t>
  </si>
  <si>
    <t>23173393</t>
  </si>
  <si>
    <t>Pol110</t>
  </si>
  <si>
    <t>Ventilátor M4</t>
  </si>
  <si>
    <t>-119777269</t>
  </si>
  <si>
    <t>607876047</t>
  </si>
  <si>
    <t>1429822676</t>
  </si>
  <si>
    <t>-173925498</t>
  </si>
  <si>
    <t>-593473742</t>
  </si>
  <si>
    <t>-1873671077</t>
  </si>
  <si>
    <t>-335370123</t>
  </si>
  <si>
    <t>1464976889</t>
  </si>
  <si>
    <t>1746957798</t>
  </si>
  <si>
    <t>1313497330</t>
  </si>
  <si>
    <t>553066594</t>
  </si>
  <si>
    <t>412152495</t>
  </si>
  <si>
    <t>-1427836044</t>
  </si>
  <si>
    <t>1000767045</t>
  </si>
  <si>
    <t>1336061054</t>
  </si>
  <si>
    <t>-191528200</t>
  </si>
  <si>
    <t>-810090314</t>
  </si>
  <si>
    <t>-384540021</t>
  </si>
  <si>
    <t>543344381</t>
  </si>
  <si>
    <t>-1173641024</t>
  </si>
  <si>
    <t>14 - Vedlejší a ostatní náklady</t>
  </si>
  <si>
    <t>D1 - Vedlejší rozpočtové náklady / viz Technické podmínky VaK MB /</t>
  </si>
  <si>
    <t xml:space="preserve">    VRN9 - Ostatní náklady</t>
  </si>
  <si>
    <t>D1</t>
  </si>
  <si>
    <t>Vedlejší rozpočtové náklady / viz Technické podmínky VaK MB /</t>
  </si>
  <si>
    <t>VaK MB, a.s.-TP 1.1</t>
  </si>
  <si>
    <t>Zařízení staveniště, provozní vlivy</t>
  </si>
  <si>
    <t>kpl.</t>
  </si>
  <si>
    <t>VaK MB, a.s.-TP 1.2</t>
  </si>
  <si>
    <t>Skládkovné - zajištění meziskládky</t>
  </si>
  <si>
    <t>VaK MB, a.s.-TP 1.3</t>
  </si>
  <si>
    <t>Fotodokumentace</t>
  </si>
  <si>
    <t>VaK MB, a.s.-TP 1.5</t>
  </si>
  <si>
    <t>Realizační dokumentace stavby včetně projednání a kontroly na stavbě</t>
  </si>
  <si>
    <t>VaK MB, a.s.-TP 1.6</t>
  </si>
  <si>
    <t>Plán bezpečnosti a ochrany zdraví při práci (BOZP),dodavatel zajistí součinnost při sestavení a aktualizaci plánu</t>
  </si>
  <si>
    <t>VaK MB, a.s.-TP 1.8</t>
  </si>
  <si>
    <t>Doklady požadované k předání a převzetí díla</t>
  </si>
  <si>
    <t>Poznámka k položce:_x000D_
Poznámka k položce: NEDÍLNOU SOUČÁSTÍ POŽADOVANÝCH DOKLADÚ JE DÁLE:  - ZKOUŠKA PRŮCHODNOSTI POTRUBÍ  -ZPRACOVÁNÍ GEOMETRICKÉHO PLÁNU PRO ODDĚLENÍ POZEMKU PROSTAVBY PŘEČERPÁVACÍCH STANIC  -ZPRACCOVÁNÍ GEOMETRICKÉHO PLÁNU PRO ZŘÍZENÍ SLUŽEBNOSTI INŽENÝRSKÉ SÍTĚ</t>
  </si>
  <si>
    <t>VaK MB, a.s.-TP 1.9</t>
  </si>
  <si>
    <t>Dokumentace skutečného provedení stavby a Dokumentace geodetického zaměření stavby</t>
  </si>
  <si>
    <t>VaK MB, a.s.-TP 1.12</t>
  </si>
  <si>
    <t>Vytyčení podzemních zařízení, rizika a zvláštní opatření</t>
  </si>
  <si>
    <t>VaK MB, a.s.-TP 1.14</t>
  </si>
  <si>
    <t>Vytyčení stavby, ochrana geodetických bodů před poškozením</t>
  </si>
  <si>
    <t>VaK MB, a.s.-TP 1.15</t>
  </si>
  <si>
    <t>Zajištění a osvětlení výkopů a překopů</t>
  </si>
  <si>
    <t>VaK MB, a.s.-TP 1.16</t>
  </si>
  <si>
    <t>Havarijní plán</t>
  </si>
  <si>
    <t>VaK MB, a.s.-TP 1.17</t>
  </si>
  <si>
    <t>Zvláštní požadavky na zhotovení</t>
  </si>
  <si>
    <t>Individuální a garanční zkoušky, revize, hutnící zkoušky</t>
  </si>
  <si>
    <t>VRN9</t>
  </si>
  <si>
    <t>Ostatní náklady</t>
  </si>
  <si>
    <t>938908411</t>
  </si>
  <si>
    <t>Čištění vozovek splachováním vodou povrchu podkladu nebo krytu živičného, betonového nebo dlážděného</t>
  </si>
  <si>
    <t>CS ÚRS 2022 01</t>
  </si>
  <si>
    <t>https://podminky.urs.cz/item/CS_URS_2022_01/938908411</t>
  </si>
  <si>
    <t>032103000</t>
  </si>
  <si>
    <t>Náklady na stavební buňky</t>
  </si>
  <si>
    <t>https://podminky.urs.cz/item/CS_URS_2022_01/032103000</t>
  </si>
  <si>
    <t>Poznámka k položce:_x000D_
Poznámka k položce: zajistění vybavené buňky pro TDI po dobu výstavby</t>
  </si>
  <si>
    <t>SEZNAM FIGUR</t>
  </si>
  <si>
    <t>Výměra</t>
  </si>
  <si>
    <t>Použití figury:</t>
  </si>
  <si>
    <t>Zarovnání styčné plochy podkladu nebo krytu živičného tl do 50 mm</t>
  </si>
  <si>
    <t>Odstranění podkladu z kameniva drceného tl přes 100 do 200 mm strojně pl přes 200 m2</t>
  </si>
  <si>
    <t>Odstranění podkladu z betonu prostého tl přes 150 do 300 mm strojně pl přes 200 m2</t>
  </si>
  <si>
    <t>Odstranění podkladu živičného tl přes 50 do 100 mm strojně pl přes 200 m2</t>
  </si>
  <si>
    <t>Frézování živičného krytu tl 50 mm pl přes 2000 do 10000 m2</t>
  </si>
  <si>
    <t>Hloubení zapažených rýh š do 2000 mm v hornině třídy těžitelnosti I skupiny 3 objem do 5000 m3</t>
  </si>
  <si>
    <t>Podklad z asfaltového recyklátu plochy do 100 m2 tl 100 mm</t>
  </si>
  <si>
    <t>Montáž potrubí z trub kameninových hrdlových s integrovaným těsněním výkop sklon do 20 % DN 250</t>
  </si>
  <si>
    <t>Osazení pažicího boxu hl výkopu do 4 m š do 1,2 m</t>
  </si>
  <si>
    <t>Zásyp jam, šachet rýh nebo kolem objektů sypaninou se zhutněním</t>
  </si>
  <si>
    <t>Obsypání potrubí strojně sypaninou bez prohození, uloženou do 3 m</t>
  </si>
  <si>
    <t>Vyčištění stok</t>
  </si>
  <si>
    <t>Monitoring stoky jakékoli výšky na nové kanalizaci</t>
  </si>
  <si>
    <t>Podkladní desky z betonu prostého bez zvýšených nároků na prostředí tř. C 12/15 otevřený výkop</t>
  </si>
  <si>
    <t>Bednění podkladních desek nebo sedlového lože pod potrubí, stoky a drobné objekty otevřený výkop zřízení</t>
  </si>
  <si>
    <t>Tlaková zkouška vodou potrubí DN 250, DN 300 nebo 350</t>
  </si>
  <si>
    <t>Krytí potrubí z plastů výstražnou fólií z PVC přes 34 do 40 cm</t>
  </si>
  <si>
    <t>Asfaltový beton vrstva obrusná ACO 11 (ABS) tř. II tl 50 mm š do 3 m z nemodifikovaného asfaltu</t>
  </si>
  <si>
    <t>Postřik živičný spojovací ze silniční emulze v množství 0,60 kg/m2</t>
  </si>
  <si>
    <t>Odstranění podkladu z kameniva drceného tl přes 400 do 500 mm strojně pl přes 200 m2</t>
  </si>
  <si>
    <t>Odstranění podkladu živičného tl 50 mm strojně pl přes 200 m2</t>
  </si>
  <si>
    <t>Podklad ze štěrkodrtě ŠD plochy přes 100 m2 tl 150 mm</t>
  </si>
  <si>
    <t>Podklad ze štěrkodrtě ŠD plochy přes 100 m2 tl. 300 mm</t>
  </si>
  <si>
    <t>Asfaltový beton vrstva ložní ACL 16 (ABH) tl 50 mm š do 3 m z nemodifikovaného asfaltu</t>
  </si>
  <si>
    <t>Těsnění spár zálivkou za studena pro komůrky š 10 mm hl 20 mm s těsnicím profilem</t>
  </si>
  <si>
    <t>Podklad z kameniva hrubého drceného vel. 32-63 mm plochy do 100 m2 tl 100 mm</t>
  </si>
  <si>
    <t>Poplatek za uložení zeminy a kamení na recyklační skládce (skládkovné) kód odpadu 17 05 04</t>
  </si>
  <si>
    <t>Založení parkového trávníku výsevem pl do 1000 m2 v rovině a ve svahu do 1:5</t>
  </si>
  <si>
    <t>Sejmutí ornice plochy do 500 m2 tl vrstvy do 200 mm strojně</t>
  </si>
  <si>
    <t>Rozprostření ornice tl vrstvy do 200 mm pl přes 100 do 500 m2 v rovině nebo ve svahu do 1:5 strojně</t>
  </si>
  <si>
    <t>Hloubení zapažených rýh š do 2000 mm v hornině třídy těžitelnosti II skupiny 4 objem do 5000 m3</t>
  </si>
  <si>
    <t>Vodorovné přemístění přes 500 do 1000 m výkopku/sypaniny z horniny třídy těžitelnosti I skupiny 1 až 3</t>
  </si>
  <si>
    <t>Vodorovné přemístění přes 500 do 1000 m výkopku/sypaniny z hornin třídy těžitelnosti II skupiny 4 a 5</t>
  </si>
  <si>
    <t>Nakládání výkopku z hornin třídy těžitelnosti I skupiny 1 až 3 přes 100 m3</t>
  </si>
  <si>
    <t>Nakládání výkopku z hornin třídy těžitelnosti II skupiny 4 a 5 přes 100 m3</t>
  </si>
  <si>
    <t>Odstranění podkladu z kameniva drceného tl přes 100 do 200 mm strojně pl přes 50 do 200 m2</t>
  </si>
  <si>
    <t>Odstranění podkladu z betonu prostého tl přes 150 do 300 mm strojně pl přes 50 do 200 m2</t>
  </si>
  <si>
    <t>Odstranění podkladu živičného tl přes 50 do 100 mm strojně pl přes 50 do 200 m2</t>
  </si>
  <si>
    <t>Frézování živičného krytu tl 50 mm pruh š přes 0,5 m pl do 500 m2</t>
  </si>
  <si>
    <t>Montáž potrubí z trub kameninových hrdlových s integrovaným těsněním výkop sklon do 20 % DN 150</t>
  </si>
  <si>
    <t>Zřízení příložného pažení a rozepření stěn rýh hl přes 2 do 4 m</t>
  </si>
  <si>
    <t>Lože pod potrubí otevřený výkop z kameniva drobného těženého</t>
  </si>
  <si>
    <t>Tlaková zkouška vodou potrubí DN 150 nebo 200</t>
  </si>
  <si>
    <t>Odstranění podkladu z kameniva drceného tl přes 400 do 500 mm strojně pl do 50 m2</t>
  </si>
  <si>
    <t>Odstranění podkladu živičného tl 50 mm strojně pl do 50 m2</t>
  </si>
  <si>
    <t>Podklad ze štěrkodrtě ŠD plochy do 100 m2 tl 300 mm</t>
  </si>
  <si>
    <t>Vodorovné přemístění přes 9 000 do 10000 m výkopku/sypaniny z horniny třídy těžitelnosti II skupiny 4 a 5</t>
  </si>
  <si>
    <t>Příplatek za ztížení vykopávky v blízkosti podzemního vedení</t>
  </si>
  <si>
    <t>Základové desky ze ŽB bez zvýšených nároků na prostředí tř. C 16/20</t>
  </si>
  <si>
    <t>Osazení silničního obrubníku betonového stojatého bez boční opěry do lože z betonu prostého</t>
  </si>
  <si>
    <t>Podsyp pod základové konstrukce se zhutněním z hrubého kameniva frakce 8 až 16 mm</t>
  </si>
  <si>
    <t>Hloubení jam zapažených v hornině třídy těžitelnosti I skupiny 3 objem do 100 m3 strojně</t>
  </si>
  <si>
    <t>Hloubení jam zapažených v hornině třídy těžitelnosti II skupiny 4 objem do 100 m3 strojně</t>
  </si>
  <si>
    <t>Hloubení jam zapažených v hornině třídy těžitelnosti II skupiny 5 objem do 100 m3 strojně</t>
  </si>
  <si>
    <t>Svislé přemístění výkopku z horniny třídy těžitelnosti I skupiny 1 až 3 hl výkopu přes 4 do 8 m</t>
  </si>
  <si>
    <t>Svislé přemístění výkopku z horniny třídy těžitelnosti II skupiny 4 a 5 hl výkopu přes 4 do 8 m</t>
  </si>
  <si>
    <t>Vodorovné přemístění přes 50 do 500 m výkopku/sypaniny z horniny třídy těžitelnosti I skupiny 1 až 3</t>
  </si>
  <si>
    <t>Vodorovné přemístění přes 50 do 500 m výkopku/sypaniny z hornin třídy těžitelnosti II skupiny 4 a 5</t>
  </si>
  <si>
    <t>Nakládání výkopku z hornin třídy těžitelnosti I skupiny 1 až 3 do 100 m3</t>
  </si>
  <si>
    <t>Nakládání výkopku z hornin třídy těžitelnosti II skupiny 4 a 5 do 100 m3</t>
  </si>
  <si>
    <t>Hloubení rýh nezapažených š do 2000 mm v hornině třídy těžitelnosti I skupiny 3 objem do 5000 m3 strojně</t>
  </si>
  <si>
    <t>Asfaltový beton vrstva podkladní ACP 22 (obalované kamenivo OKH) tl 50 mm š do 1,5 m</t>
  </si>
  <si>
    <t>Podklad ze směsi stmelené cementem SC C 8/10 (KSC I) tl 200 mm</t>
  </si>
  <si>
    <t>Asfaltový beton vrstva ložní ACL 22 (ABVH) tl 50 mm š do 3 m z nemodifikovaného asfaltu</t>
  </si>
  <si>
    <t>Frézování živičného krytu tl 50 mm pruh š přes 1 m pl přes 500 do 2000 m2</t>
  </si>
  <si>
    <t>Podkladní desky z betonu prostého bez zvýšených nároků na prostředí tř. C 25/30 otevřený výkop</t>
  </si>
  <si>
    <t>Montáž kanalizačního potrubí z PE SDR11 otevřený výkop svařovaných elektrotvarovkou d 125x11,4 mm</t>
  </si>
  <si>
    <t>Tlaková zkouška vodou potrubí DN 100 nebo 125</t>
  </si>
  <si>
    <t>Signalizační vodič DN do 150 mm na potrubí</t>
  </si>
  <si>
    <t>Krytí potrubí z plastů výstražnou fólií z PVC přes 20 do 25 cm</t>
  </si>
  <si>
    <t>pr_110</t>
  </si>
  <si>
    <t>protlak D 110</t>
  </si>
  <si>
    <t>Řízený zemní protlak délky přes 50 do 100 m hl do 6 m se zatažením potrubí průměru vrtu přes 110 do 140 mm v hornině třídy I a II skupiny 1 až 4</t>
  </si>
  <si>
    <t>Založení parkového trávníku výsevem pl přes 1000 m2 v rovině a ve svahu do 1:5</t>
  </si>
  <si>
    <t>Řízený zemní protlak délky do 50 m hl do 6 m se zatažením potrubí průměru vrtu přes 250 do 280 mm v hornině třídy těžitelnosti I a II skupiny 1 až 4</t>
  </si>
  <si>
    <t>Montáž kanalizačního potrubí z PE SDR17 otevřený výkop svařovaných elektrotvarovkou d 250x14,8 mm</t>
  </si>
  <si>
    <t>Řízený zemní protlak délky přes 50 do 100 m hl do 6 m se zatažením potrubí průměru vrtu přes 250 do 280 mm v hornině třídy I a II skupiny 1 až 4</t>
  </si>
  <si>
    <t>Lože pod potrubí otevřený výkop ze štěrkodrtě</t>
  </si>
  <si>
    <t>Sejmutí ornice plochy přes 500 m2 tl vrstvy do 200 mm strojně</t>
  </si>
  <si>
    <t>Rozprostření ornice tl vrstvy do 200 mm pl přes 500 m2 v rovině nebo ve svahu do 1:5 strojně</t>
  </si>
  <si>
    <t>Hloubení rýh nezapažených š do 2000 mm v hornině třídy těžitelnosti II skupiny 4 objem do 5000 m3 strojně</t>
  </si>
  <si>
    <t>v_1</t>
  </si>
  <si>
    <t>Hloubení zapažených rýh š do 2000 mm v hornině třídy těžitelnosti I skupiny 3 objem do 50 m3</t>
  </si>
  <si>
    <t>Hloubení zapažených rýh š do 2000 mm v hornině třídy těžitelnosti II skupiny 4 objem do 50 m3</t>
  </si>
  <si>
    <t>Montáž potrubí z PE100 RC SDR 11 otevřený výkop svařovaných elektrotvarovkou d 90 x 8,2 mm</t>
  </si>
  <si>
    <t>Hloubení zapažených rýh š do 2000 mm v hornině třídy těžitelnosti I skupiny 3 objem do 100 m3</t>
  </si>
  <si>
    <t>Tlaková zkouška vodou potrubí DN do 80</t>
  </si>
  <si>
    <t>Podklad z asfaltového recyklátu plochy přes 100 m2 tl 100 mm</t>
  </si>
  <si>
    <t>Odstranění podkladu z kameniva drceného tl přes 100 do 200 mm strojně pl do 50 m2</t>
  </si>
  <si>
    <t>Sejmutí ornice plochy do 100 m2 tl vrstvy do 200 mm strojně</t>
  </si>
  <si>
    <t>Rozprostření ornice tl vrstvy do 200 mm pl do 100 m2 v rovině nebo ve svahu do 1:5 strojně</t>
  </si>
  <si>
    <t>Hloubení zapažených rýh š do 2000 mm v hornině třídy těžitelnosti II skupiny 4 objem do 100 m3</t>
  </si>
  <si>
    <t>Hloubení zapažených rýh š do 2000 mm v hornině třídy těžitelnosti II skupiny 5 objem do 100 m3</t>
  </si>
  <si>
    <t>Hloubení zapažených rýh š do 2000 mm v hornině třídy těžitelnosti I skupiny 3 objem do 1000 m3</t>
  </si>
  <si>
    <t>Podklad z kameniva hrubého drceného vel. 32-63 mm plochy přes 100 m2 tl 100 mm</t>
  </si>
  <si>
    <t>Hloubení zapažených rýh š do 2000 mm v hornině třídy těžitelnosti II skupiny 4 objem do 1000 m3</t>
  </si>
  <si>
    <t>Hloubení zapažených rýh š do 2000 mm v hornině třídy těžitelnosti II skupiny 5 objem do 1000 m3</t>
  </si>
  <si>
    <t>VaK MB, a.s. TP 2.1 a 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</si>
</sst>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4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b/>
      <sz val="9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2" fillId="0" borderId="0" applyNumberFormat="0" applyFill="0" applyBorder="0" applyAlignment="0" applyProtection="0"/>
  </cellStyleXfs>
  <cellXfs count="32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8" xfId="0" applyFont="1" applyFill="1" applyBorder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4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 applyProtection="1">
      <alignment vertical="center"/>
    </xf>
    <xf numFmtId="4" fontId="29" fillId="0" borderId="20" xfId="0" applyNumberFormat="1" applyFont="1" applyBorder="1" applyAlignment="1" applyProtection="1">
      <alignment vertical="center"/>
    </xf>
    <xf numFmtId="166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0" fontId="3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4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3" xfId="0" applyBorder="1" applyAlignment="1">
      <alignment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3" fillId="0" borderId="12" xfId="0" applyNumberFormat="1" applyFont="1" applyBorder="1" applyAlignment="1" applyProtection="1"/>
    <xf numFmtId="166" fontId="33" fillId="0" borderId="13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5" fillId="0" borderId="0" xfId="0" applyFont="1" applyAlignment="1" applyProtection="1">
      <alignment horizontal="left" vertical="center"/>
    </xf>
    <xf numFmtId="0" fontId="36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7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8" fillId="0" borderId="22" xfId="0" applyFont="1" applyBorder="1" applyAlignment="1" applyProtection="1">
      <alignment horizontal="center" vertical="center"/>
    </xf>
    <xf numFmtId="49" fontId="38" fillId="0" borderId="22" xfId="0" applyNumberFormat="1" applyFont="1" applyBorder="1" applyAlignment="1" applyProtection="1">
      <alignment horizontal="left" vertical="center" wrapText="1"/>
    </xf>
    <xf numFmtId="0" fontId="38" fillId="0" borderId="22" xfId="0" applyFont="1" applyBorder="1" applyAlignment="1" applyProtection="1">
      <alignment horizontal="left" vertical="center" wrapText="1"/>
    </xf>
    <xf numFmtId="0" fontId="38" fillId="0" borderId="22" xfId="0" applyFont="1" applyBorder="1" applyAlignment="1" applyProtection="1">
      <alignment horizontal="center" vertical="center" wrapText="1"/>
    </xf>
    <xf numFmtId="167" fontId="38" fillId="0" borderId="22" xfId="0" applyNumberFormat="1" applyFont="1" applyBorder="1" applyAlignment="1" applyProtection="1">
      <alignment vertical="center"/>
    </xf>
    <xf numFmtId="4" fontId="38" fillId="2" borderId="22" xfId="0" applyNumberFormat="1" applyFont="1" applyFill="1" applyBorder="1" applyAlignment="1" applyProtection="1">
      <alignment vertical="center"/>
      <protection locked="0"/>
    </xf>
    <xf numFmtId="4" fontId="38" fillId="0" borderId="22" xfId="0" applyNumberFormat="1" applyFont="1" applyBorder="1" applyAlignment="1" applyProtection="1">
      <alignment vertical="center"/>
    </xf>
    <xf numFmtId="0" fontId="39" fillId="0" borderId="3" xfId="0" applyFont="1" applyBorder="1" applyAlignment="1">
      <alignment vertical="center"/>
    </xf>
    <xf numFmtId="0" fontId="38" fillId="2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40" fillId="0" borderId="0" xfId="0" applyFont="1" applyAlignment="1" applyProtection="1">
      <alignment vertical="center" wrapText="1"/>
    </xf>
    <xf numFmtId="0" fontId="23" fillId="2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 applyProtection="1">
      <alignment horizontal="center" vertical="center"/>
    </xf>
    <xf numFmtId="166" fontId="23" fillId="0" borderId="20" xfId="0" applyNumberFormat="1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0" fillId="0" borderId="3" xfId="0" applyFont="1" applyBorder="1" applyAlignment="1">
      <alignment horizontal="center" vertical="center" wrapText="1"/>
    </xf>
    <xf numFmtId="0" fontId="22" fillId="4" borderId="16" xfId="0" applyFont="1" applyFill="1" applyBorder="1" applyAlignment="1">
      <alignment horizontal="center" vertical="center" wrapText="1"/>
    </xf>
    <xf numFmtId="0" fontId="22" fillId="4" borderId="17" xfId="0" applyFont="1" applyFill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1" fillId="0" borderId="16" xfId="0" applyFont="1" applyBorder="1" applyAlignment="1">
      <alignment horizontal="left" vertical="center" wrapText="1"/>
    </xf>
    <xf numFmtId="0" fontId="41" fillId="0" borderId="22" xfId="0" applyFont="1" applyBorder="1" applyAlignment="1">
      <alignment horizontal="left" vertical="center" wrapText="1"/>
    </xf>
    <xf numFmtId="0" fontId="41" fillId="0" borderId="22" xfId="0" applyFont="1" applyBorder="1" applyAlignment="1">
      <alignment horizontal="left" vertical="center"/>
    </xf>
    <xf numFmtId="167" fontId="41" fillId="0" borderId="18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4" fillId="0" borderId="0" xfId="0" applyFont="1" applyAlignment="1">
      <alignment horizontal="left" vertical="center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27" fillId="0" borderId="0" xfId="0" applyFont="1" applyAlignment="1" applyProtection="1">
      <alignment horizontal="left" vertical="center" wrapText="1"/>
    </xf>
    <xf numFmtId="0" fontId="22" fillId="4" borderId="7" xfId="0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8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9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7" xfId="0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0" borderId="0" xfId="0"/>
    <xf numFmtId="4" fontId="28" fillId="0" borderId="0" xfId="0" applyNumberFormat="1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2" fillId="4" borderId="7" xfId="0" applyFont="1" applyFill="1" applyBorder="1" applyAlignment="1" applyProtection="1">
      <alignment horizontal="right"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4" fontId="24" fillId="0" borderId="0" xfId="0" applyNumberFormat="1" applyFont="1" applyAlignment="1" applyProtection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3" fillId="0" borderId="0" xfId="0" applyFont="1" applyAlignment="1">
      <alignment horizontal="left" vertical="top" wrapText="1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1/151712111" TargetMode="External"/><Relationship Id="rId13" Type="http://schemas.openxmlformats.org/officeDocument/2006/relationships/hyperlink" Target="https://podminky.urs.cz/item/CS_URS_2025_01/161151103" TargetMode="External"/><Relationship Id="rId18" Type="http://schemas.openxmlformats.org/officeDocument/2006/relationships/hyperlink" Target="https://podminky.urs.cz/item/CS_URS_2025_01/162751139" TargetMode="External"/><Relationship Id="rId26" Type="http://schemas.openxmlformats.org/officeDocument/2006/relationships/hyperlink" Target="https://podminky.urs.cz/item/CS_URS_2025_01/564710011" TargetMode="External"/><Relationship Id="rId3" Type="http://schemas.openxmlformats.org/officeDocument/2006/relationships/hyperlink" Target="https://podminky.urs.cz/item/CS_URS_2025_01/131251203" TargetMode="External"/><Relationship Id="rId21" Type="http://schemas.openxmlformats.org/officeDocument/2006/relationships/hyperlink" Target="https://podminky.urs.cz/item/CS_URS_2025_01/171201231" TargetMode="External"/><Relationship Id="rId34" Type="http://schemas.openxmlformats.org/officeDocument/2006/relationships/hyperlink" Target="https://podminky.urs.cz/item/CS_URS_2025_01/713131141" TargetMode="External"/><Relationship Id="rId7" Type="http://schemas.openxmlformats.org/officeDocument/2006/relationships/hyperlink" Target="https://podminky.urs.cz/item/CS_URS_2025_01/151711131" TargetMode="External"/><Relationship Id="rId12" Type="http://schemas.openxmlformats.org/officeDocument/2006/relationships/hyperlink" Target="https://podminky.urs.cz/item/CS_URS_2025_01/153113112" TargetMode="External"/><Relationship Id="rId17" Type="http://schemas.openxmlformats.org/officeDocument/2006/relationships/hyperlink" Target="https://podminky.urs.cz/item/CS_URS_2025_01/162751137" TargetMode="External"/><Relationship Id="rId25" Type="http://schemas.openxmlformats.org/officeDocument/2006/relationships/hyperlink" Target="https://podminky.urs.cz/item/CS_URS_2025_01/273362021" TargetMode="External"/><Relationship Id="rId33" Type="http://schemas.openxmlformats.org/officeDocument/2006/relationships/hyperlink" Target="https://podminky.urs.cz/item/CS_URS_2025_01/998144471" TargetMode="External"/><Relationship Id="rId2" Type="http://schemas.openxmlformats.org/officeDocument/2006/relationships/hyperlink" Target="https://podminky.urs.cz/item/CS_URS_2025_01/115101301" TargetMode="External"/><Relationship Id="rId16" Type="http://schemas.openxmlformats.org/officeDocument/2006/relationships/hyperlink" Target="https://podminky.urs.cz/item/CS_URS_2025_01/162351123" TargetMode="External"/><Relationship Id="rId20" Type="http://schemas.openxmlformats.org/officeDocument/2006/relationships/hyperlink" Target="https://podminky.urs.cz/item/CS_URS_2025_01/167151102" TargetMode="External"/><Relationship Id="rId29" Type="http://schemas.openxmlformats.org/officeDocument/2006/relationships/hyperlink" Target="https://podminky.urs.cz/item/CS_URS_2025_01/631311234" TargetMode="External"/><Relationship Id="rId1" Type="http://schemas.openxmlformats.org/officeDocument/2006/relationships/hyperlink" Target="https://podminky.urs.cz/item/CS_URS_2025_01/115101201" TargetMode="External"/><Relationship Id="rId6" Type="http://schemas.openxmlformats.org/officeDocument/2006/relationships/hyperlink" Target="https://podminky.urs.cz/item/CS_URS_2025_01/151711111" TargetMode="External"/><Relationship Id="rId11" Type="http://schemas.openxmlformats.org/officeDocument/2006/relationships/hyperlink" Target="https://podminky.urs.cz/item/CS_URS_2025_01/153112122" TargetMode="External"/><Relationship Id="rId24" Type="http://schemas.openxmlformats.org/officeDocument/2006/relationships/hyperlink" Target="https://podminky.urs.cz/item/CS_URS_2025_01/273321311" TargetMode="External"/><Relationship Id="rId32" Type="http://schemas.openxmlformats.org/officeDocument/2006/relationships/hyperlink" Target="https://podminky.urs.cz/item/CS_URS_2025_01/916991121" TargetMode="External"/><Relationship Id="rId5" Type="http://schemas.openxmlformats.org/officeDocument/2006/relationships/hyperlink" Target="https://podminky.urs.cz/item/CS_URS_2025_01/131451203" TargetMode="External"/><Relationship Id="rId15" Type="http://schemas.openxmlformats.org/officeDocument/2006/relationships/hyperlink" Target="https://podminky.urs.cz/item/CS_URS_2025_01/162351103" TargetMode="External"/><Relationship Id="rId23" Type="http://schemas.openxmlformats.org/officeDocument/2006/relationships/hyperlink" Target="https://podminky.urs.cz/item/CS_URS_2025_01/271532213" TargetMode="External"/><Relationship Id="rId28" Type="http://schemas.openxmlformats.org/officeDocument/2006/relationships/hyperlink" Target="https://podminky.urs.cz/item/CS_URS_2025_01/596211211" TargetMode="External"/><Relationship Id="rId36" Type="http://schemas.openxmlformats.org/officeDocument/2006/relationships/drawing" Target="../drawings/drawing10.xml"/><Relationship Id="rId10" Type="http://schemas.openxmlformats.org/officeDocument/2006/relationships/hyperlink" Target="https://podminky.urs.cz/item/CS_URS_2025_01/153112111" TargetMode="External"/><Relationship Id="rId19" Type="http://schemas.openxmlformats.org/officeDocument/2006/relationships/hyperlink" Target="https://podminky.urs.cz/item/CS_URS_2025_01/167151101" TargetMode="External"/><Relationship Id="rId31" Type="http://schemas.openxmlformats.org/officeDocument/2006/relationships/hyperlink" Target="https://podminky.urs.cz/item/CS_URS_2025_01/916131212" TargetMode="External"/><Relationship Id="rId4" Type="http://schemas.openxmlformats.org/officeDocument/2006/relationships/hyperlink" Target="https://podminky.urs.cz/item/CS_URS_2025_01/131351203" TargetMode="External"/><Relationship Id="rId9" Type="http://schemas.openxmlformats.org/officeDocument/2006/relationships/hyperlink" Target="https://podminky.urs.cz/item/CS_URS_2025_01/151712121" TargetMode="External"/><Relationship Id="rId14" Type="http://schemas.openxmlformats.org/officeDocument/2006/relationships/hyperlink" Target="https://podminky.urs.cz/item/CS_URS_2025_01/161151113" TargetMode="External"/><Relationship Id="rId22" Type="http://schemas.openxmlformats.org/officeDocument/2006/relationships/hyperlink" Target="https://podminky.urs.cz/item/CS_URS_2025_01/174101101" TargetMode="External"/><Relationship Id="rId27" Type="http://schemas.openxmlformats.org/officeDocument/2006/relationships/hyperlink" Target="https://podminky.urs.cz/item/CS_URS_2025_01/564761111" TargetMode="External"/><Relationship Id="rId30" Type="http://schemas.openxmlformats.org/officeDocument/2006/relationships/hyperlink" Target="https://podminky.urs.cz/item/CS_URS_2025_01/631319013" TargetMode="External"/><Relationship Id="rId35" Type="http://schemas.openxmlformats.org/officeDocument/2006/relationships/hyperlink" Target="https://podminky.urs.cz/item/CS_URS_2025_01/998713101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5_01/151811231" TargetMode="External"/><Relationship Id="rId18" Type="http://schemas.openxmlformats.org/officeDocument/2006/relationships/hyperlink" Target="https://podminky.urs.cz/item/CS_URS_2025_01/167151111" TargetMode="External"/><Relationship Id="rId26" Type="http://schemas.openxmlformats.org/officeDocument/2006/relationships/hyperlink" Target="https://podminky.urs.cz/item/CS_URS_2025_01/451572111" TargetMode="External"/><Relationship Id="rId39" Type="http://schemas.openxmlformats.org/officeDocument/2006/relationships/hyperlink" Target="https://podminky.urs.cz/item/CS_URS_2025_01/857242122" TargetMode="External"/><Relationship Id="rId21" Type="http://schemas.openxmlformats.org/officeDocument/2006/relationships/hyperlink" Target="https://podminky.urs.cz/item/CS_URS_2025_01/174101101" TargetMode="External"/><Relationship Id="rId34" Type="http://schemas.openxmlformats.org/officeDocument/2006/relationships/hyperlink" Target="https://podminky.urs.cz/item/CS_URS_2025_01/567132115" TargetMode="External"/><Relationship Id="rId42" Type="http://schemas.openxmlformats.org/officeDocument/2006/relationships/hyperlink" Target="https://podminky.urs.cz/item/CS_URS_2025_01/877275201" TargetMode="External"/><Relationship Id="rId47" Type="http://schemas.openxmlformats.org/officeDocument/2006/relationships/hyperlink" Target="https://podminky.urs.cz/item/CS_URS_2025_01/892372111" TargetMode="External"/><Relationship Id="rId50" Type="http://schemas.openxmlformats.org/officeDocument/2006/relationships/hyperlink" Target="https://podminky.urs.cz/item/CS_URS_2025_01/899721111" TargetMode="External"/><Relationship Id="rId55" Type="http://schemas.openxmlformats.org/officeDocument/2006/relationships/hyperlink" Target="https://podminky.urs.cz/item/CS_URS_2025_01/997221551" TargetMode="External"/><Relationship Id="rId7" Type="http://schemas.openxmlformats.org/officeDocument/2006/relationships/hyperlink" Target="https://podminky.urs.cz/item/CS_URS_2025_01/119001422" TargetMode="External"/><Relationship Id="rId2" Type="http://schemas.openxmlformats.org/officeDocument/2006/relationships/hyperlink" Target="https://podminky.urs.cz/item/CS_URS_2025_01/113107225" TargetMode="External"/><Relationship Id="rId16" Type="http://schemas.openxmlformats.org/officeDocument/2006/relationships/hyperlink" Target="https://podminky.urs.cz/item/CS_URS_2025_01/162751137" TargetMode="External"/><Relationship Id="rId20" Type="http://schemas.openxmlformats.org/officeDocument/2006/relationships/hyperlink" Target="https://podminky.urs.cz/item/CS_URS_2025_01/171201231" TargetMode="External"/><Relationship Id="rId29" Type="http://schemas.openxmlformats.org/officeDocument/2006/relationships/hyperlink" Target="https://podminky.urs.cz/item/CS_URS_2025_01/452351112" TargetMode="External"/><Relationship Id="rId41" Type="http://schemas.openxmlformats.org/officeDocument/2006/relationships/hyperlink" Target="https://podminky.urs.cz/item/CS_URS_2025_01/871275201" TargetMode="External"/><Relationship Id="rId54" Type="http://schemas.openxmlformats.org/officeDocument/2006/relationships/hyperlink" Target="https://podminky.urs.cz/item/CS_URS_2025_01/919735111" TargetMode="External"/><Relationship Id="rId62" Type="http://schemas.openxmlformats.org/officeDocument/2006/relationships/drawing" Target="../drawings/drawing12.xml"/><Relationship Id="rId1" Type="http://schemas.openxmlformats.org/officeDocument/2006/relationships/hyperlink" Target="https://podminky.urs.cz/item/CS_URS_2025_01/113107322" TargetMode="External"/><Relationship Id="rId6" Type="http://schemas.openxmlformats.org/officeDocument/2006/relationships/hyperlink" Target="https://podminky.urs.cz/item/CS_URS_2025_01/119001421" TargetMode="External"/><Relationship Id="rId11" Type="http://schemas.openxmlformats.org/officeDocument/2006/relationships/hyperlink" Target="https://podminky.urs.cz/item/CS_URS_2025_01/132454205" TargetMode="External"/><Relationship Id="rId24" Type="http://schemas.openxmlformats.org/officeDocument/2006/relationships/hyperlink" Target="https://podminky.urs.cz/item/CS_URS_2025_01/382121131" TargetMode="External"/><Relationship Id="rId32" Type="http://schemas.openxmlformats.org/officeDocument/2006/relationships/hyperlink" Target="https://podminky.urs.cz/item/CS_URS_2025_01/564871116" TargetMode="External"/><Relationship Id="rId37" Type="http://schemas.openxmlformats.org/officeDocument/2006/relationships/hyperlink" Target="https://podminky.urs.cz/item/CS_URS_2025_01/577145112" TargetMode="External"/><Relationship Id="rId40" Type="http://schemas.openxmlformats.org/officeDocument/2006/relationships/hyperlink" Target="https://podminky.urs.cz/item/CS_URS_2025_01/857264122" TargetMode="External"/><Relationship Id="rId45" Type="http://schemas.openxmlformats.org/officeDocument/2006/relationships/hyperlink" Target="https://podminky.urs.cz/item/CS_URS_2025_01/892271111" TargetMode="External"/><Relationship Id="rId53" Type="http://schemas.openxmlformats.org/officeDocument/2006/relationships/hyperlink" Target="https://podminky.urs.cz/item/CS_URS_2025_01/919731121" TargetMode="External"/><Relationship Id="rId58" Type="http://schemas.openxmlformats.org/officeDocument/2006/relationships/hyperlink" Target="https://podminky.urs.cz/item/CS_URS_2025_01/997221569" TargetMode="External"/><Relationship Id="rId5" Type="http://schemas.openxmlformats.org/officeDocument/2006/relationships/hyperlink" Target="https://podminky.urs.cz/item/CS_URS_2025_01/119001405" TargetMode="External"/><Relationship Id="rId15" Type="http://schemas.openxmlformats.org/officeDocument/2006/relationships/hyperlink" Target="https://podminky.urs.cz/item/CS_URS_2025_01/162351123" TargetMode="External"/><Relationship Id="rId23" Type="http://schemas.openxmlformats.org/officeDocument/2006/relationships/hyperlink" Target="https://podminky.urs.cz/item/CS_URS_2025_01/382121121" TargetMode="External"/><Relationship Id="rId28" Type="http://schemas.openxmlformats.org/officeDocument/2006/relationships/hyperlink" Target="https://podminky.urs.cz/item/CS_URS_2025_01/452351111" TargetMode="External"/><Relationship Id="rId36" Type="http://schemas.openxmlformats.org/officeDocument/2006/relationships/hyperlink" Target="https://podminky.urs.cz/item/CS_URS_2025_01/577144211" TargetMode="External"/><Relationship Id="rId49" Type="http://schemas.openxmlformats.org/officeDocument/2006/relationships/hyperlink" Target="https://podminky.urs.cz/item/CS_URS_2025_01/899712111" TargetMode="External"/><Relationship Id="rId57" Type="http://schemas.openxmlformats.org/officeDocument/2006/relationships/hyperlink" Target="https://podminky.urs.cz/item/CS_URS_2025_01/997221561" TargetMode="External"/><Relationship Id="rId61" Type="http://schemas.openxmlformats.org/officeDocument/2006/relationships/hyperlink" Target="https://podminky.urs.cz/item/CS_URS_2025_01/998276101" TargetMode="External"/><Relationship Id="rId10" Type="http://schemas.openxmlformats.org/officeDocument/2006/relationships/hyperlink" Target="https://podminky.urs.cz/item/CS_URS_2025_01/132354205" TargetMode="External"/><Relationship Id="rId19" Type="http://schemas.openxmlformats.org/officeDocument/2006/relationships/hyperlink" Target="https://podminky.urs.cz/item/CS_URS_2025_01/167151112" TargetMode="External"/><Relationship Id="rId31" Type="http://schemas.openxmlformats.org/officeDocument/2006/relationships/hyperlink" Target="https://podminky.urs.cz/item/CS_URS_2025_01/564851111" TargetMode="External"/><Relationship Id="rId44" Type="http://schemas.openxmlformats.org/officeDocument/2006/relationships/hyperlink" Target="https://podminky.urs.cz/item/CS_URS_2025_01/891262222" TargetMode="External"/><Relationship Id="rId52" Type="http://schemas.openxmlformats.org/officeDocument/2006/relationships/hyperlink" Target="https://podminky.urs.cz/item/CS_URS_2025_01/919121111" TargetMode="External"/><Relationship Id="rId60" Type="http://schemas.openxmlformats.org/officeDocument/2006/relationships/hyperlink" Target="https://podminky.urs.cz/item/CS_URS_2025_01/997221875" TargetMode="External"/><Relationship Id="rId4" Type="http://schemas.openxmlformats.org/officeDocument/2006/relationships/hyperlink" Target="https://podminky.urs.cz/item/CS_URS_2025_01/113154523" TargetMode="External"/><Relationship Id="rId9" Type="http://schemas.openxmlformats.org/officeDocument/2006/relationships/hyperlink" Target="https://podminky.urs.cz/item/CS_URS_2025_01/132254205" TargetMode="External"/><Relationship Id="rId14" Type="http://schemas.openxmlformats.org/officeDocument/2006/relationships/hyperlink" Target="https://podminky.urs.cz/item/CS_URS_2025_01/162351103" TargetMode="External"/><Relationship Id="rId22" Type="http://schemas.openxmlformats.org/officeDocument/2006/relationships/hyperlink" Target="https://podminky.urs.cz/item/CS_URS_2025_01/175151101" TargetMode="External"/><Relationship Id="rId27" Type="http://schemas.openxmlformats.org/officeDocument/2006/relationships/hyperlink" Target="https://podminky.urs.cz/item/CS_URS_2025_01/452311161" TargetMode="External"/><Relationship Id="rId30" Type="http://schemas.openxmlformats.org/officeDocument/2006/relationships/hyperlink" Target="https://podminky.urs.cz/item/CS_URS_2025_01/564731111" TargetMode="External"/><Relationship Id="rId35" Type="http://schemas.openxmlformats.org/officeDocument/2006/relationships/hyperlink" Target="https://podminky.urs.cz/item/CS_URS_2025_01/573231109" TargetMode="External"/><Relationship Id="rId43" Type="http://schemas.openxmlformats.org/officeDocument/2006/relationships/hyperlink" Target="https://podminky.urs.cz/item/CS_URS_2025_01/877275210" TargetMode="External"/><Relationship Id="rId48" Type="http://schemas.openxmlformats.org/officeDocument/2006/relationships/hyperlink" Target="https://podminky.urs.cz/item/CS_URS_2025_01/899104112" TargetMode="External"/><Relationship Id="rId56" Type="http://schemas.openxmlformats.org/officeDocument/2006/relationships/hyperlink" Target="https://podminky.urs.cz/item/CS_URS_2025_01/997221559" TargetMode="External"/><Relationship Id="rId8" Type="http://schemas.openxmlformats.org/officeDocument/2006/relationships/hyperlink" Target="https://podminky.urs.cz/item/CS_URS_2025_01/130001101" TargetMode="External"/><Relationship Id="rId51" Type="http://schemas.openxmlformats.org/officeDocument/2006/relationships/hyperlink" Target="https://podminky.urs.cz/item/CS_URS_2025_01/899722112" TargetMode="External"/><Relationship Id="rId3" Type="http://schemas.openxmlformats.org/officeDocument/2006/relationships/hyperlink" Target="https://podminky.urs.cz/item/CS_URS_2025_01/113107241" TargetMode="External"/><Relationship Id="rId12" Type="http://schemas.openxmlformats.org/officeDocument/2006/relationships/hyperlink" Target="https://podminky.urs.cz/item/CS_URS_2025_01/151811131" TargetMode="External"/><Relationship Id="rId17" Type="http://schemas.openxmlformats.org/officeDocument/2006/relationships/hyperlink" Target="https://podminky.urs.cz/item/CS_URS_2025_01/162751139" TargetMode="External"/><Relationship Id="rId25" Type="http://schemas.openxmlformats.org/officeDocument/2006/relationships/hyperlink" Target="https://podminky.urs.cz/item/CS_URS_2025_01/451541111" TargetMode="External"/><Relationship Id="rId33" Type="http://schemas.openxmlformats.org/officeDocument/2006/relationships/hyperlink" Target="https://podminky.urs.cz/item/CS_URS_2025_01/564930412" TargetMode="External"/><Relationship Id="rId38" Type="http://schemas.openxmlformats.org/officeDocument/2006/relationships/hyperlink" Target="https://podminky.urs.cz/item/CS_URS_2025_01/852262122" TargetMode="External"/><Relationship Id="rId46" Type="http://schemas.openxmlformats.org/officeDocument/2006/relationships/hyperlink" Target="https://podminky.urs.cz/item/CS_URS_2025_01/892273122" TargetMode="External"/><Relationship Id="rId59" Type="http://schemas.openxmlformats.org/officeDocument/2006/relationships/hyperlink" Target="https://podminky.urs.cz/item/CS_URS_2025_01/997221873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5.xml"/><Relationship Id="rId2" Type="http://schemas.openxmlformats.org/officeDocument/2006/relationships/hyperlink" Target="https://podminky.urs.cz/item/CS_URS_2022_01/032103000" TargetMode="External"/><Relationship Id="rId1" Type="http://schemas.openxmlformats.org/officeDocument/2006/relationships/hyperlink" Target="https://podminky.urs.cz/item/CS_URS_2022_01/938908411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5_01/121151113" TargetMode="External"/><Relationship Id="rId18" Type="http://schemas.openxmlformats.org/officeDocument/2006/relationships/hyperlink" Target="https://podminky.urs.cz/item/CS_URS_2025_01/151811231" TargetMode="External"/><Relationship Id="rId26" Type="http://schemas.openxmlformats.org/officeDocument/2006/relationships/hyperlink" Target="https://podminky.urs.cz/item/CS_URS_2025_01/181351103" TargetMode="External"/><Relationship Id="rId39" Type="http://schemas.openxmlformats.org/officeDocument/2006/relationships/hyperlink" Target="https://podminky.urs.cz/item/CS_URS_2025_01/564731101" TargetMode="External"/><Relationship Id="rId21" Type="http://schemas.openxmlformats.org/officeDocument/2006/relationships/hyperlink" Target="https://podminky.urs.cz/item/CS_URS_2025_01/167151111" TargetMode="External"/><Relationship Id="rId34" Type="http://schemas.openxmlformats.org/officeDocument/2006/relationships/hyperlink" Target="https://podminky.urs.cz/item/CS_URS_2025_01/452112111" TargetMode="External"/><Relationship Id="rId42" Type="http://schemas.openxmlformats.org/officeDocument/2006/relationships/hyperlink" Target="https://podminky.urs.cz/item/CS_URS_2025_01/564930412" TargetMode="External"/><Relationship Id="rId47" Type="http://schemas.openxmlformats.org/officeDocument/2006/relationships/hyperlink" Target="https://podminky.urs.cz/item/CS_URS_2025_01/837361221" TargetMode="External"/><Relationship Id="rId50" Type="http://schemas.openxmlformats.org/officeDocument/2006/relationships/hyperlink" Target="https://podminky.urs.cz/item/CS_URS_2025_01/894410102" TargetMode="External"/><Relationship Id="rId55" Type="http://schemas.openxmlformats.org/officeDocument/2006/relationships/hyperlink" Target="https://podminky.urs.cz/item/CS_URS_2025_01/894410302" TargetMode="External"/><Relationship Id="rId63" Type="http://schemas.openxmlformats.org/officeDocument/2006/relationships/hyperlink" Target="https://podminky.urs.cz/item/CS_URS_2025_01/997221561" TargetMode="External"/><Relationship Id="rId68" Type="http://schemas.openxmlformats.org/officeDocument/2006/relationships/hyperlink" Target="https://podminky.urs.cz/item/CS_URS_2025_01/998275101" TargetMode="External"/><Relationship Id="rId7" Type="http://schemas.openxmlformats.org/officeDocument/2006/relationships/hyperlink" Target="https://podminky.urs.cz/item/CS_URS_2025_01/115101201" TargetMode="External"/><Relationship Id="rId2" Type="http://schemas.openxmlformats.org/officeDocument/2006/relationships/hyperlink" Target="https://podminky.urs.cz/item/CS_URS_2025_01/113107225" TargetMode="External"/><Relationship Id="rId16" Type="http://schemas.openxmlformats.org/officeDocument/2006/relationships/hyperlink" Target="https://podminky.urs.cz/item/CS_URS_2025_01/132354206" TargetMode="External"/><Relationship Id="rId29" Type="http://schemas.openxmlformats.org/officeDocument/2006/relationships/hyperlink" Target="https://podminky.urs.cz/item/CS_URS_2025_01/184853511" TargetMode="External"/><Relationship Id="rId1" Type="http://schemas.openxmlformats.org/officeDocument/2006/relationships/hyperlink" Target="https://podminky.urs.cz/item/CS_URS_2025_01/113107222" TargetMode="External"/><Relationship Id="rId6" Type="http://schemas.openxmlformats.org/officeDocument/2006/relationships/hyperlink" Target="https://podminky.urs.cz/item/CS_URS_2025_01/113154553" TargetMode="External"/><Relationship Id="rId11" Type="http://schemas.openxmlformats.org/officeDocument/2006/relationships/hyperlink" Target="https://podminky.urs.cz/item/CS_URS_2025_01/119001421" TargetMode="External"/><Relationship Id="rId24" Type="http://schemas.openxmlformats.org/officeDocument/2006/relationships/hyperlink" Target="https://podminky.urs.cz/item/CS_URS_2025_01/174101101" TargetMode="External"/><Relationship Id="rId32" Type="http://schemas.openxmlformats.org/officeDocument/2006/relationships/hyperlink" Target="https://podminky.urs.cz/item/CS_URS_2025_01/359901111" TargetMode="External"/><Relationship Id="rId37" Type="http://schemas.openxmlformats.org/officeDocument/2006/relationships/hyperlink" Target="https://podminky.urs.cz/item/CS_URS_2025_01/452351111" TargetMode="External"/><Relationship Id="rId40" Type="http://schemas.openxmlformats.org/officeDocument/2006/relationships/hyperlink" Target="https://podminky.urs.cz/item/CS_URS_2025_01/564851111" TargetMode="External"/><Relationship Id="rId45" Type="http://schemas.openxmlformats.org/officeDocument/2006/relationships/hyperlink" Target="https://podminky.urs.cz/item/CS_URS_2025_01/577145112" TargetMode="External"/><Relationship Id="rId53" Type="http://schemas.openxmlformats.org/officeDocument/2006/relationships/hyperlink" Target="https://podminky.urs.cz/item/CS_URS_2025_01/894410213" TargetMode="External"/><Relationship Id="rId58" Type="http://schemas.openxmlformats.org/officeDocument/2006/relationships/hyperlink" Target="https://podminky.urs.cz/item/CS_URS_2025_01/919121111" TargetMode="External"/><Relationship Id="rId66" Type="http://schemas.openxmlformats.org/officeDocument/2006/relationships/hyperlink" Target="https://podminky.urs.cz/item/CS_URS_2025_01/997221873" TargetMode="External"/><Relationship Id="rId5" Type="http://schemas.openxmlformats.org/officeDocument/2006/relationships/hyperlink" Target="https://podminky.urs.cz/item/CS_URS_2025_01/113107242" TargetMode="External"/><Relationship Id="rId15" Type="http://schemas.openxmlformats.org/officeDocument/2006/relationships/hyperlink" Target="https://podminky.urs.cz/item/CS_URS_2025_01/132254206" TargetMode="External"/><Relationship Id="rId23" Type="http://schemas.openxmlformats.org/officeDocument/2006/relationships/hyperlink" Target="https://podminky.urs.cz/item/CS_URS_2025_01/171201231" TargetMode="External"/><Relationship Id="rId28" Type="http://schemas.openxmlformats.org/officeDocument/2006/relationships/hyperlink" Target="https://podminky.urs.cz/item/CS_URS_2025_01/183403111" TargetMode="External"/><Relationship Id="rId36" Type="http://schemas.openxmlformats.org/officeDocument/2006/relationships/hyperlink" Target="https://podminky.urs.cz/item/CS_URS_2025_01/452311131" TargetMode="External"/><Relationship Id="rId49" Type="http://schemas.openxmlformats.org/officeDocument/2006/relationships/hyperlink" Target="https://podminky.urs.cz/item/CS_URS_2025_01/892381111" TargetMode="External"/><Relationship Id="rId57" Type="http://schemas.openxmlformats.org/officeDocument/2006/relationships/hyperlink" Target="https://podminky.urs.cz/item/CS_URS_2025_01/899722114" TargetMode="External"/><Relationship Id="rId61" Type="http://schemas.openxmlformats.org/officeDocument/2006/relationships/hyperlink" Target="https://podminky.urs.cz/item/CS_URS_2025_01/997221551" TargetMode="External"/><Relationship Id="rId10" Type="http://schemas.openxmlformats.org/officeDocument/2006/relationships/hyperlink" Target="https://podminky.urs.cz/item/CS_URS_2025_01/119001406" TargetMode="External"/><Relationship Id="rId19" Type="http://schemas.openxmlformats.org/officeDocument/2006/relationships/hyperlink" Target="https://podminky.urs.cz/item/CS_URS_2025_01/162351104" TargetMode="External"/><Relationship Id="rId31" Type="http://schemas.openxmlformats.org/officeDocument/2006/relationships/hyperlink" Target="https://podminky.urs.cz/item/CS_URS_2025_01/185804312" TargetMode="External"/><Relationship Id="rId44" Type="http://schemas.openxmlformats.org/officeDocument/2006/relationships/hyperlink" Target="https://podminky.urs.cz/item/CS_URS_2025_01/577144211" TargetMode="External"/><Relationship Id="rId52" Type="http://schemas.openxmlformats.org/officeDocument/2006/relationships/hyperlink" Target="https://podminky.urs.cz/item/CS_URS_2025_01/894410212" TargetMode="External"/><Relationship Id="rId60" Type="http://schemas.openxmlformats.org/officeDocument/2006/relationships/hyperlink" Target="https://podminky.urs.cz/item/CS_URS_2025_01/919735111" TargetMode="External"/><Relationship Id="rId65" Type="http://schemas.openxmlformats.org/officeDocument/2006/relationships/hyperlink" Target="https://podminky.urs.cz/item/CS_URS_2025_01/997221861" TargetMode="External"/><Relationship Id="rId4" Type="http://schemas.openxmlformats.org/officeDocument/2006/relationships/hyperlink" Target="https://podminky.urs.cz/item/CS_URS_2025_01/113107241" TargetMode="External"/><Relationship Id="rId9" Type="http://schemas.openxmlformats.org/officeDocument/2006/relationships/hyperlink" Target="https://podminky.urs.cz/item/CS_URS_2025_01/119001405" TargetMode="External"/><Relationship Id="rId14" Type="http://schemas.openxmlformats.org/officeDocument/2006/relationships/hyperlink" Target="https://podminky.urs.cz/item/CS_URS_2025_01/130001101" TargetMode="External"/><Relationship Id="rId22" Type="http://schemas.openxmlformats.org/officeDocument/2006/relationships/hyperlink" Target="https://podminky.urs.cz/item/CS_URS_2025_01/167151112" TargetMode="External"/><Relationship Id="rId27" Type="http://schemas.openxmlformats.org/officeDocument/2006/relationships/hyperlink" Target="https://podminky.urs.cz/item/CS_URS_2025_01/181411131" TargetMode="External"/><Relationship Id="rId30" Type="http://schemas.openxmlformats.org/officeDocument/2006/relationships/hyperlink" Target="https://podminky.urs.cz/item/CS_URS_2025_01/185803111" TargetMode="External"/><Relationship Id="rId35" Type="http://schemas.openxmlformats.org/officeDocument/2006/relationships/hyperlink" Target="https://podminky.urs.cz/item/CS_URS_2025_01/452112121" TargetMode="External"/><Relationship Id="rId43" Type="http://schemas.openxmlformats.org/officeDocument/2006/relationships/hyperlink" Target="https://podminky.urs.cz/item/CS_URS_2025_01/573231109" TargetMode="External"/><Relationship Id="rId48" Type="http://schemas.openxmlformats.org/officeDocument/2006/relationships/hyperlink" Target="https://podminky.urs.cz/item/CS_URS_2025_01/837362221" TargetMode="External"/><Relationship Id="rId56" Type="http://schemas.openxmlformats.org/officeDocument/2006/relationships/hyperlink" Target="https://podminky.urs.cz/item/CS_URS_2025_01/899104112" TargetMode="External"/><Relationship Id="rId64" Type="http://schemas.openxmlformats.org/officeDocument/2006/relationships/hyperlink" Target="https://podminky.urs.cz/item/CS_URS_2025_01/997221569" TargetMode="External"/><Relationship Id="rId69" Type="http://schemas.openxmlformats.org/officeDocument/2006/relationships/drawing" Target="../drawings/drawing2.xml"/><Relationship Id="rId8" Type="http://schemas.openxmlformats.org/officeDocument/2006/relationships/hyperlink" Target="https://podminky.urs.cz/item/CS_URS_2025_01/115101301" TargetMode="External"/><Relationship Id="rId51" Type="http://schemas.openxmlformats.org/officeDocument/2006/relationships/hyperlink" Target="https://podminky.urs.cz/item/CS_URS_2025_01/894410211" TargetMode="External"/><Relationship Id="rId3" Type="http://schemas.openxmlformats.org/officeDocument/2006/relationships/hyperlink" Target="https://podminky.urs.cz/item/CS_URS_2025_01/113107232" TargetMode="External"/><Relationship Id="rId12" Type="http://schemas.openxmlformats.org/officeDocument/2006/relationships/hyperlink" Target="https://podminky.urs.cz/item/CS_URS_2025_01/119001422" TargetMode="External"/><Relationship Id="rId17" Type="http://schemas.openxmlformats.org/officeDocument/2006/relationships/hyperlink" Target="https://podminky.urs.cz/item/CS_URS_2025_01/151811131" TargetMode="External"/><Relationship Id="rId25" Type="http://schemas.openxmlformats.org/officeDocument/2006/relationships/hyperlink" Target="https://podminky.urs.cz/item/CS_URS_2025_01/175151101" TargetMode="External"/><Relationship Id="rId33" Type="http://schemas.openxmlformats.org/officeDocument/2006/relationships/hyperlink" Target="https://podminky.urs.cz/item/CS_URS_2025_01/359901211" TargetMode="External"/><Relationship Id="rId38" Type="http://schemas.openxmlformats.org/officeDocument/2006/relationships/hyperlink" Target="https://podminky.urs.cz/item/CS_URS_2025_01/452351112" TargetMode="External"/><Relationship Id="rId46" Type="http://schemas.openxmlformats.org/officeDocument/2006/relationships/hyperlink" Target="https://podminky.urs.cz/item/CS_URS_2025_01/831362121" TargetMode="External"/><Relationship Id="rId59" Type="http://schemas.openxmlformats.org/officeDocument/2006/relationships/hyperlink" Target="https://podminky.urs.cz/item/CS_URS_2025_01/919731121" TargetMode="External"/><Relationship Id="rId67" Type="http://schemas.openxmlformats.org/officeDocument/2006/relationships/hyperlink" Target="https://podminky.urs.cz/item/CS_URS_2025_01/997221875" TargetMode="External"/><Relationship Id="rId20" Type="http://schemas.openxmlformats.org/officeDocument/2006/relationships/hyperlink" Target="https://podminky.urs.cz/item/CS_URS_2025_01/162351124" TargetMode="External"/><Relationship Id="rId41" Type="http://schemas.openxmlformats.org/officeDocument/2006/relationships/hyperlink" Target="https://podminky.urs.cz/item/CS_URS_2025_01/564871116" TargetMode="External"/><Relationship Id="rId54" Type="http://schemas.openxmlformats.org/officeDocument/2006/relationships/hyperlink" Target="https://podminky.urs.cz/item/CS_URS_2025_01/894410232" TargetMode="External"/><Relationship Id="rId62" Type="http://schemas.openxmlformats.org/officeDocument/2006/relationships/hyperlink" Target="https://podminky.urs.cz/item/CS_URS_2025_01/997221559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5_01/162351104" TargetMode="External"/><Relationship Id="rId18" Type="http://schemas.openxmlformats.org/officeDocument/2006/relationships/hyperlink" Target="https://podminky.urs.cz/item/CS_URS_2025_01/167151112" TargetMode="External"/><Relationship Id="rId26" Type="http://schemas.openxmlformats.org/officeDocument/2006/relationships/hyperlink" Target="https://podminky.urs.cz/item/CS_URS_2025_01/185803111" TargetMode="External"/><Relationship Id="rId39" Type="http://schemas.openxmlformats.org/officeDocument/2006/relationships/hyperlink" Target="https://podminky.urs.cz/item/CS_URS_2025_01/877310330" TargetMode="External"/><Relationship Id="rId21" Type="http://schemas.openxmlformats.org/officeDocument/2006/relationships/hyperlink" Target="https://podminky.urs.cz/item/CS_URS_2025_01/175151101" TargetMode="External"/><Relationship Id="rId34" Type="http://schemas.openxmlformats.org/officeDocument/2006/relationships/hyperlink" Target="https://podminky.urs.cz/item/CS_URS_2025_01/573231109" TargetMode="External"/><Relationship Id="rId42" Type="http://schemas.openxmlformats.org/officeDocument/2006/relationships/hyperlink" Target="https://podminky.urs.cz/item/CS_URS_2025_01/894410201" TargetMode="External"/><Relationship Id="rId47" Type="http://schemas.openxmlformats.org/officeDocument/2006/relationships/hyperlink" Target="https://podminky.urs.cz/item/CS_URS_2025_01/899722114" TargetMode="External"/><Relationship Id="rId50" Type="http://schemas.openxmlformats.org/officeDocument/2006/relationships/hyperlink" Target="https://podminky.urs.cz/item/CS_URS_2025_01/919735111" TargetMode="External"/><Relationship Id="rId55" Type="http://schemas.openxmlformats.org/officeDocument/2006/relationships/hyperlink" Target="https://podminky.urs.cz/item/CS_URS_2025_01/997221861" TargetMode="External"/><Relationship Id="rId7" Type="http://schemas.openxmlformats.org/officeDocument/2006/relationships/hyperlink" Target="https://podminky.urs.cz/item/CS_URS_2025_01/121151113" TargetMode="External"/><Relationship Id="rId12" Type="http://schemas.openxmlformats.org/officeDocument/2006/relationships/hyperlink" Target="https://podminky.urs.cz/item/CS_URS_2025_01/151101112" TargetMode="External"/><Relationship Id="rId17" Type="http://schemas.openxmlformats.org/officeDocument/2006/relationships/hyperlink" Target="https://podminky.urs.cz/item/CS_URS_2025_01/167151111" TargetMode="External"/><Relationship Id="rId25" Type="http://schemas.openxmlformats.org/officeDocument/2006/relationships/hyperlink" Target="https://podminky.urs.cz/item/CS_URS_2025_01/184853511" TargetMode="External"/><Relationship Id="rId33" Type="http://schemas.openxmlformats.org/officeDocument/2006/relationships/hyperlink" Target="https://podminky.urs.cz/item/CS_URS_2025_01/564930412" TargetMode="External"/><Relationship Id="rId38" Type="http://schemas.openxmlformats.org/officeDocument/2006/relationships/hyperlink" Target="https://podminky.urs.cz/item/CS_URS_2025_01/837312221" TargetMode="External"/><Relationship Id="rId46" Type="http://schemas.openxmlformats.org/officeDocument/2006/relationships/hyperlink" Target="https://podminky.urs.cz/item/CS_URS_2025_01/899103112" TargetMode="External"/><Relationship Id="rId59" Type="http://schemas.openxmlformats.org/officeDocument/2006/relationships/drawing" Target="../drawings/drawing3.xml"/><Relationship Id="rId2" Type="http://schemas.openxmlformats.org/officeDocument/2006/relationships/hyperlink" Target="https://podminky.urs.cz/item/CS_URS_2025_01/113107325" TargetMode="External"/><Relationship Id="rId16" Type="http://schemas.openxmlformats.org/officeDocument/2006/relationships/hyperlink" Target="https://podminky.urs.cz/item/CS_URS_2025_01/162751139" TargetMode="External"/><Relationship Id="rId20" Type="http://schemas.openxmlformats.org/officeDocument/2006/relationships/hyperlink" Target="https://podminky.urs.cz/item/CS_URS_2025_01/174101101" TargetMode="External"/><Relationship Id="rId29" Type="http://schemas.openxmlformats.org/officeDocument/2006/relationships/hyperlink" Target="https://podminky.urs.cz/item/CS_URS_2025_01/452112111" TargetMode="External"/><Relationship Id="rId41" Type="http://schemas.openxmlformats.org/officeDocument/2006/relationships/hyperlink" Target="https://podminky.urs.cz/item/CS_URS_2025_01/894410003" TargetMode="External"/><Relationship Id="rId54" Type="http://schemas.openxmlformats.org/officeDocument/2006/relationships/hyperlink" Target="https://podminky.urs.cz/item/CS_URS_2025_01/997221569" TargetMode="External"/><Relationship Id="rId1" Type="http://schemas.openxmlformats.org/officeDocument/2006/relationships/hyperlink" Target="https://podminky.urs.cz/item/CS_URS_2025_01/113107162" TargetMode="External"/><Relationship Id="rId6" Type="http://schemas.openxmlformats.org/officeDocument/2006/relationships/hyperlink" Target="https://podminky.urs.cz/item/CS_URS_2025_01/113154523" TargetMode="External"/><Relationship Id="rId11" Type="http://schemas.openxmlformats.org/officeDocument/2006/relationships/hyperlink" Target="https://podminky.urs.cz/item/CS_URS_2025_01/151101102" TargetMode="External"/><Relationship Id="rId24" Type="http://schemas.openxmlformats.org/officeDocument/2006/relationships/hyperlink" Target="https://podminky.urs.cz/item/CS_URS_2025_01/183403111" TargetMode="External"/><Relationship Id="rId32" Type="http://schemas.openxmlformats.org/officeDocument/2006/relationships/hyperlink" Target="https://podminky.urs.cz/item/CS_URS_2025_01/564871016" TargetMode="External"/><Relationship Id="rId37" Type="http://schemas.openxmlformats.org/officeDocument/2006/relationships/hyperlink" Target="https://podminky.urs.cz/item/CS_URS_2025_01/831312121" TargetMode="External"/><Relationship Id="rId40" Type="http://schemas.openxmlformats.org/officeDocument/2006/relationships/hyperlink" Target="https://podminky.urs.cz/item/CS_URS_2025_01/892351111" TargetMode="External"/><Relationship Id="rId45" Type="http://schemas.openxmlformats.org/officeDocument/2006/relationships/hyperlink" Target="https://podminky.urs.cz/item/CS_URS_2025_01/899102112" TargetMode="External"/><Relationship Id="rId53" Type="http://schemas.openxmlformats.org/officeDocument/2006/relationships/hyperlink" Target="https://podminky.urs.cz/item/CS_URS_2025_01/997221561" TargetMode="External"/><Relationship Id="rId58" Type="http://schemas.openxmlformats.org/officeDocument/2006/relationships/hyperlink" Target="https://podminky.urs.cz/item/CS_URS_2025_01/998275101" TargetMode="External"/><Relationship Id="rId5" Type="http://schemas.openxmlformats.org/officeDocument/2006/relationships/hyperlink" Target="https://podminky.urs.cz/item/CS_URS_2025_01/113107182" TargetMode="External"/><Relationship Id="rId15" Type="http://schemas.openxmlformats.org/officeDocument/2006/relationships/hyperlink" Target="https://podminky.urs.cz/item/CS_URS_2025_01/162751137" TargetMode="External"/><Relationship Id="rId23" Type="http://schemas.openxmlformats.org/officeDocument/2006/relationships/hyperlink" Target="https://podminky.urs.cz/item/CS_URS_2025_01/181411131" TargetMode="External"/><Relationship Id="rId28" Type="http://schemas.openxmlformats.org/officeDocument/2006/relationships/hyperlink" Target="https://podminky.urs.cz/item/CS_URS_2025_01/451572111" TargetMode="External"/><Relationship Id="rId36" Type="http://schemas.openxmlformats.org/officeDocument/2006/relationships/hyperlink" Target="https://podminky.urs.cz/item/CS_URS_2025_01/577145112" TargetMode="External"/><Relationship Id="rId49" Type="http://schemas.openxmlformats.org/officeDocument/2006/relationships/hyperlink" Target="https://podminky.urs.cz/item/CS_URS_2025_01/919731121" TargetMode="External"/><Relationship Id="rId57" Type="http://schemas.openxmlformats.org/officeDocument/2006/relationships/hyperlink" Target="https://podminky.urs.cz/item/CS_URS_2025_01/997221875" TargetMode="External"/><Relationship Id="rId10" Type="http://schemas.openxmlformats.org/officeDocument/2006/relationships/hyperlink" Target="https://podminky.urs.cz/item/CS_URS_2025_01/132354206" TargetMode="External"/><Relationship Id="rId19" Type="http://schemas.openxmlformats.org/officeDocument/2006/relationships/hyperlink" Target="https://podminky.urs.cz/item/CS_URS_2025_01/171201231" TargetMode="External"/><Relationship Id="rId31" Type="http://schemas.openxmlformats.org/officeDocument/2006/relationships/hyperlink" Target="https://podminky.urs.cz/item/CS_URS_2025_01/564851111" TargetMode="External"/><Relationship Id="rId44" Type="http://schemas.openxmlformats.org/officeDocument/2006/relationships/hyperlink" Target="https://podminky.urs.cz/item/CS_URS_2025_01/894410231" TargetMode="External"/><Relationship Id="rId52" Type="http://schemas.openxmlformats.org/officeDocument/2006/relationships/hyperlink" Target="https://podminky.urs.cz/item/CS_URS_2025_01/997221559" TargetMode="External"/><Relationship Id="rId4" Type="http://schemas.openxmlformats.org/officeDocument/2006/relationships/hyperlink" Target="https://podminky.urs.cz/item/CS_URS_2025_01/113107341" TargetMode="External"/><Relationship Id="rId9" Type="http://schemas.openxmlformats.org/officeDocument/2006/relationships/hyperlink" Target="https://podminky.urs.cz/item/CS_URS_2025_01/132254206" TargetMode="External"/><Relationship Id="rId14" Type="http://schemas.openxmlformats.org/officeDocument/2006/relationships/hyperlink" Target="https://podminky.urs.cz/item/CS_URS_2025_01/162351124" TargetMode="External"/><Relationship Id="rId22" Type="http://schemas.openxmlformats.org/officeDocument/2006/relationships/hyperlink" Target="https://podminky.urs.cz/item/CS_URS_2025_01/181351103" TargetMode="External"/><Relationship Id="rId27" Type="http://schemas.openxmlformats.org/officeDocument/2006/relationships/hyperlink" Target="https://podminky.urs.cz/item/CS_URS_2025_01/185804312" TargetMode="External"/><Relationship Id="rId30" Type="http://schemas.openxmlformats.org/officeDocument/2006/relationships/hyperlink" Target="https://podminky.urs.cz/item/CS_URS_2025_01/564731101" TargetMode="External"/><Relationship Id="rId35" Type="http://schemas.openxmlformats.org/officeDocument/2006/relationships/hyperlink" Target="https://podminky.urs.cz/item/CS_URS_2025_01/577144211" TargetMode="External"/><Relationship Id="rId43" Type="http://schemas.openxmlformats.org/officeDocument/2006/relationships/hyperlink" Target="https://podminky.urs.cz/item/CS_URS_2025_01/894410203" TargetMode="External"/><Relationship Id="rId48" Type="http://schemas.openxmlformats.org/officeDocument/2006/relationships/hyperlink" Target="https://podminky.urs.cz/item/CS_URS_2025_01/919121111" TargetMode="External"/><Relationship Id="rId56" Type="http://schemas.openxmlformats.org/officeDocument/2006/relationships/hyperlink" Target="https://podminky.urs.cz/item/CS_URS_2025_01/997221873" TargetMode="External"/><Relationship Id="rId8" Type="http://schemas.openxmlformats.org/officeDocument/2006/relationships/hyperlink" Target="https://podminky.urs.cz/item/CS_URS_2025_01/130001101" TargetMode="External"/><Relationship Id="rId51" Type="http://schemas.openxmlformats.org/officeDocument/2006/relationships/hyperlink" Target="https://podminky.urs.cz/item/CS_URS_2025_01/997221551" TargetMode="External"/><Relationship Id="rId3" Type="http://schemas.openxmlformats.org/officeDocument/2006/relationships/hyperlink" Target="https://podminky.urs.cz/item/CS_URS_2025_01/113107172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1/151712111" TargetMode="External"/><Relationship Id="rId13" Type="http://schemas.openxmlformats.org/officeDocument/2006/relationships/hyperlink" Target="https://podminky.urs.cz/item/CS_URS_2025_01/161151103" TargetMode="External"/><Relationship Id="rId18" Type="http://schemas.openxmlformats.org/officeDocument/2006/relationships/hyperlink" Target="https://podminky.urs.cz/item/CS_URS_2025_01/162751139" TargetMode="External"/><Relationship Id="rId26" Type="http://schemas.openxmlformats.org/officeDocument/2006/relationships/hyperlink" Target="https://podminky.urs.cz/item/CS_URS_2025_01/564710001" TargetMode="External"/><Relationship Id="rId3" Type="http://schemas.openxmlformats.org/officeDocument/2006/relationships/hyperlink" Target="https://podminky.urs.cz/item/CS_URS_2025_01/131251203" TargetMode="External"/><Relationship Id="rId21" Type="http://schemas.openxmlformats.org/officeDocument/2006/relationships/hyperlink" Target="https://podminky.urs.cz/item/CS_URS_2025_01/171201231" TargetMode="External"/><Relationship Id="rId34" Type="http://schemas.openxmlformats.org/officeDocument/2006/relationships/hyperlink" Target="https://podminky.urs.cz/item/CS_URS_2025_01/713131141" TargetMode="External"/><Relationship Id="rId7" Type="http://schemas.openxmlformats.org/officeDocument/2006/relationships/hyperlink" Target="https://podminky.urs.cz/item/CS_URS_2025_01/151711131" TargetMode="External"/><Relationship Id="rId12" Type="http://schemas.openxmlformats.org/officeDocument/2006/relationships/hyperlink" Target="https://podminky.urs.cz/item/CS_URS_2025_01/153113112" TargetMode="External"/><Relationship Id="rId17" Type="http://schemas.openxmlformats.org/officeDocument/2006/relationships/hyperlink" Target="https://podminky.urs.cz/item/CS_URS_2025_01/162751137" TargetMode="External"/><Relationship Id="rId25" Type="http://schemas.openxmlformats.org/officeDocument/2006/relationships/hyperlink" Target="https://podminky.urs.cz/item/CS_URS_2025_01/273362021" TargetMode="External"/><Relationship Id="rId33" Type="http://schemas.openxmlformats.org/officeDocument/2006/relationships/hyperlink" Target="https://podminky.urs.cz/item/CS_URS_2025_01/998144471" TargetMode="External"/><Relationship Id="rId2" Type="http://schemas.openxmlformats.org/officeDocument/2006/relationships/hyperlink" Target="https://podminky.urs.cz/item/CS_URS_2025_01/115101301" TargetMode="External"/><Relationship Id="rId16" Type="http://schemas.openxmlformats.org/officeDocument/2006/relationships/hyperlink" Target="https://podminky.urs.cz/item/CS_URS_2025_01/162351123" TargetMode="External"/><Relationship Id="rId20" Type="http://schemas.openxmlformats.org/officeDocument/2006/relationships/hyperlink" Target="https://podminky.urs.cz/item/CS_URS_2025_01/167151102" TargetMode="External"/><Relationship Id="rId29" Type="http://schemas.openxmlformats.org/officeDocument/2006/relationships/hyperlink" Target="https://podminky.urs.cz/item/CS_URS_2025_01/631311234" TargetMode="External"/><Relationship Id="rId1" Type="http://schemas.openxmlformats.org/officeDocument/2006/relationships/hyperlink" Target="https://podminky.urs.cz/item/CS_URS_2025_01/115101201" TargetMode="External"/><Relationship Id="rId6" Type="http://schemas.openxmlformats.org/officeDocument/2006/relationships/hyperlink" Target="https://podminky.urs.cz/item/CS_URS_2025_01/151711111" TargetMode="External"/><Relationship Id="rId11" Type="http://schemas.openxmlformats.org/officeDocument/2006/relationships/hyperlink" Target="https://podminky.urs.cz/item/CS_URS_2025_01/153112122" TargetMode="External"/><Relationship Id="rId24" Type="http://schemas.openxmlformats.org/officeDocument/2006/relationships/hyperlink" Target="https://podminky.urs.cz/item/CS_URS_2025_01/273321311" TargetMode="External"/><Relationship Id="rId32" Type="http://schemas.openxmlformats.org/officeDocument/2006/relationships/hyperlink" Target="https://podminky.urs.cz/item/CS_URS_2025_01/916991121" TargetMode="External"/><Relationship Id="rId5" Type="http://schemas.openxmlformats.org/officeDocument/2006/relationships/hyperlink" Target="https://podminky.urs.cz/item/CS_URS_2025_01/131451203" TargetMode="External"/><Relationship Id="rId15" Type="http://schemas.openxmlformats.org/officeDocument/2006/relationships/hyperlink" Target="https://podminky.urs.cz/item/CS_URS_2025_01/162351103" TargetMode="External"/><Relationship Id="rId23" Type="http://schemas.openxmlformats.org/officeDocument/2006/relationships/hyperlink" Target="https://podminky.urs.cz/item/CS_URS_2025_01/271532213" TargetMode="External"/><Relationship Id="rId28" Type="http://schemas.openxmlformats.org/officeDocument/2006/relationships/hyperlink" Target="https://podminky.urs.cz/item/CS_URS_2025_01/596211210" TargetMode="External"/><Relationship Id="rId36" Type="http://schemas.openxmlformats.org/officeDocument/2006/relationships/drawing" Target="../drawings/drawing4.xml"/><Relationship Id="rId10" Type="http://schemas.openxmlformats.org/officeDocument/2006/relationships/hyperlink" Target="https://podminky.urs.cz/item/CS_URS_2025_01/153112111" TargetMode="External"/><Relationship Id="rId19" Type="http://schemas.openxmlformats.org/officeDocument/2006/relationships/hyperlink" Target="https://podminky.urs.cz/item/CS_URS_2025_01/167151101" TargetMode="External"/><Relationship Id="rId31" Type="http://schemas.openxmlformats.org/officeDocument/2006/relationships/hyperlink" Target="https://podminky.urs.cz/item/CS_URS_2025_01/916131212" TargetMode="External"/><Relationship Id="rId4" Type="http://schemas.openxmlformats.org/officeDocument/2006/relationships/hyperlink" Target="https://podminky.urs.cz/item/CS_URS_2025_01/131351203" TargetMode="External"/><Relationship Id="rId9" Type="http://schemas.openxmlformats.org/officeDocument/2006/relationships/hyperlink" Target="https://podminky.urs.cz/item/CS_URS_2025_01/151712121" TargetMode="External"/><Relationship Id="rId14" Type="http://schemas.openxmlformats.org/officeDocument/2006/relationships/hyperlink" Target="https://podminky.urs.cz/item/CS_URS_2025_01/161151113" TargetMode="External"/><Relationship Id="rId22" Type="http://schemas.openxmlformats.org/officeDocument/2006/relationships/hyperlink" Target="https://podminky.urs.cz/item/CS_URS_2025_01/174101101" TargetMode="External"/><Relationship Id="rId27" Type="http://schemas.openxmlformats.org/officeDocument/2006/relationships/hyperlink" Target="https://podminky.urs.cz/item/CS_URS_2025_01/564761101" TargetMode="External"/><Relationship Id="rId30" Type="http://schemas.openxmlformats.org/officeDocument/2006/relationships/hyperlink" Target="https://podminky.urs.cz/item/CS_URS_2025_01/631319013" TargetMode="External"/><Relationship Id="rId35" Type="http://schemas.openxmlformats.org/officeDocument/2006/relationships/hyperlink" Target="https://podminky.urs.cz/item/CS_URS_2025_01/998713101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5_01/132251256" TargetMode="External"/><Relationship Id="rId18" Type="http://schemas.openxmlformats.org/officeDocument/2006/relationships/hyperlink" Target="https://podminky.urs.cz/item/CS_URS_2025_01/141721253" TargetMode="External"/><Relationship Id="rId26" Type="http://schemas.openxmlformats.org/officeDocument/2006/relationships/hyperlink" Target="https://podminky.urs.cz/item/CS_URS_2025_01/167151111" TargetMode="External"/><Relationship Id="rId39" Type="http://schemas.openxmlformats.org/officeDocument/2006/relationships/hyperlink" Target="https://podminky.urs.cz/item/CS_URS_2025_01/451541111" TargetMode="External"/><Relationship Id="rId21" Type="http://schemas.openxmlformats.org/officeDocument/2006/relationships/hyperlink" Target="https://podminky.urs.cz/item/CS_URS_2025_01/151811231" TargetMode="External"/><Relationship Id="rId34" Type="http://schemas.openxmlformats.org/officeDocument/2006/relationships/hyperlink" Target="https://podminky.urs.cz/item/CS_URS_2025_01/184853511" TargetMode="External"/><Relationship Id="rId42" Type="http://schemas.openxmlformats.org/officeDocument/2006/relationships/hyperlink" Target="https://podminky.urs.cz/item/CS_URS_2025_01/452351111" TargetMode="External"/><Relationship Id="rId47" Type="http://schemas.openxmlformats.org/officeDocument/2006/relationships/hyperlink" Target="https://podminky.urs.cz/item/CS_URS_2025_01/567132115" TargetMode="External"/><Relationship Id="rId50" Type="http://schemas.openxmlformats.org/officeDocument/2006/relationships/hyperlink" Target="https://podminky.urs.cz/item/CS_URS_2025_01/577145112" TargetMode="External"/><Relationship Id="rId55" Type="http://schemas.openxmlformats.org/officeDocument/2006/relationships/hyperlink" Target="https://podminky.urs.cz/item/CS_URS_2025_01/857264122" TargetMode="External"/><Relationship Id="rId63" Type="http://schemas.openxmlformats.org/officeDocument/2006/relationships/hyperlink" Target="https://podminky.urs.cz/item/CS_URS_2025_01/892271111" TargetMode="External"/><Relationship Id="rId68" Type="http://schemas.openxmlformats.org/officeDocument/2006/relationships/hyperlink" Target="https://podminky.urs.cz/item/CS_URS_2025_01/899713111" TargetMode="External"/><Relationship Id="rId76" Type="http://schemas.openxmlformats.org/officeDocument/2006/relationships/hyperlink" Target="https://podminky.urs.cz/item/CS_URS_2025_01/997221551" TargetMode="External"/><Relationship Id="rId84" Type="http://schemas.openxmlformats.org/officeDocument/2006/relationships/drawing" Target="../drawings/drawing6.xml"/><Relationship Id="rId7" Type="http://schemas.openxmlformats.org/officeDocument/2006/relationships/hyperlink" Target="https://podminky.urs.cz/item/CS_URS_2025_01/119001405" TargetMode="External"/><Relationship Id="rId71" Type="http://schemas.openxmlformats.org/officeDocument/2006/relationships/hyperlink" Target="https://podminky.urs.cz/item/CS_URS_2025_01/899911251" TargetMode="External"/><Relationship Id="rId2" Type="http://schemas.openxmlformats.org/officeDocument/2006/relationships/hyperlink" Target="https://podminky.urs.cz/item/CS_URS_2025_01/113107232" TargetMode="External"/><Relationship Id="rId16" Type="http://schemas.openxmlformats.org/officeDocument/2006/relationships/hyperlink" Target="https://podminky.urs.cz/item/CS_URS_2025_01/132354202" TargetMode="External"/><Relationship Id="rId29" Type="http://schemas.openxmlformats.org/officeDocument/2006/relationships/hyperlink" Target="https://podminky.urs.cz/item/CS_URS_2025_01/174101101" TargetMode="External"/><Relationship Id="rId11" Type="http://schemas.openxmlformats.org/officeDocument/2006/relationships/hyperlink" Target="https://podminky.urs.cz/item/CS_URS_2025_01/121151123" TargetMode="External"/><Relationship Id="rId24" Type="http://schemas.openxmlformats.org/officeDocument/2006/relationships/hyperlink" Target="https://podminky.urs.cz/item/CS_URS_2025_01/162751137" TargetMode="External"/><Relationship Id="rId32" Type="http://schemas.openxmlformats.org/officeDocument/2006/relationships/hyperlink" Target="https://podminky.urs.cz/item/CS_URS_2025_01/181451131" TargetMode="External"/><Relationship Id="rId37" Type="http://schemas.openxmlformats.org/officeDocument/2006/relationships/hyperlink" Target="https://podminky.urs.cz/item/CS_URS_2025_01/382121121" TargetMode="External"/><Relationship Id="rId40" Type="http://schemas.openxmlformats.org/officeDocument/2006/relationships/hyperlink" Target="https://podminky.urs.cz/item/CS_URS_2025_01/451572111" TargetMode="External"/><Relationship Id="rId45" Type="http://schemas.openxmlformats.org/officeDocument/2006/relationships/hyperlink" Target="https://podminky.urs.cz/item/CS_URS_2025_01/564871116" TargetMode="External"/><Relationship Id="rId53" Type="http://schemas.openxmlformats.org/officeDocument/2006/relationships/hyperlink" Target="https://podminky.urs.cz/item/CS_URS_2025_01/857242122" TargetMode="External"/><Relationship Id="rId58" Type="http://schemas.openxmlformats.org/officeDocument/2006/relationships/hyperlink" Target="https://podminky.urs.cz/item/CS_URS_2025_01/877275201" TargetMode="External"/><Relationship Id="rId66" Type="http://schemas.openxmlformats.org/officeDocument/2006/relationships/hyperlink" Target="https://podminky.urs.cz/item/CS_URS_2025_01/899104112" TargetMode="External"/><Relationship Id="rId74" Type="http://schemas.openxmlformats.org/officeDocument/2006/relationships/hyperlink" Target="https://podminky.urs.cz/item/CS_URS_2025_01/919731121" TargetMode="External"/><Relationship Id="rId79" Type="http://schemas.openxmlformats.org/officeDocument/2006/relationships/hyperlink" Target="https://podminky.urs.cz/item/CS_URS_2025_01/997221569" TargetMode="External"/><Relationship Id="rId5" Type="http://schemas.openxmlformats.org/officeDocument/2006/relationships/hyperlink" Target="https://podminky.urs.cz/item/CS_URS_2025_01/113107241" TargetMode="External"/><Relationship Id="rId61" Type="http://schemas.openxmlformats.org/officeDocument/2006/relationships/hyperlink" Target="https://podminky.urs.cz/item/CS_URS_2025_01/891262122" TargetMode="External"/><Relationship Id="rId82" Type="http://schemas.openxmlformats.org/officeDocument/2006/relationships/hyperlink" Target="https://podminky.urs.cz/item/CS_URS_2025_01/997221875" TargetMode="External"/><Relationship Id="rId10" Type="http://schemas.openxmlformats.org/officeDocument/2006/relationships/hyperlink" Target="https://podminky.urs.cz/item/CS_URS_2025_01/119001422" TargetMode="External"/><Relationship Id="rId19" Type="http://schemas.openxmlformats.org/officeDocument/2006/relationships/hyperlink" Target="https://podminky.urs.cz/item/CS_URS_2025_01/141721257" TargetMode="External"/><Relationship Id="rId31" Type="http://schemas.openxmlformats.org/officeDocument/2006/relationships/hyperlink" Target="https://podminky.urs.cz/item/CS_URS_2025_01/181351113" TargetMode="External"/><Relationship Id="rId44" Type="http://schemas.openxmlformats.org/officeDocument/2006/relationships/hyperlink" Target="https://podminky.urs.cz/item/CS_URS_2025_01/564851111" TargetMode="External"/><Relationship Id="rId52" Type="http://schemas.openxmlformats.org/officeDocument/2006/relationships/hyperlink" Target="https://podminky.urs.cz/item/CS_URS_2025_01/852262122" TargetMode="External"/><Relationship Id="rId60" Type="http://schemas.openxmlformats.org/officeDocument/2006/relationships/hyperlink" Target="https://podminky.urs.cz/item/CS_URS_2025_01/891212631" TargetMode="External"/><Relationship Id="rId65" Type="http://schemas.openxmlformats.org/officeDocument/2006/relationships/hyperlink" Target="https://podminky.urs.cz/item/CS_URS_2025_01/892372111" TargetMode="External"/><Relationship Id="rId73" Type="http://schemas.openxmlformats.org/officeDocument/2006/relationships/hyperlink" Target="https://podminky.urs.cz/item/CS_URS_2025_01/919121111" TargetMode="External"/><Relationship Id="rId78" Type="http://schemas.openxmlformats.org/officeDocument/2006/relationships/hyperlink" Target="https://podminky.urs.cz/item/CS_URS_2025_01/997221561" TargetMode="External"/><Relationship Id="rId81" Type="http://schemas.openxmlformats.org/officeDocument/2006/relationships/hyperlink" Target="https://podminky.urs.cz/item/CS_URS_2025_01/997221873" TargetMode="External"/><Relationship Id="rId4" Type="http://schemas.openxmlformats.org/officeDocument/2006/relationships/hyperlink" Target="https://podminky.urs.cz/item/CS_URS_2025_01/113107225" TargetMode="External"/><Relationship Id="rId9" Type="http://schemas.openxmlformats.org/officeDocument/2006/relationships/hyperlink" Target="https://podminky.urs.cz/item/CS_URS_2025_01/119001421" TargetMode="External"/><Relationship Id="rId14" Type="http://schemas.openxmlformats.org/officeDocument/2006/relationships/hyperlink" Target="https://podminky.urs.cz/item/CS_URS_2025_01/132254202" TargetMode="External"/><Relationship Id="rId22" Type="http://schemas.openxmlformats.org/officeDocument/2006/relationships/hyperlink" Target="https://podminky.urs.cz/item/CS_URS_2025_01/162351103" TargetMode="External"/><Relationship Id="rId27" Type="http://schemas.openxmlformats.org/officeDocument/2006/relationships/hyperlink" Target="https://podminky.urs.cz/item/CS_URS_2025_01/167151112" TargetMode="External"/><Relationship Id="rId30" Type="http://schemas.openxmlformats.org/officeDocument/2006/relationships/hyperlink" Target="https://podminky.urs.cz/item/CS_URS_2025_01/175151101" TargetMode="External"/><Relationship Id="rId35" Type="http://schemas.openxmlformats.org/officeDocument/2006/relationships/hyperlink" Target="https://podminky.urs.cz/item/CS_URS_2025_01/185803111" TargetMode="External"/><Relationship Id="rId43" Type="http://schemas.openxmlformats.org/officeDocument/2006/relationships/hyperlink" Target="https://podminky.urs.cz/item/CS_URS_2025_01/452351112" TargetMode="External"/><Relationship Id="rId48" Type="http://schemas.openxmlformats.org/officeDocument/2006/relationships/hyperlink" Target="https://podminky.urs.cz/item/CS_URS_2025_01/573231109" TargetMode="External"/><Relationship Id="rId56" Type="http://schemas.openxmlformats.org/officeDocument/2006/relationships/hyperlink" Target="https://podminky.urs.cz/item/CS_URS_2025_01/871275201" TargetMode="External"/><Relationship Id="rId64" Type="http://schemas.openxmlformats.org/officeDocument/2006/relationships/hyperlink" Target="https://podminky.urs.cz/item/CS_URS_2025_01/892273122" TargetMode="External"/><Relationship Id="rId69" Type="http://schemas.openxmlformats.org/officeDocument/2006/relationships/hyperlink" Target="https://podminky.urs.cz/item/CS_URS_2025_01/899721111" TargetMode="External"/><Relationship Id="rId77" Type="http://schemas.openxmlformats.org/officeDocument/2006/relationships/hyperlink" Target="https://podminky.urs.cz/item/CS_URS_2025_01/997221559" TargetMode="External"/><Relationship Id="rId8" Type="http://schemas.openxmlformats.org/officeDocument/2006/relationships/hyperlink" Target="https://podminky.urs.cz/item/CS_URS_2025_01/119001406" TargetMode="External"/><Relationship Id="rId51" Type="http://schemas.openxmlformats.org/officeDocument/2006/relationships/hyperlink" Target="https://podminky.urs.cz/item/CS_URS_2025_01/577146111" TargetMode="External"/><Relationship Id="rId72" Type="http://schemas.openxmlformats.org/officeDocument/2006/relationships/hyperlink" Target="https://podminky.urs.cz/item/CS_URS_2025_01/899913152" TargetMode="External"/><Relationship Id="rId80" Type="http://schemas.openxmlformats.org/officeDocument/2006/relationships/hyperlink" Target="https://podminky.urs.cz/item/CS_URS_2025_01/997221861" TargetMode="External"/><Relationship Id="rId3" Type="http://schemas.openxmlformats.org/officeDocument/2006/relationships/hyperlink" Target="https://podminky.urs.cz/item/CS_URS_2025_01/113107182" TargetMode="External"/><Relationship Id="rId12" Type="http://schemas.openxmlformats.org/officeDocument/2006/relationships/hyperlink" Target="https://podminky.urs.cz/item/CS_URS_2025_01/130001101" TargetMode="External"/><Relationship Id="rId17" Type="http://schemas.openxmlformats.org/officeDocument/2006/relationships/hyperlink" Target="https://podminky.urs.cz/item/CS_URS_2025_01/141721217" TargetMode="External"/><Relationship Id="rId25" Type="http://schemas.openxmlformats.org/officeDocument/2006/relationships/hyperlink" Target="https://podminky.urs.cz/item/CS_URS_2025_01/162751139" TargetMode="External"/><Relationship Id="rId33" Type="http://schemas.openxmlformats.org/officeDocument/2006/relationships/hyperlink" Target="https://podminky.urs.cz/item/CS_URS_2025_01/183403111" TargetMode="External"/><Relationship Id="rId38" Type="http://schemas.openxmlformats.org/officeDocument/2006/relationships/hyperlink" Target="https://podminky.urs.cz/item/CS_URS_2025_01/382121131" TargetMode="External"/><Relationship Id="rId46" Type="http://schemas.openxmlformats.org/officeDocument/2006/relationships/hyperlink" Target="https://podminky.urs.cz/item/CS_URS_2025_01/565136101" TargetMode="External"/><Relationship Id="rId59" Type="http://schemas.openxmlformats.org/officeDocument/2006/relationships/hyperlink" Target="https://podminky.urs.cz/item/CS_URS_2025_01/877275210" TargetMode="External"/><Relationship Id="rId67" Type="http://schemas.openxmlformats.org/officeDocument/2006/relationships/hyperlink" Target="https://podminky.urs.cz/item/CS_URS_2025_01/899401112" TargetMode="External"/><Relationship Id="rId20" Type="http://schemas.openxmlformats.org/officeDocument/2006/relationships/hyperlink" Target="https://podminky.urs.cz/item/CS_URS_2025_01/151811131" TargetMode="External"/><Relationship Id="rId41" Type="http://schemas.openxmlformats.org/officeDocument/2006/relationships/hyperlink" Target="https://podminky.urs.cz/item/CS_URS_2025_01/452311161" TargetMode="External"/><Relationship Id="rId54" Type="http://schemas.openxmlformats.org/officeDocument/2006/relationships/hyperlink" Target="https://podminky.urs.cz/item/CS_URS_2025_01/857262122" TargetMode="External"/><Relationship Id="rId62" Type="http://schemas.openxmlformats.org/officeDocument/2006/relationships/hyperlink" Target="https://podminky.urs.cz/item/CS_URS_2025_01/891262222" TargetMode="External"/><Relationship Id="rId70" Type="http://schemas.openxmlformats.org/officeDocument/2006/relationships/hyperlink" Target="https://podminky.urs.cz/item/CS_URS_2025_01/899722112" TargetMode="External"/><Relationship Id="rId75" Type="http://schemas.openxmlformats.org/officeDocument/2006/relationships/hyperlink" Target="https://podminky.urs.cz/item/CS_URS_2025_01/919735111" TargetMode="External"/><Relationship Id="rId83" Type="http://schemas.openxmlformats.org/officeDocument/2006/relationships/hyperlink" Target="https://podminky.urs.cz/item/CS_URS_2025_01/998276101" TargetMode="External"/><Relationship Id="rId1" Type="http://schemas.openxmlformats.org/officeDocument/2006/relationships/hyperlink" Target="https://podminky.urs.cz/item/CS_URS_2025_01/113107162" TargetMode="External"/><Relationship Id="rId6" Type="http://schemas.openxmlformats.org/officeDocument/2006/relationships/hyperlink" Target="https://podminky.urs.cz/item/CS_URS_2025_01/113154543" TargetMode="External"/><Relationship Id="rId15" Type="http://schemas.openxmlformats.org/officeDocument/2006/relationships/hyperlink" Target="https://podminky.urs.cz/item/CS_URS_2025_01/132351256" TargetMode="External"/><Relationship Id="rId23" Type="http://schemas.openxmlformats.org/officeDocument/2006/relationships/hyperlink" Target="https://podminky.urs.cz/item/CS_URS_2025_01/162351123" TargetMode="External"/><Relationship Id="rId28" Type="http://schemas.openxmlformats.org/officeDocument/2006/relationships/hyperlink" Target="https://podminky.urs.cz/item/CS_URS_2025_01/171201231" TargetMode="External"/><Relationship Id="rId36" Type="http://schemas.openxmlformats.org/officeDocument/2006/relationships/hyperlink" Target="https://podminky.urs.cz/item/CS_URS_2025_01/185804312" TargetMode="External"/><Relationship Id="rId49" Type="http://schemas.openxmlformats.org/officeDocument/2006/relationships/hyperlink" Target="https://podminky.urs.cz/item/CS_URS_2025_01/577144211" TargetMode="External"/><Relationship Id="rId57" Type="http://schemas.openxmlformats.org/officeDocument/2006/relationships/hyperlink" Target="https://podminky.urs.cz/item/CS_URS_2025_01/871365301" TargetMode="Externa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5_01/162201405" TargetMode="External"/><Relationship Id="rId18" Type="http://schemas.openxmlformats.org/officeDocument/2006/relationships/hyperlink" Target="https://podminky.urs.cz/item/CS_URS_2025_01/162751137" TargetMode="External"/><Relationship Id="rId26" Type="http://schemas.openxmlformats.org/officeDocument/2006/relationships/hyperlink" Target="https://podminky.urs.cz/item/CS_URS_2025_01/181411131" TargetMode="External"/><Relationship Id="rId39" Type="http://schemas.openxmlformats.org/officeDocument/2006/relationships/hyperlink" Target="https://podminky.urs.cz/item/CS_URS_2025_01/892233122" TargetMode="External"/><Relationship Id="rId3" Type="http://schemas.openxmlformats.org/officeDocument/2006/relationships/hyperlink" Target="https://podminky.urs.cz/item/CS_URS_2025_01/113107322" TargetMode="External"/><Relationship Id="rId21" Type="http://schemas.openxmlformats.org/officeDocument/2006/relationships/hyperlink" Target="https://podminky.urs.cz/item/CS_URS_2025_01/167151102" TargetMode="External"/><Relationship Id="rId34" Type="http://schemas.openxmlformats.org/officeDocument/2006/relationships/hyperlink" Target="https://podminky.urs.cz/item/CS_URS_2025_01/871241211" TargetMode="External"/><Relationship Id="rId42" Type="http://schemas.openxmlformats.org/officeDocument/2006/relationships/hyperlink" Target="https://podminky.urs.cz/item/CS_URS_2025_01/899401111" TargetMode="External"/><Relationship Id="rId47" Type="http://schemas.openxmlformats.org/officeDocument/2006/relationships/hyperlink" Target="https://podminky.urs.cz/item/CS_URS_2025_01/997221559" TargetMode="External"/><Relationship Id="rId50" Type="http://schemas.openxmlformats.org/officeDocument/2006/relationships/drawing" Target="../drawings/drawing7.xml"/><Relationship Id="rId7" Type="http://schemas.openxmlformats.org/officeDocument/2006/relationships/hyperlink" Target="https://podminky.urs.cz/item/CS_URS_2025_01/130001101" TargetMode="External"/><Relationship Id="rId12" Type="http://schemas.openxmlformats.org/officeDocument/2006/relationships/hyperlink" Target="https://podminky.urs.cz/item/CS_URS_2025_01/151811231" TargetMode="External"/><Relationship Id="rId17" Type="http://schemas.openxmlformats.org/officeDocument/2006/relationships/hyperlink" Target="https://podminky.urs.cz/item/CS_URS_2025_01/162351123" TargetMode="External"/><Relationship Id="rId25" Type="http://schemas.openxmlformats.org/officeDocument/2006/relationships/hyperlink" Target="https://podminky.urs.cz/item/CS_URS_2025_01/181351003" TargetMode="External"/><Relationship Id="rId33" Type="http://schemas.openxmlformats.org/officeDocument/2006/relationships/hyperlink" Target="https://podminky.urs.cz/item/CS_URS_2025_01/564931412" TargetMode="External"/><Relationship Id="rId38" Type="http://schemas.openxmlformats.org/officeDocument/2006/relationships/hyperlink" Target="https://podminky.urs.cz/item/CS_URS_2025_01/891249111" TargetMode="External"/><Relationship Id="rId46" Type="http://schemas.openxmlformats.org/officeDocument/2006/relationships/hyperlink" Target="https://podminky.urs.cz/item/CS_URS_2025_01/997221551" TargetMode="External"/><Relationship Id="rId2" Type="http://schemas.openxmlformats.org/officeDocument/2006/relationships/hyperlink" Target="https://podminky.urs.cz/item/CS_URS_2025_01/112251101" TargetMode="External"/><Relationship Id="rId16" Type="http://schemas.openxmlformats.org/officeDocument/2006/relationships/hyperlink" Target="https://podminky.urs.cz/item/CS_URS_2025_01/162351103" TargetMode="External"/><Relationship Id="rId20" Type="http://schemas.openxmlformats.org/officeDocument/2006/relationships/hyperlink" Target="https://podminky.urs.cz/item/CS_URS_2025_01/167151101" TargetMode="External"/><Relationship Id="rId29" Type="http://schemas.openxmlformats.org/officeDocument/2006/relationships/hyperlink" Target="https://podminky.urs.cz/item/CS_URS_2025_01/185803111" TargetMode="External"/><Relationship Id="rId41" Type="http://schemas.openxmlformats.org/officeDocument/2006/relationships/hyperlink" Target="https://podminky.urs.cz/item/CS_URS_2025_01/892372111" TargetMode="External"/><Relationship Id="rId1" Type="http://schemas.openxmlformats.org/officeDocument/2006/relationships/hyperlink" Target="https://podminky.urs.cz/item/CS_URS_2025_01/112101121" TargetMode="External"/><Relationship Id="rId6" Type="http://schemas.openxmlformats.org/officeDocument/2006/relationships/hyperlink" Target="https://podminky.urs.cz/item/CS_URS_2025_01/121151103" TargetMode="External"/><Relationship Id="rId11" Type="http://schemas.openxmlformats.org/officeDocument/2006/relationships/hyperlink" Target="https://podminky.urs.cz/item/CS_URS_2025_01/151811131" TargetMode="External"/><Relationship Id="rId24" Type="http://schemas.openxmlformats.org/officeDocument/2006/relationships/hyperlink" Target="https://podminky.urs.cz/item/CS_URS_2025_01/175151101" TargetMode="External"/><Relationship Id="rId32" Type="http://schemas.openxmlformats.org/officeDocument/2006/relationships/hyperlink" Target="https://podminky.urs.cz/item/CS_URS_2025_01/564731101" TargetMode="External"/><Relationship Id="rId37" Type="http://schemas.openxmlformats.org/officeDocument/2006/relationships/hyperlink" Target="https://podminky.urs.cz/item/CS_URS_2025_01/891182122" TargetMode="External"/><Relationship Id="rId40" Type="http://schemas.openxmlformats.org/officeDocument/2006/relationships/hyperlink" Target="https://podminky.urs.cz/item/CS_URS_2025_01/892241111" TargetMode="External"/><Relationship Id="rId45" Type="http://schemas.openxmlformats.org/officeDocument/2006/relationships/hyperlink" Target="https://podminky.urs.cz/item/CS_URS_2025_01/899722112" TargetMode="External"/><Relationship Id="rId5" Type="http://schemas.openxmlformats.org/officeDocument/2006/relationships/hyperlink" Target="https://podminky.urs.cz/item/CS_URS_2025_01/119001422" TargetMode="External"/><Relationship Id="rId15" Type="http://schemas.openxmlformats.org/officeDocument/2006/relationships/hyperlink" Target="https://podminky.urs.cz/item/CS_URS_2025_01/162201421" TargetMode="External"/><Relationship Id="rId23" Type="http://schemas.openxmlformats.org/officeDocument/2006/relationships/hyperlink" Target="https://podminky.urs.cz/item/CS_URS_2025_01/174101101" TargetMode="External"/><Relationship Id="rId28" Type="http://schemas.openxmlformats.org/officeDocument/2006/relationships/hyperlink" Target="https://podminky.urs.cz/item/CS_URS_2025_01/184853511" TargetMode="External"/><Relationship Id="rId36" Type="http://schemas.openxmlformats.org/officeDocument/2006/relationships/hyperlink" Target="https://podminky.urs.cz/item/CS_URS_2025_01/877241110" TargetMode="External"/><Relationship Id="rId49" Type="http://schemas.openxmlformats.org/officeDocument/2006/relationships/hyperlink" Target="https://podminky.urs.cz/item/CS_URS_2025_01/998276101" TargetMode="External"/><Relationship Id="rId10" Type="http://schemas.openxmlformats.org/officeDocument/2006/relationships/hyperlink" Target="https://podminky.urs.cz/item/CS_URS_2025_01/132454203" TargetMode="External"/><Relationship Id="rId19" Type="http://schemas.openxmlformats.org/officeDocument/2006/relationships/hyperlink" Target="https://podminky.urs.cz/item/CS_URS_2025_01/162751139" TargetMode="External"/><Relationship Id="rId31" Type="http://schemas.openxmlformats.org/officeDocument/2006/relationships/hyperlink" Target="https://podminky.urs.cz/item/CS_URS_2025_01/451572111" TargetMode="External"/><Relationship Id="rId44" Type="http://schemas.openxmlformats.org/officeDocument/2006/relationships/hyperlink" Target="https://podminky.urs.cz/item/CS_URS_2025_01/899721111" TargetMode="External"/><Relationship Id="rId4" Type="http://schemas.openxmlformats.org/officeDocument/2006/relationships/hyperlink" Target="https://podminky.urs.cz/item/CS_URS_2025_01/119001405" TargetMode="External"/><Relationship Id="rId9" Type="http://schemas.openxmlformats.org/officeDocument/2006/relationships/hyperlink" Target="https://podminky.urs.cz/item/CS_URS_2025_01/132354203" TargetMode="External"/><Relationship Id="rId14" Type="http://schemas.openxmlformats.org/officeDocument/2006/relationships/hyperlink" Target="https://podminky.urs.cz/item/CS_URS_2025_01/162201415" TargetMode="External"/><Relationship Id="rId22" Type="http://schemas.openxmlformats.org/officeDocument/2006/relationships/hyperlink" Target="https://podminky.urs.cz/item/CS_URS_2025_01/171201231" TargetMode="External"/><Relationship Id="rId27" Type="http://schemas.openxmlformats.org/officeDocument/2006/relationships/hyperlink" Target="https://podminky.urs.cz/item/CS_URS_2025_01/183403111" TargetMode="External"/><Relationship Id="rId30" Type="http://schemas.openxmlformats.org/officeDocument/2006/relationships/hyperlink" Target="https://podminky.urs.cz/item/CS_URS_2025_01/185804312" TargetMode="External"/><Relationship Id="rId35" Type="http://schemas.openxmlformats.org/officeDocument/2006/relationships/hyperlink" Target="https://podminky.urs.cz/item/CS_URS_2025_01/877241101" TargetMode="External"/><Relationship Id="rId43" Type="http://schemas.openxmlformats.org/officeDocument/2006/relationships/hyperlink" Target="https://podminky.urs.cz/item/CS_URS_2025_01/899712111" TargetMode="External"/><Relationship Id="rId48" Type="http://schemas.openxmlformats.org/officeDocument/2006/relationships/hyperlink" Target="https://podminky.urs.cz/item/CS_URS_2025_01/997221873" TargetMode="External"/><Relationship Id="rId8" Type="http://schemas.openxmlformats.org/officeDocument/2006/relationships/hyperlink" Target="https://podminky.urs.cz/item/CS_URS_2025_01/132254203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70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pans="1:74" s="1" customFormat="1" ht="36.950000000000003" customHeight="1">
      <c r="AR2" s="296"/>
      <c r="AS2" s="296"/>
      <c r="AT2" s="296"/>
      <c r="AU2" s="296"/>
      <c r="AV2" s="296"/>
      <c r="AW2" s="296"/>
      <c r="AX2" s="296"/>
      <c r="AY2" s="296"/>
      <c r="AZ2" s="296"/>
      <c r="BA2" s="296"/>
      <c r="BB2" s="296"/>
      <c r="BC2" s="296"/>
      <c r="BD2" s="296"/>
      <c r="BE2" s="296"/>
      <c r="BS2" s="18" t="s">
        <v>6</v>
      </c>
      <c r="BT2" s="18" t="s">
        <v>7</v>
      </c>
    </row>
    <row r="3" spans="1:74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pans="1:74" s="1" customFormat="1" ht="24.95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pans="1:74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280" t="s">
        <v>14</v>
      </c>
      <c r="L5" s="281"/>
      <c r="M5" s="281"/>
      <c r="N5" s="281"/>
      <c r="O5" s="281"/>
      <c r="P5" s="281"/>
      <c r="Q5" s="281"/>
      <c r="R5" s="281"/>
      <c r="S5" s="281"/>
      <c r="T5" s="281"/>
      <c r="U5" s="281"/>
      <c r="V5" s="281"/>
      <c r="W5" s="281"/>
      <c r="X5" s="281"/>
      <c r="Y5" s="281"/>
      <c r="Z5" s="281"/>
      <c r="AA5" s="281"/>
      <c r="AB5" s="281"/>
      <c r="AC5" s="281"/>
      <c r="AD5" s="281"/>
      <c r="AE5" s="281"/>
      <c r="AF5" s="281"/>
      <c r="AG5" s="281"/>
      <c r="AH5" s="281"/>
      <c r="AI5" s="281"/>
      <c r="AJ5" s="281"/>
      <c r="AK5" s="281"/>
      <c r="AL5" s="281"/>
      <c r="AM5" s="281"/>
      <c r="AN5" s="281"/>
      <c r="AO5" s="281"/>
      <c r="AP5" s="23"/>
      <c r="AQ5" s="23"/>
      <c r="AR5" s="21"/>
      <c r="BE5" s="277" t="s">
        <v>15</v>
      </c>
      <c r="BS5" s="18" t="s">
        <v>6</v>
      </c>
    </row>
    <row r="6" spans="1:74" s="1" customFormat="1" ht="36.950000000000003" customHeight="1">
      <c r="B6" s="22"/>
      <c r="C6" s="23"/>
      <c r="D6" s="29" t="s">
        <v>16</v>
      </c>
      <c r="E6" s="23"/>
      <c r="F6" s="23"/>
      <c r="G6" s="23"/>
      <c r="H6" s="23"/>
      <c r="I6" s="23"/>
      <c r="J6" s="23"/>
      <c r="K6" s="282" t="s">
        <v>17</v>
      </c>
      <c r="L6" s="281"/>
      <c r="M6" s="281"/>
      <c r="N6" s="281"/>
      <c r="O6" s="281"/>
      <c r="P6" s="281"/>
      <c r="Q6" s="281"/>
      <c r="R6" s="281"/>
      <c r="S6" s="281"/>
      <c r="T6" s="281"/>
      <c r="U6" s="281"/>
      <c r="V6" s="281"/>
      <c r="W6" s="281"/>
      <c r="X6" s="281"/>
      <c r="Y6" s="281"/>
      <c r="Z6" s="281"/>
      <c r="AA6" s="281"/>
      <c r="AB6" s="281"/>
      <c r="AC6" s="281"/>
      <c r="AD6" s="281"/>
      <c r="AE6" s="281"/>
      <c r="AF6" s="281"/>
      <c r="AG6" s="281"/>
      <c r="AH6" s="281"/>
      <c r="AI6" s="281"/>
      <c r="AJ6" s="281"/>
      <c r="AK6" s="281"/>
      <c r="AL6" s="281"/>
      <c r="AM6" s="281"/>
      <c r="AN6" s="281"/>
      <c r="AO6" s="281"/>
      <c r="AP6" s="23"/>
      <c r="AQ6" s="23"/>
      <c r="AR6" s="21"/>
      <c r="BE6" s="278"/>
      <c r="BS6" s="18" t="s">
        <v>6</v>
      </c>
    </row>
    <row r="7" spans="1:74" s="1" customFormat="1" ht="12" customHeight="1">
      <c r="B7" s="22"/>
      <c r="C7" s="23"/>
      <c r="D7" s="30" t="s">
        <v>18</v>
      </c>
      <c r="E7" s="23"/>
      <c r="F7" s="23"/>
      <c r="G7" s="23"/>
      <c r="H7" s="23"/>
      <c r="I7" s="23"/>
      <c r="J7" s="23"/>
      <c r="K7" s="28" t="s">
        <v>19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0" t="s">
        <v>20</v>
      </c>
      <c r="AL7" s="23"/>
      <c r="AM7" s="23"/>
      <c r="AN7" s="28" t="s">
        <v>19</v>
      </c>
      <c r="AO7" s="23"/>
      <c r="AP7" s="23"/>
      <c r="AQ7" s="23"/>
      <c r="AR7" s="21"/>
      <c r="BE7" s="278"/>
      <c r="BS7" s="18" t="s">
        <v>6</v>
      </c>
    </row>
    <row r="8" spans="1:74" s="1" customFormat="1" ht="12" customHeight="1">
      <c r="B8" s="22"/>
      <c r="C8" s="23"/>
      <c r="D8" s="30" t="s">
        <v>21</v>
      </c>
      <c r="E8" s="23"/>
      <c r="F8" s="23"/>
      <c r="G8" s="23"/>
      <c r="H8" s="23"/>
      <c r="I8" s="23"/>
      <c r="J8" s="23"/>
      <c r="K8" s="28" t="s">
        <v>22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0" t="s">
        <v>23</v>
      </c>
      <c r="AL8" s="23"/>
      <c r="AM8" s="23"/>
      <c r="AN8" s="31" t="s">
        <v>24</v>
      </c>
      <c r="AO8" s="23"/>
      <c r="AP8" s="23"/>
      <c r="AQ8" s="23"/>
      <c r="AR8" s="21"/>
      <c r="BE8" s="278"/>
      <c r="BS8" s="18" t="s">
        <v>6</v>
      </c>
    </row>
    <row r="9" spans="1:74" s="1" customFormat="1" ht="14.45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278"/>
      <c r="BS9" s="18" t="s">
        <v>6</v>
      </c>
    </row>
    <row r="10" spans="1:74" s="1" customFormat="1" ht="12" customHeight="1">
      <c r="B10" s="22"/>
      <c r="C10" s="23"/>
      <c r="D10" s="30" t="s">
        <v>25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0" t="s">
        <v>26</v>
      </c>
      <c r="AL10" s="23"/>
      <c r="AM10" s="23"/>
      <c r="AN10" s="28" t="s">
        <v>19</v>
      </c>
      <c r="AO10" s="23"/>
      <c r="AP10" s="23"/>
      <c r="AQ10" s="23"/>
      <c r="AR10" s="21"/>
      <c r="BE10" s="278"/>
      <c r="BS10" s="18" t="s">
        <v>6</v>
      </c>
    </row>
    <row r="11" spans="1:74" s="1" customFormat="1" ht="18.399999999999999" customHeight="1">
      <c r="B11" s="22"/>
      <c r="C11" s="23"/>
      <c r="D11" s="23"/>
      <c r="E11" s="28" t="s">
        <v>27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0" t="s">
        <v>28</v>
      </c>
      <c r="AL11" s="23"/>
      <c r="AM11" s="23"/>
      <c r="AN11" s="28" t="s">
        <v>19</v>
      </c>
      <c r="AO11" s="23"/>
      <c r="AP11" s="23"/>
      <c r="AQ11" s="23"/>
      <c r="AR11" s="21"/>
      <c r="BE11" s="278"/>
      <c r="BS11" s="18" t="s">
        <v>6</v>
      </c>
    </row>
    <row r="12" spans="1:74" s="1" customFormat="1" ht="6.95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278"/>
      <c r="BS12" s="18" t="s">
        <v>6</v>
      </c>
    </row>
    <row r="13" spans="1:74" s="1" customFormat="1" ht="12" customHeight="1">
      <c r="B13" s="22"/>
      <c r="C13" s="23"/>
      <c r="D13" s="30" t="s">
        <v>29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0" t="s">
        <v>26</v>
      </c>
      <c r="AL13" s="23"/>
      <c r="AM13" s="23"/>
      <c r="AN13" s="32" t="s">
        <v>30</v>
      </c>
      <c r="AO13" s="23"/>
      <c r="AP13" s="23"/>
      <c r="AQ13" s="23"/>
      <c r="AR13" s="21"/>
      <c r="BE13" s="278"/>
      <c r="BS13" s="18" t="s">
        <v>6</v>
      </c>
    </row>
    <row r="14" spans="1:74" ht="12.75">
      <c r="B14" s="22"/>
      <c r="C14" s="23"/>
      <c r="D14" s="23"/>
      <c r="E14" s="283" t="s">
        <v>30</v>
      </c>
      <c r="F14" s="284"/>
      <c r="G14" s="284"/>
      <c r="H14" s="284"/>
      <c r="I14" s="284"/>
      <c r="J14" s="284"/>
      <c r="K14" s="284"/>
      <c r="L14" s="284"/>
      <c r="M14" s="284"/>
      <c r="N14" s="284"/>
      <c r="O14" s="284"/>
      <c r="P14" s="284"/>
      <c r="Q14" s="284"/>
      <c r="R14" s="284"/>
      <c r="S14" s="284"/>
      <c r="T14" s="284"/>
      <c r="U14" s="284"/>
      <c r="V14" s="284"/>
      <c r="W14" s="284"/>
      <c r="X14" s="284"/>
      <c r="Y14" s="284"/>
      <c r="Z14" s="284"/>
      <c r="AA14" s="284"/>
      <c r="AB14" s="284"/>
      <c r="AC14" s="284"/>
      <c r="AD14" s="284"/>
      <c r="AE14" s="284"/>
      <c r="AF14" s="284"/>
      <c r="AG14" s="284"/>
      <c r="AH14" s="284"/>
      <c r="AI14" s="284"/>
      <c r="AJ14" s="284"/>
      <c r="AK14" s="30" t="s">
        <v>28</v>
      </c>
      <c r="AL14" s="23"/>
      <c r="AM14" s="23"/>
      <c r="AN14" s="32" t="s">
        <v>30</v>
      </c>
      <c r="AO14" s="23"/>
      <c r="AP14" s="23"/>
      <c r="AQ14" s="23"/>
      <c r="AR14" s="21"/>
      <c r="BE14" s="278"/>
      <c r="BS14" s="18" t="s">
        <v>6</v>
      </c>
    </row>
    <row r="15" spans="1:74" s="1" customFormat="1" ht="6.95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278"/>
      <c r="BS15" s="18" t="s">
        <v>4</v>
      </c>
    </row>
    <row r="16" spans="1:74" s="1" customFormat="1" ht="12" customHeight="1">
      <c r="B16" s="22"/>
      <c r="C16" s="23"/>
      <c r="D16" s="30" t="s">
        <v>31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0" t="s">
        <v>26</v>
      </c>
      <c r="AL16" s="23"/>
      <c r="AM16" s="23"/>
      <c r="AN16" s="28" t="s">
        <v>19</v>
      </c>
      <c r="AO16" s="23"/>
      <c r="AP16" s="23"/>
      <c r="AQ16" s="23"/>
      <c r="AR16" s="21"/>
      <c r="BE16" s="278"/>
      <c r="BS16" s="18" t="s">
        <v>4</v>
      </c>
    </row>
    <row r="17" spans="1:71" s="1" customFormat="1" ht="18.399999999999999" customHeight="1">
      <c r="B17" s="22"/>
      <c r="C17" s="23"/>
      <c r="D17" s="23"/>
      <c r="E17" s="28" t="s">
        <v>32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0" t="s">
        <v>28</v>
      </c>
      <c r="AL17" s="23"/>
      <c r="AM17" s="23"/>
      <c r="AN17" s="28" t="s">
        <v>19</v>
      </c>
      <c r="AO17" s="23"/>
      <c r="AP17" s="23"/>
      <c r="AQ17" s="23"/>
      <c r="AR17" s="21"/>
      <c r="BE17" s="278"/>
      <c r="BS17" s="18" t="s">
        <v>33</v>
      </c>
    </row>
    <row r="18" spans="1:71" s="1" customFormat="1" ht="6.95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278"/>
      <c r="BS18" s="18" t="s">
        <v>6</v>
      </c>
    </row>
    <row r="19" spans="1:71" s="1" customFormat="1" ht="12" customHeight="1">
      <c r="B19" s="22"/>
      <c r="C19" s="23"/>
      <c r="D19" s="30" t="s">
        <v>34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0" t="s">
        <v>26</v>
      </c>
      <c r="AL19" s="23"/>
      <c r="AM19" s="23"/>
      <c r="AN19" s="28" t="s">
        <v>19</v>
      </c>
      <c r="AO19" s="23"/>
      <c r="AP19" s="23"/>
      <c r="AQ19" s="23"/>
      <c r="AR19" s="21"/>
      <c r="BE19" s="278"/>
      <c r="BS19" s="18" t="s">
        <v>6</v>
      </c>
    </row>
    <row r="20" spans="1:71" s="1" customFormat="1" ht="18.399999999999999" customHeight="1">
      <c r="B20" s="22"/>
      <c r="C20" s="23"/>
      <c r="D20" s="23"/>
      <c r="E20" s="28" t="s">
        <v>35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0" t="s">
        <v>28</v>
      </c>
      <c r="AL20" s="23"/>
      <c r="AM20" s="23"/>
      <c r="AN20" s="28" t="s">
        <v>19</v>
      </c>
      <c r="AO20" s="23"/>
      <c r="AP20" s="23"/>
      <c r="AQ20" s="23"/>
      <c r="AR20" s="21"/>
      <c r="BE20" s="278"/>
      <c r="BS20" s="18" t="s">
        <v>4</v>
      </c>
    </row>
    <row r="21" spans="1:71" s="1" customFormat="1" ht="6.95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278"/>
    </row>
    <row r="22" spans="1:71" s="1" customFormat="1" ht="12" customHeight="1">
      <c r="B22" s="22"/>
      <c r="C22" s="23"/>
      <c r="D22" s="30" t="s">
        <v>36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278"/>
    </row>
    <row r="23" spans="1:71" s="1" customFormat="1" ht="16.5" customHeight="1">
      <c r="B23" s="22"/>
      <c r="C23" s="23"/>
      <c r="D23" s="23"/>
      <c r="E23" s="285" t="s">
        <v>19</v>
      </c>
      <c r="F23" s="285"/>
      <c r="G23" s="285"/>
      <c r="H23" s="285"/>
      <c r="I23" s="285"/>
      <c r="J23" s="285"/>
      <c r="K23" s="285"/>
      <c r="L23" s="285"/>
      <c r="M23" s="285"/>
      <c r="N23" s="285"/>
      <c r="O23" s="285"/>
      <c r="P23" s="285"/>
      <c r="Q23" s="285"/>
      <c r="R23" s="285"/>
      <c r="S23" s="285"/>
      <c r="T23" s="285"/>
      <c r="U23" s="285"/>
      <c r="V23" s="285"/>
      <c r="W23" s="285"/>
      <c r="X23" s="285"/>
      <c r="Y23" s="285"/>
      <c r="Z23" s="285"/>
      <c r="AA23" s="285"/>
      <c r="AB23" s="285"/>
      <c r="AC23" s="285"/>
      <c r="AD23" s="285"/>
      <c r="AE23" s="285"/>
      <c r="AF23" s="285"/>
      <c r="AG23" s="285"/>
      <c r="AH23" s="285"/>
      <c r="AI23" s="285"/>
      <c r="AJ23" s="285"/>
      <c r="AK23" s="285"/>
      <c r="AL23" s="285"/>
      <c r="AM23" s="285"/>
      <c r="AN23" s="285"/>
      <c r="AO23" s="23"/>
      <c r="AP23" s="23"/>
      <c r="AQ23" s="23"/>
      <c r="AR23" s="21"/>
      <c r="BE23" s="278"/>
    </row>
    <row r="24" spans="1:71" s="1" customFormat="1" ht="6.95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278"/>
    </row>
    <row r="25" spans="1:71" s="1" customFormat="1" ht="6.95" customHeight="1">
      <c r="B25" s="22"/>
      <c r="C25" s="23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23"/>
      <c r="AQ25" s="23"/>
      <c r="AR25" s="21"/>
      <c r="BE25" s="278"/>
    </row>
    <row r="26" spans="1:71" s="2" customFormat="1" ht="25.9" customHeight="1">
      <c r="A26" s="35"/>
      <c r="B26" s="36"/>
      <c r="C26" s="37"/>
      <c r="D26" s="38" t="s">
        <v>37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286">
        <f>ROUND(AG54,2)</f>
        <v>0</v>
      </c>
      <c r="AL26" s="287"/>
      <c r="AM26" s="287"/>
      <c r="AN26" s="287"/>
      <c r="AO26" s="287"/>
      <c r="AP26" s="37"/>
      <c r="AQ26" s="37"/>
      <c r="AR26" s="40"/>
      <c r="BE26" s="278"/>
    </row>
    <row r="27" spans="1:71" s="2" customFormat="1" ht="6.95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0"/>
      <c r="BE27" s="278"/>
    </row>
    <row r="28" spans="1:71" s="2" customFormat="1" ht="12.75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288" t="s">
        <v>38</v>
      </c>
      <c r="M28" s="288"/>
      <c r="N28" s="288"/>
      <c r="O28" s="288"/>
      <c r="P28" s="288"/>
      <c r="Q28" s="37"/>
      <c r="R28" s="37"/>
      <c r="S28" s="37"/>
      <c r="T28" s="37"/>
      <c r="U28" s="37"/>
      <c r="V28" s="37"/>
      <c r="W28" s="288" t="s">
        <v>39</v>
      </c>
      <c r="X28" s="288"/>
      <c r="Y28" s="288"/>
      <c r="Z28" s="288"/>
      <c r="AA28" s="288"/>
      <c r="AB28" s="288"/>
      <c r="AC28" s="288"/>
      <c r="AD28" s="288"/>
      <c r="AE28" s="288"/>
      <c r="AF28" s="37"/>
      <c r="AG28" s="37"/>
      <c r="AH28" s="37"/>
      <c r="AI28" s="37"/>
      <c r="AJ28" s="37"/>
      <c r="AK28" s="288" t="s">
        <v>40</v>
      </c>
      <c r="AL28" s="288"/>
      <c r="AM28" s="288"/>
      <c r="AN28" s="288"/>
      <c r="AO28" s="288"/>
      <c r="AP28" s="37"/>
      <c r="AQ28" s="37"/>
      <c r="AR28" s="40"/>
      <c r="BE28" s="278"/>
    </row>
    <row r="29" spans="1:71" s="3" customFormat="1" ht="14.45" customHeight="1">
      <c r="B29" s="41"/>
      <c r="C29" s="42"/>
      <c r="D29" s="30" t="s">
        <v>41</v>
      </c>
      <c r="E29" s="42"/>
      <c r="F29" s="30" t="s">
        <v>42</v>
      </c>
      <c r="G29" s="42"/>
      <c r="H29" s="42"/>
      <c r="I29" s="42"/>
      <c r="J29" s="42"/>
      <c r="K29" s="42"/>
      <c r="L29" s="291">
        <v>0.21</v>
      </c>
      <c r="M29" s="290"/>
      <c r="N29" s="290"/>
      <c r="O29" s="290"/>
      <c r="P29" s="290"/>
      <c r="Q29" s="42"/>
      <c r="R29" s="42"/>
      <c r="S29" s="42"/>
      <c r="T29" s="42"/>
      <c r="U29" s="42"/>
      <c r="V29" s="42"/>
      <c r="W29" s="289">
        <f>ROUND(AZ54, 2)</f>
        <v>0</v>
      </c>
      <c r="X29" s="290"/>
      <c r="Y29" s="290"/>
      <c r="Z29" s="290"/>
      <c r="AA29" s="290"/>
      <c r="AB29" s="290"/>
      <c r="AC29" s="290"/>
      <c r="AD29" s="290"/>
      <c r="AE29" s="290"/>
      <c r="AF29" s="42"/>
      <c r="AG29" s="42"/>
      <c r="AH29" s="42"/>
      <c r="AI29" s="42"/>
      <c r="AJ29" s="42"/>
      <c r="AK29" s="289">
        <f>ROUND(AV54, 2)</f>
        <v>0</v>
      </c>
      <c r="AL29" s="290"/>
      <c r="AM29" s="290"/>
      <c r="AN29" s="290"/>
      <c r="AO29" s="290"/>
      <c r="AP29" s="42"/>
      <c r="AQ29" s="42"/>
      <c r="AR29" s="43"/>
      <c r="BE29" s="279"/>
    </row>
    <row r="30" spans="1:71" s="3" customFormat="1" ht="14.45" customHeight="1">
      <c r="B30" s="41"/>
      <c r="C30" s="42"/>
      <c r="D30" s="42"/>
      <c r="E30" s="42"/>
      <c r="F30" s="30" t="s">
        <v>43</v>
      </c>
      <c r="G30" s="42"/>
      <c r="H30" s="42"/>
      <c r="I30" s="42"/>
      <c r="J30" s="42"/>
      <c r="K30" s="42"/>
      <c r="L30" s="291">
        <v>0.12</v>
      </c>
      <c r="M30" s="290"/>
      <c r="N30" s="290"/>
      <c r="O30" s="290"/>
      <c r="P30" s="290"/>
      <c r="Q30" s="42"/>
      <c r="R30" s="42"/>
      <c r="S30" s="42"/>
      <c r="T30" s="42"/>
      <c r="U30" s="42"/>
      <c r="V30" s="42"/>
      <c r="W30" s="289">
        <f>ROUND(BA54, 2)</f>
        <v>0</v>
      </c>
      <c r="X30" s="290"/>
      <c r="Y30" s="290"/>
      <c r="Z30" s="290"/>
      <c r="AA30" s="290"/>
      <c r="AB30" s="290"/>
      <c r="AC30" s="290"/>
      <c r="AD30" s="290"/>
      <c r="AE30" s="290"/>
      <c r="AF30" s="42"/>
      <c r="AG30" s="42"/>
      <c r="AH30" s="42"/>
      <c r="AI30" s="42"/>
      <c r="AJ30" s="42"/>
      <c r="AK30" s="289">
        <f>ROUND(AW54, 2)</f>
        <v>0</v>
      </c>
      <c r="AL30" s="290"/>
      <c r="AM30" s="290"/>
      <c r="AN30" s="290"/>
      <c r="AO30" s="290"/>
      <c r="AP30" s="42"/>
      <c r="AQ30" s="42"/>
      <c r="AR30" s="43"/>
      <c r="BE30" s="279"/>
    </row>
    <row r="31" spans="1:71" s="3" customFormat="1" ht="14.45" hidden="1" customHeight="1">
      <c r="B31" s="41"/>
      <c r="C31" s="42"/>
      <c r="D31" s="42"/>
      <c r="E31" s="42"/>
      <c r="F31" s="30" t="s">
        <v>44</v>
      </c>
      <c r="G31" s="42"/>
      <c r="H31" s="42"/>
      <c r="I31" s="42"/>
      <c r="J31" s="42"/>
      <c r="K31" s="42"/>
      <c r="L31" s="291">
        <v>0.21</v>
      </c>
      <c r="M31" s="290"/>
      <c r="N31" s="290"/>
      <c r="O31" s="290"/>
      <c r="P31" s="290"/>
      <c r="Q31" s="42"/>
      <c r="R31" s="42"/>
      <c r="S31" s="42"/>
      <c r="T31" s="42"/>
      <c r="U31" s="42"/>
      <c r="V31" s="42"/>
      <c r="W31" s="289">
        <f>ROUND(BB54, 2)</f>
        <v>0</v>
      </c>
      <c r="X31" s="290"/>
      <c r="Y31" s="290"/>
      <c r="Z31" s="290"/>
      <c r="AA31" s="290"/>
      <c r="AB31" s="290"/>
      <c r="AC31" s="290"/>
      <c r="AD31" s="290"/>
      <c r="AE31" s="290"/>
      <c r="AF31" s="42"/>
      <c r="AG31" s="42"/>
      <c r="AH31" s="42"/>
      <c r="AI31" s="42"/>
      <c r="AJ31" s="42"/>
      <c r="AK31" s="289">
        <v>0</v>
      </c>
      <c r="AL31" s="290"/>
      <c r="AM31" s="290"/>
      <c r="AN31" s="290"/>
      <c r="AO31" s="290"/>
      <c r="AP31" s="42"/>
      <c r="AQ31" s="42"/>
      <c r="AR31" s="43"/>
      <c r="BE31" s="279"/>
    </row>
    <row r="32" spans="1:71" s="3" customFormat="1" ht="14.45" hidden="1" customHeight="1">
      <c r="B32" s="41"/>
      <c r="C32" s="42"/>
      <c r="D32" s="42"/>
      <c r="E32" s="42"/>
      <c r="F32" s="30" t="s">
        <v>45</v>
      </c>
      <c r="G32" s="42"/>
      <c r="H32" s="42"/>
      <c r="I32" s="42"/>
      <c r="J32" s="42"/>
      <c r="K32" s="42"/>
      <c r="L32" s="291">
        <v>0.12</v>
      </c>
      <c r="M32" s="290"/>
      <c r="N32" s="290"/>
      <c r="O32" s="290"/>
      <c r="P32" s="290"/>
      <c r="Q32" s="42"/>
      <c r="R32" s="42"/>
      <c r="S32" s="42"/>
      <c r="T32" s="42"/>
      <c r="U32" s="42"/>
      <c r="V32" s="42"/>
      <c r="W32" s="289">
        <f>ROUND(BC54, 2)</f>
        <v>0</v>
      </c>
      <c r="X32" s="290"/>
      <c r="Y32" s="290"/>
      <c r="Z32" s="290"/>
      <c r="AA32" s="290"/>
      <c r="AB32" s="290"/>
      <c r="AC32" s="290"/>
      <c r="AD32" s="290"/>
      <c r="AE32" s="290"/>
      <c r="AF32" s="42"/>
      <c r="AG32" s="42"/>
      <c r="AH32" s="42"/>
      <c r="AI32" s="42"/>
      <c r="AJ32" s="42"/>
      <c r="AK32" s="289">
        <v>0</v>
      </c>
      <c r="AL32" s="290"/>
      <c r="AM32" s="290"/>
      <c r="AN32" s="290"/>
      <c r="AO32" s="290"/>
      <c r="AP32" s="42"/>
      <c r="AQ32" s="42"/>
      <c r="AR32" s="43"/>
      <c r="BE32" s="279"/>
    </row>
    <row r="33" spans="1:57" s="3" customFormat="1" ht="14.45" hidden="1" customHeight="1">
      <c r="B33" s="41"/>
      <c r="C33" s="42"/>
      <c r="D33" s="42"/>
      <c r="E33" s="42"/>
      <c r="F33" s="30" t="s">
        <v>46</v>
      </c>
      <c r="G33" s="42"/>
      <c r="H33" s="42"/>
      <c r="I33" s="42"/>
      <c r="J33" s="42"/>
      <c r="K33" s="42"/>
      <c r="L33" s="291">
        <v>0</v>
      </c>
      <c r="M33" s="290"/>
      <c r="N33" s="290"/>
      <c r="O33" s="290"/>
      <c r="P33" s="290"/>
      <c r="Q33" s="42"/>
      <c r="R33" s="42"/>
      <c r="S33" s="42"/>
      <c r="T33" s="42"/>
      <c r="U33" s="42"/>
      <c r="V33" s="42"/>
      <c r="W33" s="289">
        <f>ROUND(BD54, 2)</f>
        <v>0</v>
      </c>
      <c r="X33" s="290"/>
      <c r="Y33" s="290"/>
      <c r="Z33" s="290"/>
      <c r="AA33" s="290"/>
      <c r="AB33" s="290"/>
      <c r="AC33" s="290"/>
      <c r="AD33" s="290"/>
      <c r="AE33" s="290"/>
      <c r="AF33" s="42"/>
      <c r="AG33" s="42"/>
      <c r="AH33" s="42"/>
      <c r="AI33" s="42"/>
      <c r="AJ33" s="42"/>
      <c r="AK33" s="289">
        <v>0</v>
      </c>
      <c r="AL33" s="290"/>
      <c r="AM33" s="290"/>
      <c r="AN33" s="290"/>
      <c r="AO33" s="290"/>
      <c r="AP33" s="42"/>
      <c r="AQ33" s="42"/>
      <c r="AR33" s="43"/>
    </row>
    <row r="34" spans="1:57" s="2" customFormat="1" ht="6.95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0"/>
      <c r="BE34" s="35"/>
    </row>
    <row r="35" spans="1:57" s="2" customFormat="1" ht="25.9" customHeight="1">
      <c r="A35" s="35"/>
      <c r="B35" s="36"/>
      <c r="C35" s="44"/>
      <c r="D35" s="45" t="s">
        <v>47</v>
      </c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7" t="s">
        <v>48</v>
      </c>
      <c r="U35" s="46"/>
      <c r="V35" s="46"/>
      <c r="W35" s="46"/>
      <c r="X35" s="295" t="s">
        <v>49</v>
      </c>
      <c r="Y35" s="293"/>
      <c r="Z35" s="293"/>
      <c r="AA35" s="293"/>
      <c r="AB35" s="293"/>
      <c r="AC35" s="46"/>
      <c r="AD35" s="46"/>
      <c r="AE35" s="46"/>
      <c r="AF35" s="46"/>
      <c r="AG35" s="46"/>
      <c r="AH35" s="46"/>
      <c r="AI35" s="46"/>
      <c r="AJ35" s="46"/>
      <c r="AK35" s="292">
        <f>SUM(AK26:AK33)</f>
        <v>0</v>
      </c>
      <c r="AL35" s="293"/>
      <c r="AM35" s="293"/>
      <c r="AN35" s="293"/>
      <c r="AO35" s="294"/>
      <c r="AP35" s="44"/>
      <c r="AQ35" s="44"/>
      <c r="AR35" s="40"/>
      <c r="BE35" s="35"/>
    </row>
    <row r="36" spans="1:57" s="2" customFormat="1" ht="6.95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0"/>
      <c r="BE36" s="35"/>
    </row>
    <row r="37" spans="1:57" s="2" customFormat="1" ht="6.95" customHeight="1">
      <c r="A37" s="35"/>
      <c r="B37" s="48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0"/>
      <c r="BE37" s="35"/>
    </row>
    <row r="41" spans="1:57" s="2" customFormat="1" ht="6.95" customHeight="1">
      <c r="A41" s="35"/>
      <c r="B41" s="50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40"/>
      <c r="BE41" s="35"/>
    </row>
    <row r="42" spans="1:57" s="2" customFormat="1" ht="24.95" customHeight="1">
      <c r="A42" s="35"/>
      <c r="B42" s="36"/>
      <c r="C42" s="24" t="s">
        <v>50</v>
      </c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40"/>
      <c r="BE42" s="35"/>
    </row>
    <row r="43" spans="1:57" s="2" customFormat="1" ht="6.95" customHeight="1">
      <c r="A43" s="35"/>
      <c r="B43" s="36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40"/>
      <c r="BE43" s="35"/>
    </row>
    <row r="44" spans="1:57" s="4" customFormat="1" ht="12" customHeight="1">
      <c r="B44" s="52"/>
      <c r="C44" s="30" t="s">
        <v>13</v>
      </c>
      <c r="D44" s="53"/>
      <c r="E44" s="53"/>
      <c r="F44" s="53"/>
      <c r="G44" s="53"/>
      <c r="H44" s="53"/>
      <c r="I44" s="53"/>
      <c r="J44" s="53"/>
      <c r="K44" s="53"/>
      <c r="L44" s="53" t="str">
        <f>K5</f>
        <v>1142_25</v>
      </c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4"/>
    </row>
    <row r="45" spans="1:57" s="5" customFormat="1" ht="36.950000000000003" customHeight="1">
      <c r="B45" s="55"/>
      <c r="C45" s="56" t="s">
        <v>16</v>
      </c>
      <c r="D45" s="57"/>
      <c r="E45" s="57"/>
      <c r="F45" s="57"/>
      <c r="G45" s="57"/>
      <c r="H45" s="57"/>
      <c r="I45" s="57"/>
      <c r="J45" s="57"/>
      <c r="K45" s="57"/>
      <c r="L45" s="274" t="str">
        <f>K6</f>
        <v>Splašková kanalizace Němčice</v>
      </c>
      <c r="M45" s="275"/>
      <c r="N45" s="275"/>
      <c r="O45" s="275"/>
      <c r="P45" s="275"/>
      <c r="Q45" s="275"/>
      <c r="R45" s="275"/>
      <c r="S45" s="275"/>
      <c r="T45" s="275"/>
      <c r="U45" s="275"/>
      <c r="V45" s="275"/>
      <c r="W45" s="275"/>
      <c r="X45" s="275"/>
      <c r="Y45" s="275"/>
      <c r="Z45" s="275"/>
      <c r="AA45" s="275"/>
      <c r="AB45" s="275"/>
      <c r="AC45" s="275"/>
      <c r="AD45" s="275"/>
      <c r="AE45" s="275"/>
      <c r="AF45" s="275"/>
      <c r="AG45" s="275"/>
      <c r="AH45" s="275"/>
      <c r="AI45" s="275"/>
      <c r="AJ45" s="275"/>
      <c r="AK45" s="275"/>
      <c r="AL45" s="275"/>
      <c r="AM45" s="275"/>
      <c r="AN45" s="275"/>
      <c r="AO45" s="275"/>
      <c r="AP45" s="57"/>
      <c r="AQ45" s="57"/>
      <c r="AR45" s="58"/>
    </row>
    <row r="46" spans="1:57" s="2" customFormat="1" ht="6.95" customHeight="1">
      <c r="A46" s="35"/>
      <c r="B46" s="36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40"/>
      <c r="BE46" s="35"/>
    </row>
    <row r="47" spans="1:57" s="2" customFormat="1" ht="12" customHeight="1">
      <c r="A47" s="35"/>
      <c r="B47" s="36"/>
      <c r="C47" s="30" t="s">
        <v>21</v>
      </c>
      <c r="D47" s="37"/>
      <c r="E47" s="37"/>
      <c r="F47" s="37"/>
      <c r="G47" s="37"/>
      <c r="H47" s="37"/>
      <c r="I47" s="37"/>
      <c r="J47" s="37"/>
      <c r="K47" s="37"/>
      <c r="L47" s="59" t="str">
        <f>IF(K8="","",K8)</f>
        <v>Němčice u Luštěnic</v>
      </c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0" t="s">
        <v>23</v>
      </c>
      <c r="AJ47" s="37"/>
      <c r="AK47" s="37"/>
      <c r="AL47" s="37"/>
      <c r="AM47" s="300" t="str">
        <f>IF(AN8= "","",AN8)</f>
        <v>26. 5. 2025</v>
      </c>
      <c r="AN47" s="300"/>
      <c r="AO47" s="37"/>
      <c r="AP47" s="37"/>
      <c r="AQ47" s="37"/>
      <c r="AR47" s="40"/>
      <c r="BE47" s="35"/>
    </row>
    <row r="48" spans="1:57" s="2" customFormat="1" ht="6.95" customHeight="1">
      <c r="A48" s="35"/>
      <c r="B48" s="36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40"/>
      <c r="BE48" s="35"/>
    </row>
    <row r="49" spans="1:91" s="2" customFormat="1" ht="15.2" customHeight="1">
      <c r="A49" s="35"/>
      <c r="B49" s="36"/>
      <c r="C49" s="30" t="s">
        <v>25</v>
      </c>
      <c r="D49" s="37"/>
      <c r="E49" s="37"/>
      <c r="F49" s="37"/>
      <c r="G49" s="37"/>
      <c r="H49" s="37"/>
      <c r="I49" s="37"/>
      <c r="J49" s="37"/>
      <c r="K49" s="37"/>
      <c r="L49" s="53" t="str">
        <f>IF(E11= "","",E11)</f>
        <v>Obec Němčice</v>
      </c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0" t="s">
        <v>31</v>
      </c>
      <c r="AJ49" s="37"/>
      <c r="AK49" s="37"/>
      <c r="AL49" s="37"/>
      <c r="AM49" s="301" t="str">
        <f>IF(E17="","",E17)</f>
        <v>VIS Praha</v>
      </c>
      <c r="AN49" s="302"/>
      <c r="AO49" s="302"/>
      <c r="AP49" s="302"/>
      <c r="AQ49" s="37"/>
      <c r="AR49" s="40"/>
      <c r="AS49" s="303" t="s">
        <v>51</v>
      </c>
      <c r="AT49" s="304"/>
      <c r="AU49" s="61"/>
      <c r="AV49" s="61"/>
      <c r="AW49" s="61"/>
      <c r="AX49" s="61"/>
      <c r="AY49" s="61"/>
      <c r="AZ49" s="61"/>
      <c r="BA49" s="61"/>
      <c r="BB49" s="61"/>
      <c r="BC49" s="61"/>
      <c r="BD49" s="62"/>
      <c r="BE49" s="35"/>
    </row>
    <row r="50" spans="1:91" s="2" customFormat="1" ht="15.2" customHeight="1">
      <c r="A50" s="35"/>
      <c r="B50" s="36"/>
      <c r="C50" s="30" t="s">
        <v>29</v>
      </c>
      <c r="D50" s="37"/>
      <c r="E50" s="37"/>
      <c r="F50" s="37"/>
      <c r="G50" s="37"/>
      <c r="H50" s="37"/>
      <c r="I50" s="37"/>
      <c r="J50" s="37"/>
      <c r="K50" s="37"/>
      <c r="L50" s="53" t="str">
        <f>IF(E14= "Vyplň údaj","",E14)</f>
        <v/>
      </c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0" t="s">
        <v>34</v>
      </c>
      <c r="AJ50" s="37"/>
      <c r="AK50" s="37"/>
      <c r="AL50" s="37"/>
      <c r="AM50" s="301" t="str">
        <f>IF(E20="","",E20)</f>
        <v>Ing. Eva Mrvová</v>
      </c>
      <c r="AN50" s="302"/>
      <c r="AO50" s="302"/>
      <c r="AP50" s="302"/>
      <c r="AQ50" s="37"/>
      <c r="AR50" s="40"/>
      <c r="AS50" s="305"/>
      <c r="AT50" s="306"/>
      <c r="AU50" s="63"/>
      <c r="AV50" s="63"/>
      <c r="AW50" s="63"/>
      <c r="AX50" s="63"/>
      <c r="AY50" s="63"/>
      <c r="AZ50" s="63"/>
      <c r="BA50" s="63"/>
      <c r="BB50" s="63"/>
      <c r="BC50" s="63"/>
      <c r="BD50" s="64"/>
      <c r="BE50" s="35"/>
    </row>
    <row r="51" spans="1:91" s="2" customFormat="1" ht="10.9" customHeight="1">
      <c r="A51" s="35"/>
      <c r="B51" s="36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40"/>
      <c r="AS51" s="307"/>
      <c r="AT51" s="308"/>
      <c r="AU51" s="65"/>
      <c r="AV51" s="65"/>
      <c r="AW51" s="65"/>
      <c r="AX51" s="65"/>
      <c r="AY51" s="65"/>
      <c r="AZ51" s="65"/>
      <c r="BA51" s="65"/>
      <c r="BB51" s="65"/>
      <c r="BC51" s="65"/>
      <c r="BD51" s="66"/>
      <c r="BE51" s="35"/>
    </row>
    <row r="52" spans="1:91" s="2" customFormat="1" ht="29.25" customHeight="1">
      <c r="A52" s="35"/>
      <c r="B52" s="36"/>
      <c r="C52" s="270" t="s">
        <v>52</v>
      </c>
      <c r="D52" s="271"/>
      <c r="E52" s="271"/>
      <c r="F52" s="271"/>
      <c r="G52" s="271"/>
      <c r="H52" s="67"/>
      <c r="I52" s="273" t="s">
        <v>53</v>
      </c>
      <c r="J52" s="271"/>
      <c r="K52" s="271"/>
      <c r="L52" s="271"/>
      <c r="M52" s="271"/>
      <c r="N52" s="271"/>
      <c r="O52" s="271"/>
      <c r="P52" s="271"/>
      <c r="Q52" s="271"/>
      <c r="R52" s="271"/>
      <c r="S52" s="271"/>
      <c r="T52" s="271"/>
      <c r="U52" s="271"/>
      <c r="V52" s="271"/>
      <c r="W52" s="271"/>
      <c r="X52" s="271"/>
      <c r="Y52" s="271"/>
      <c r="Z52" s="271"/>
      <c r="AA52" s="271"/>
      <c r="AB52" s="271"/>
      <c r="AC52" s="271"/>
      <c r="AD52" s="271"/>
      <c r="AE52" s="271"/>
      <c r="AF52" s="271"/>
      <c r="AG52" s="299" t="s">
        <v>54</v>
      </c>
      <c r="AH52" s="271"/>
      <c r="AI52" s="271"/>
      <c r="AJ52" s="271"/>
      <c r="AK52" s="271"/>
      <c r="AL52" s="271"/>
      <c r="AM52" s="271"/>
      <c r="AN52" s="273" t="s">
        <v>55</v>
      </c>
      <c r="AO52" s="271"/>
      <c r="AP52" s="271"/>
      <c r="AQ52" s="68" t="s">
        <v>56</v>
      </c>
      <c r="AR52" s="40"/>
      <c r="AS52" s="69" t="s">
        <v>57</v>
      </c>
      <c r="AT52" s="70" t="s">
        <v>58</v>
      </c>
      <c r="AU52" s="70" t="s">
        <v>59</v>
      </c>
      <c r="AV52" s="70" t="s">
        <v>60</v>
      </c>
      <c r="AW52" s="70" t="s">
        <v>61</v>
      </c>
      <c r="AX52" s="70" t="s">
        <v>62</v>
      </c>
      <c r="AY52" s="70" t="s">
        <v>63</v>
      </c>
      <c r="AZ52" s="70" t="s">
        <v>64</v>
      </c>
      <c r="BA52" s="70" t="s">
        <v>65</v>
      </c>
      <c r="BB52" s="70" t="s">
        <v>66</v>
      </c>
      <c r="BC52" s="70" t="s">
        <v>67</v>
      </c>
      <c r="BD52" s="71" t="s">
        <v>68</v>
      </c>
      <c r="BE52" s="35"/>
    </row>
    <row r="53" spans="1:91" s="2" customFormat="1" ht="10.9" customHeight="1">
      <c r="A53" s="35"/>
      <c r="B53" s="36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40"/>
      <c r="AS53" s="72"/>
      <c r="AT53" s="73"/>
      <c r="AU53" s="73"/>
      <c r="AV53" s="73"/>
      <c r="AW53" s="73"/>
      <c r="AX53" s="73"/>
      <c r="AY53" s="73"/>
      <c r="AZ53" s="73"/>
      <c r="BA53" s="73"/>
      <c r="BB53" s="73"/>
      <c r="BC53" s="73"/>
      <c r="BD53" s="74"/>
      <c r="BE53" s="35"/>
    </row>
    <row r="54" spans="1:91" s="6" customFormat="1" ht="32.450000000000003" customHeight="1">
      <c r="B54" s="75"/>
      <c r="C54" s="76" t="s">
        <v>69</v>
      </c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276">
        <f>ROUND(SUM(AG55:AG68),2)</f>
        <v>0</v>
      </c>
      <c r="AH54" s="276"/>
      <c r="AI54" s="276"/>
      <c r="AJ54" s="276"/>
      <c r="AK54" s="276"/>
      <c r="AL54" s="276"/>
      <c r="AM54" s="276"/>
      <c r="AN54" s="309">
        <f t="shared" ref="AN54:AN68" si="0">SUM(AG54,AT54)</f>
        <v>0</v>
      </c>
      <c r="AO54" s="309"/>
      <c r="AP54" s="309"/>
      <c r="AQ54" s="79" t="s">
        <v>19</v>
      </c>
      <c r="AR54" s="80"/>
      <c r="AS54" s="81">
        <f>ROUND(SUM(AS55:AS68),2)</f>
        <v>0</v>
      </c>
      <c r="AT54" s="82">
        <f t="shared" ref="AT54:AT68" si="1">ROUND(SUM(AV54:AW54),2)</f>
        <v>0</v>
      </c>
      <c r="AU54" s="83">
        <f>ROUND(SUM(AU55:AU68),5)</f>
        <v>0</v>
      </c>
      <c r="AV54" s="82">
        <f>ROUND(AZ54*L29,2)</f>
        <v>0</v>
      </c>
      <c r="AW54" s="82">
        <f>ROUND(BA54*L30,2)</f>
        <v>0</v>
      </c>
      <c r="AX54" s="82">
        <f>ROUND(BB54*L29,2)</f>
        <v>0</v>
      </c>
      <c r="AY54" s="82">
        <f>ROUND(BC54*L30,2)</f>
        <v>0</v>
      </c>
      <c r="AZ54" s="82">
        <f>ROUND(SUM(AZ55:AZ68),2)</f>
        <v>0</v>
      </c>
      <c r="BA54" s="82">
        <f>ROUND(SUM(BA55:BA68),2)</f>
        <v>0</v>
      </c>
      <c r="BB54" s="82">
        <f>ROUND(SUM(BB55:BB68),2)</f>
        <v>0</v>
      </c>
      <c r="BC54" s="82">
        <f>ROUND(SUM(BC55:BC68),2)</f>
        <v>0</v>
      </c>
      <c r="BD54" s="84">
        <f>ROUND(SUM(BD55:BD68),2)</f>
        <v>0</v>
      </c>
      <c r="BS54" s="85" t="s">
        <v>70</v>
      </c>
      <c r="BT54" s="85" t="s">
        <v>71</v>
      </c>
      <c r="BU54" s="86" t="s">
        <v>72</v>
      </c>
      <c r="BV54" s="85" t="s">
        <v>73</v>
      </c>
      <c r="BW54" s="85" t="s">
        <v>5</v>
      </c>
      <c r="BX54" s="85" t="s">
        <v>74</v>
      </c>
      <c r="CL54" s="85" t="s">
        <v>19</v>
      </c>
    </row>
    <row r="55" spans="1:91" s="7" customFormat="1" ht="24.75" customHeight="1">
      <c r="A55" s="87" t="s">
        <v>75</v>
      </c>
      <c r="B55" s="88"/>
      <c r="C55" s="89"/>
      <c r="D55" s="272" t="s">
        <v>76</v>
      </c>
      <c r="E55" s="272"/>
      <c r="F55" s="272"/>
      <c r="G55" s="272"/>
      <c r="H55" s="272"/>
      <c r="I55" s="90"/>
      <c r="J55" s="272" t="s">
        <v>77</v>
      </c>
      <c r="K55" s="272"/>
      <c r="L55" s="272"/>
      <c r="M55" s="272"/>
      <c r="N55" s="272"/>
      <c r="O55" s="272"/>
      <c r="P55" s="272"/>
      <c r="Q55" s="272"/>
      <c r="R55" s="272"/>
      <c r="S55" s="272"/>
      <c r="T55" s="272"/>
      <c r="U55" s="272"/>
      <c r="V55" s="272"/>
      <c r="W55" s="272"/>
      <c r="X55" s="272"/>
      <c r="Y55" s="272"/>
      <c r="Z55" s="272"/>
      <c r="AA55" s="272"/>
      <c r="AB55" s="272"/>
      <c r="AC55" s="272"/>
      <c r="AD55" s="272"/>
      <c r="AE55" s="272"/>
      <c r="AF55" s="272"/>
      <c r="AG55" s="297">
        <f>'01 - SO 01 - Gravitační s...'!J30</f>
        <v>0</v>
      </c>
      <c r="AH55" s="298"/>
      <c r="AI55" s="298"/>
      <c r="AJ55" s="298"/>
      <c r="AK55" s="298"/>
      <c r="AL55" s="298"/>
      <c r="AM55" s="298"/>
      <c r="AN55" s="297">
        <f t="shared" si="0"/>
        <v>0</v>
      </c>
      <c r="AO55" s="298"/>
      <c r="AP55" s="298"/>
      <c r="AQ55" s="91" t="s">
        <v>78</v>
      </c>
      <c r="AR55" s="92"/>
      <c r="AS55" s="93">
        <v>0</v>
      </c>
      <c r="AT55" s="94">
        <f t="shared" si="1"/>
        <v>0</v>
      </c>
      <c r="AU55" s="95">
        <f>'01 - SO 01 - Gravitační s...'!P88</f>
        <v>0</v>
      </c>
      <c r="AV55" s="94">
        <f>'01 - SO 01 - Gravitační s...'!J33</f>
        <v>0</v>
      </c>
      <c r="AW55" s="94">
        <f>'01 - SO 01 - Gravitační s...'!J34</f>
        <v>0</v>
      </c>
      <c r="AX55" s="94">
        <f>'01 - SO 01 - Gravitační s...'!J35</f>
        <v>0</v>
      </c>
      <c r="AY55" s="94">
        <f>'01 - SO 01 - Gravitační s...'!J36</f>
        <v>0</v>
      </c>
      <c r="AZ55" s="94">
        <f>'01 - SO 01 - Gravitační s...'!F33</f>
        <v>0</v>
      </c>
      <c r="BA55" s="94">
        <f>'01 - SO 01 - Gravitační s...'!F34</f>
        <v>0</v>
      </c>
      <c r="BB55" s="94">
        <f>'01 - SO 01 - Gravitační s...'!F35</f>
        <v>0</v>
      </c>
      <c r="BC55" s="94">
        <f>'01 - SO 01 - Gravitační s...'!F36</f>
        <v>0</v>
      </c>
      <c r="BD55" s="96">
        <f>'01 - SO 01 - Gravitační s...'!F37</f>
        <v>0</v>
      </c>
      <c r="BT55" s="97" t="s">
        <v>79</v>
      </c>
      <c r="BV55" s="97" t="s">
        <v>73</v>
      </c>
      <c r="BW55" s="97" t="s">
        <v>80</v>
      </c>
      <c r="BX55" s="97" t="s">
        <v>5</v>
      </c>
      <c r="CL55" s="97" t="s">
        <v>19</v>
      </c>
      <c r="CM55" s="97" t="s">
        <v>81</v>
      </c>
    </row>
    <row r="56" spans="1:91" s="7" customFormat="1" ht="16.5" customHeight="1">
      <c r="A56" s="87" t="s">
        <v>75</v>
      </c>
      <c r="B56" s="88"/>
      <c r="C56" s="89"/>
      <c r="D56" s="272" t="s">
        <v>82</v>
      </c>
      <c r="E56" s="272"/>
      <c r="F56" s="272"/>
      <c r="G56" s="272"/>
      <c r="H56" s="272"/>
      <c r="I56" s="90"/>
      <c r="J56" s="272" t="s">
        <v>83</v>
      </c>
      <c r="K56" s="272"/>
      <c r="L56" s="272"/>
      <c r="M56" s="272"/>
      <c r="N56" s="272"/>
      <c r="O56" s="272"/>
      <c r="P56" s="272"/>
      <c r="Q56" s="272"/>
      <c r="R56" s="272"/>
      <c r="S56" s="272"/>
      <c r="T56" s="272"/>
      <c r="U56" s="272"/>
      <c r="V56" s="272"/>
      <c r="W56" s="272"/>
      <c r="X56" s="272"/>
      <c r="Y56" s="272"/>
      <c r="Z56" s="272"/>
      <c r="AA56" s="272"/>
      <c r="AB56" s="272"/>
      <c r="AC56" s="272"/>
      <c r="AD56" s="272"/>
      <c r="AE56" s="272"/>
      <c r="AF56" s="272"/>
      <c r="AG56" s="297">
        <f>'02 - SO 01.1 - Kanalizačn...'!J30</f>
        <v>0</v>
      </c>
      <c r="AH56" s="298"/>
      <c r="AI56" s="298"/>
      <c r="AJ56" s="298"/>
      <c r="AK56" s="298"/>
      <c r="AL56" s="298"/>
      <c r="AM56" s="298"/>
      <c r="AN56" s="297">
        <f t="shared" si="0"/>
        <v>0</v>
      </c>
      <c r="AO56" s="298"/>
      <c r="AP56" s="298"/>
      <c r="AQ56" s="91" t="s">
        <v>78</v>
      </c>
      <c r="AR56" s="92"/>
      <c r="AS56" s="93">
        <v>0</v>
      </c>
      <c r="AT56" s="94">
        <f t="shared" si="1"/>
        <v>0</v>
      </c>
      <c r="AU56" s="95">
        <f>'02 - SO 01.1 - Kanalizačn...'!P87</f>
        <v>0</v>
      </c>
      <c r="AV56" s="94">
        <f>'02 - SO 01.1 - Kanalizačn...'!J33</f>
        <v>0</v>
      </c>
      <c r="AW56" s="94">
        <f>'02 - SO 01.1 - Kanalizačn...'!J34</f>
        <v>0</v>
      </c>
      <c r="AX56" s="94">
        <f>'02 - SO 01.1 - Kanalizačn...'!J35</f>
        <v>0</v>
      </c>
      <c r="AY56" s="94">
        <f>'02 - SO 01.1 - Kanalizačn...'!J36</f>
        <v>0</v>
      </c>
      <c r="AZ56" s="94">
        <f>'02 - SO 01.1 - Kanalizačn...'!F33</f>
        <v>0</v>
      </c>
      <c r="BA56" s="94">
        <f>'02 - SO 01.1 - Kanalizačn...'!F34</f>
        <v>0</v>
      </c>
      <c r="BB56" s="94">
        <f>'02 - SO 01.1 - Kanalizačn...'!F35</f>
        <v>0</v>
      </c>
      <c r="BC56" s="94">
        <f>'02 - SO 01.1 - Kanalizačn...'!F36</f>
        <v>0</v>
      </c>
      <c r="BD56" s="96">
        <f>'02 - SO 01.1 - Kanalizačn...'!F37</f>
        <v>0</v>
      </c>
      <c r="BT56" s="97" t="s">
        <v>79</v>
      </c>
      <c r="BV56" s="97" t="s">
        <v>73</v>
      </c>
      <c r="BW56" s="97" t="s">
        <v>84</v>
      </c>
      <c r="BX56" s="97" t="s">
        <v>5</v>
      </c>
      <c r="CL56" s="97" t="s">
        <v>19</v>
      </c>
      <c r="CM56" s="97" t="s">
        <v>81</v>
      </c>
    </row>
    <row r="57" spans="1:91" s="7" customFormat="1" ht="24.75" customHeight="1">
      <c r="A57" s="87" t="s">
        <v>75</v>
      </c>
      <c r="B57" s="88"/>
      <c r="C57" s="89"/>
      <c r="D57" s="272" t="s">
        <v>85</v>
      </c>
      <c r="E57" s="272"/>
      <c r="F57" s="272"/>
      <c r="G57" s="272"/>
      <c r="H57" s="272"/>
      <c r="I57" s="90"/>
      <c r="J57" s="272" t="s">
        <v>86</v>
      </c>
      <c r="K57" s="272"/>
      <c r="L57" s="272"/>
      <c r="M57" s="272"/>
      <c r="N57" s="272"/>
      <c r="O57" s="272"/>
      <c r="P57" s="272"/>
      <c r="Q57" s="272"/>
      <c r="R57" s="272"/>
      <c r="S57" s="272"/>
      <c r="T57" s="272"/>
      <c r="U57" s="272"/>
      <c r="V57" s="272"/>
      <c r="W57" s="272"/>
      <c r="X57" s="272"/>
      <c r="Y57" s="272"/>
      <c r="Z57" s="272"/>
      <c r="AA57" s="272"/>
      <c r="AB57" s="272"/>
      <c r="AC57" s="272"/>
      <c r="AD57" s="272"/>
      <c r="AE57" s="272"/>
      <c r="AF57" s="272"/>
      <c r="AG57" s="297">
        <f>'03 - SO 02 - Čerpací stan...'!J30</f>
        <v>0</v>
      </c>
      <c r="AH57" s="298"/>
      <c r="AI57" s="298"/>
      <c r="AJ57" s="298"/>
      <c r="AK57" s="298"/>
      <c r="AL57" s="298"/>
      <c r="AM57" s="298"/>
      <c r="AN57" s="297">
        <f t="shared" si="0"/>
        <v>0</v>
      </c>
      <c r="AO57" s="298"/>
      <c r="AP57" s="298"/>
      <c r="AQ57" s="91" t="s">
        <v>78</v>
      </c>
      <c r="AR57" s="92"/>
      <c r="AS57" s="93">
        <v>0</v>
      </c>
      <c r="AT57" s="94">
        <f t="shared" si="1"/>
        <v>0</v>
      </c>
      <c r="AU57" s="95">
        <f>'03 - SO 02 - Čerpací stan...'!P88</f>
        <v>0</v>
      </c>
      <c r="AV57" s="94">
        <f>'03 - SO 02 - Čerpací stan...'!J33</f>
        <v>0</v>
      </c>
      <c r="AW57" s="94">
        <f>'03 - SO 02 - Čerpací stan...'!J34</f>
        <v>0</v>
      </c>
      <c r="AX57" s="94">
        <f>'03 - SO 02 - Čerpací stan...'!J35</f>
        <v>0</v>
      </c>
      <c r="AY57" s="94">
        <f>'03 - SO 02 - Čerpací stan...'!J36</f>
        <v>0</v>
      </c>
      <c r="AZ57" s="94">
        <f>'03 - SO 02 - Čerpací stan...'!F33</f>
        <v>0</v>
      </c>
      <c r="BA57" s="94">
        <f>'03 - SO 02 - Čerpací stan...'!F34</f>
        <v>0</v>
      </c>
      <c r="BB57" s="94">
        <f>'03 - SO 02 - Čerpací stan...'!F35</f>
        <v>0</v>
      </c>
      <c r="BC57" s="94">
        <f>'03 - SO 02 - Čerpací stan...'!F36</f>
        <v>0</v>
      </c>
      <c r="BD57" s="96">
        <f>'03 - SO 02 - Čerpací stan...'!F37</f>
        <v>0</v>
      </c>
      <c r="BT57" s="97" t="s">
        <v>79</v>
      </c>
      <c r="BV57" s="97" t="s">
        <v>73</v>
      </c>
      <c r="BW57" s="97" t="s">
        <v>87</v>
      </c>
      <c r="BX57" s="97" t="s">
        <v>5</v>
      </c>
      <c r="CL57" s="97" t="s">
        <v>19</v>
      </c>
      <c r="CM57" s="97" t="s">
        <v>81</v>
      </c>
    </row>
    <row r="58" spans="1:91" s="7" customFormat="1" ht="16.5" customHeight="1">
      <c r="A58" s="87" t="s">
        <v>75</v>
      </c>
      <c r="B58" s="88"/>
      <c r="C58" s="89"/>
      <c r="D58" s="272" t="s">
        <v>88</v>
      </c>
      <c r="E58" s="272"/>
      <c r="F58" s="272"/>
      <c r="G58" s="272"/>
      <c r="H58" s="272"/>
      <c r="I58" s="90"/>
      <c r="J58" s="272" t="s">
        <v>89</v>
      </c>
      <c r="K58" s="272"/>
      <c r="L58" s="272"/>
      <c r="M58" s="272"/>
      <c r="N58" s="272"/>
      <c r="O58" s="272"/>
      <c r="P58" s="272"/>
      <c r="Q58" s="272"/>
      <c r="R58" s="272"/>
      <c r="S58" s="272"/>
      <c r="T58" s="272"/>
      <c r="U58" s="272"/>
      <c r="V58" s="272"/>
      <c r="W58" s="272"/>
      <c r="X58" s="272"/>
      <c r="Y58" s="272"/>
      <c r="Z58" s="272"/>
      <c r="AA58" s="272"/>
      <c r="AB58" s="272"/>
      <c r="AC58" s="272"/>
      <c r="AD58" s="272"/>
      <c r="AE58" s="272"/>
      <c r="AF58" s="272"/>
      <c r="AG58" s="297">
        <f>'04 - SO 02.1 - Přípojka N...'!J30</f>
        <v>0</v>
      </c>
      <c r="AH58" s="298"/>
      <c r="AI58" s="298"/>
      <c r="AJ58" s="298"/>
      <c r="AK58" s="298"/>
      <c r="AL58" s="298"/>
      <c r="AM58" s="298"/>
      <c r="AN58" s="297">
        <f t="shared" si="0"/>
        <v>0</v>
      </c>
      <c r="AO58" s="298"/>
      <c r="AP58" s="298"/>
      <c r="AQ58" s="91" t="s">
        <v>78</v>
      </c>
      <c r="AR58" s="92"/>
      <c r="AS58" s="93">
        <v>0</v>
      </c>
      <c r="AT58" s="94">
        <f t="shared" si="1"/>
        <v>0</v>
      </c>
      <c r="AU58" s="95">
        <f>'04 - SO 02.1 - Přípojka N...'!P81</f>
        <v>0</v>
      </c>
      <c r="AV58" s="94">
        <f>'04 - SO 02.1 - Přípojka N...'!J33</f>
        <v>0</v>
      </c>
      <c r="AW58" s="94">
        <f>'04 - SO 02.1 - Přípojka N...'!J34</f>
        <v>0</v>
      </c>
      <c r="AX58" s="94">
        <f>'04 - SO 02.1 - Přípojka N...'!J35</f>
        <v>0</v>
      </c>
      <c r="AY58" s="94">
        <f>'04 - SO 02.1 - Přípojka N...'!J36</f>
        <v>0</v>
      </c>
      <c r="AZ58" s="94">
        <f>'04 - SO 02.1 - Přípojka N...'!F33</f>
        <v>0</v>
      </c>
      <c r="BA58" s="94">
        <f>'04 - SO 02.1 - Přípojka N...'!F34</f>
        <v>0</v>
      </c>
      <c r="BB58" s="94">
        <f>'04 - SO 02.1 - Přípojka N...'!F35</f>
        <v>0</v>
      </c>
      <c r="BC58" s="94">
        <f>'04 - SO 02.1 - Přípojka N...'!F36</f>
        <v>0</v>
      </c>
      <c r="BD58" s="96">
        <f>'04 - SO 02.1 - Přípojka N...'!F37</f>
        <v>0</v>
      </c>
      <c r="BT58" s="97" t="s">
        <v>79</v>
      </c>
      <c r="BV58" s="97" t="s">
        <v>73</v>
      </c>
      <c r="BW58" s="97" t="s">
        <v>90</v>
      </c>
      <c r="BX58" s="97" t="s">
        <v>5</v>
      </c>
      <c r="CL58" s="97" t="s">
        <v>19</v>
      </c>
      <c r="CM58" s="97" t="s">
        <v>81</v>
      </c>
    </row>
    <row r="59" spans="1:91" s="7" customFormat="1" ht="16.5" customHeight="1">
      <c r="A59" s="87" t="s">
        <v>75</v>
      </c>
      <c r="B59" s="88"/>
      <c r="C59" s="89"/>
      <c r="D59" s="272" t="s">
        <v>91</v>
      </c>
      <c r="E59" s="272"/>
      <c r="F59" s="272"/>
      <c r="G59" s="272"/>
      <c r="H59" s="272"/>
      <c r="I59" s="90"/>
      <c r="J59" s="272" t="s">
        <v>92</v>
      </c>
      <c r="K59" s="272"/>
      <c r="L59" s="272"/>
      <c r="M59" s="272"/>
      <c r="N59" s="272"/>
      <c r="O59" s="272"/>
      <c r="P59" s="272"/>
      <c r="Q59" s="272"/>
      <c r="R59" s="272"/>
      <c r="S59" s="272"/>
      <c r="T59" s="272"/>
      <c r="U59" s="272"/>
      <c r="V59" s="272"/>
      <c r="W59" s="272"/>
      <c r="X59" s="272"/>
      <c r="Y59" s="272"/>
      <c r="Z59" s="272"/>
      <c r="AA59" s="272"/>
      <c r="AB59" s="272"/>
      <c r="AC59" s="272"/>
      <c r="AD59" s="272"/>
      <c r="AE59" s="272"/>
      <c r="AF59" s="272"/>
      <c r="AG59" s="297">
        <f>'05 - SO 02.2 - Výtlačný ř...'!J30</f>
        <v>0</v>
      </c>
      <c r="AH59" s="298"/>
      <c r="AI59" s="298"/>
      <c r="AJ59" s="298"/>
      <c r="AK59" s="298"/>
      <c r="AL59" s="298"/>
      <c r="AM59" s="298"/>
      <c r="AN59" s="297">
        <f t="shared" si="0"/>
        <v>0</v>
      </c>
      <c r="AO59" s="298"/>
      <c r="AP59" s="298"/>
      <c r="AQ59" s="91" t="s">
        <v>78</v>
      </c>
      <c r="AR59" s="92"/>
      <c r="AS59" s="93">
        <v>0</v>
      </c>
      <c r="AT59" s="94">
        <f t="shared" si="1"/>
        <v>0</v>
      </c>
      <c r="AU59" s="95">
        <f>'05 - SO 02.2 - Výtlačný ř...'!P88</f>
        <v>0</v>
      </c>
      <c r="AV59" s="94">
        <f>'05 - SO 02.2 - Výtlačný ř...'!J33</f>
        <v>0</v>
      </c>
      <c r="AW59" s="94">
        <f>'05 - SO 02.2 - Výtlačný ř...'!J34</f>
        <v>0</v>
      </c>
      <c r="AX59" s="94">
        <f>'05 - SO 02.2 - Výtlačný ř...'!J35</f>
        <v>0</v>
      </c>
      <c r="AY59" s="94">
        <f>'05 - SO 02.2 - Výtlačný ř...'!J36</f>
        <v>0</v>
      </c>
      <c r="AZ59" s="94">
        <f>'05 - SO 02.2 - Výtlačný ř...'!F33</f>
        <v>0</v>
      </c>
      <c r="BA59" s="94">
        <f>'05 - SO 02.2 - Výtlačný ř...'!F34</f>
        <v>0</v>
      </c>
      <c r="BB59" s="94">
        <f>'05 - SO 02.2 - Výtlačný ř...'!F35</f>
        <v>0</v>
      </c>
      <c r="BC59" s="94">
        <f>'05 - SO 02.2 - Výtlačný ř...'!F36</f>
        <v>0</v>
      </c>
      <c r="BD59" s="96">
        <f>'05 - SO 02.2 - Výtlačný ř...'!F37</f>
        <v>0</v>
      </c>
      <c r="BT59" s="97" t="s">
        <v>79</v>
      </c>
      <c r="BV59" s="97" t="s">
        <v>73</v>
      </c>
      <c r="BW59" s="97" t="s">
        <v>93</v>
      </c>
      <c r="BX59" s="97" t="s">
        <v>5</v>
      </c>
      <c r="CL59" s="97" t="s">
        <v>19</v>
      </c>
      <c r="CM59" s="97" t="s">
        <v>81</v>
      </c>
    </row>
    <row r="60" spans="1:91" s="7" customFormat="1" ht="16.5" customHeight="1">
      <c r="A60" s="87" t="s">
        <v>75</v>
      </c>
      <c r="B60" s="88"/>
      <c r="C60" s="89"/>
      <c r="D60" s="272" t="s">
        <v>94</v>
      </c>
      <c r="E60" s="272"/>
      <c r="F60" s="272"/>
      <c r="G60" s="272"/>
      <c r="H60" s="272"/>
      <c r="I60" s="90"/>
      <c r="J60" s="272" t="s">
        <v>95</v>
      </c>
      <c r="K60" s="272"/>
      <c r="L60" s="272"/>
      <c r="M60" s="272"/>
      <c r="N60" s="272"/>
      <c r="O60" s="272"/>
      <c r="P60" s="272"/>
      <c r="Q60" s="272"/>
      <c r="R60" s="272"/>
      <c r="S60" s="272"/>
      <c r="T60" s="272"/>
      <c r="U60" s="272"/>
      <c r="V60" s="272"/>
      <c r="W60" s="272"/>
      <c r="X60" s="272"/>
      <c r="Y60" s="272"/>
      <c r="Z60" s="272"/>
      <c r="AA60" s="272"/>
      <c r="AB60" s="272"/>
      <c r="AC60" s="272"/>
      <c r="AD60" s="272"/>
      <c r="AE60" s="272"/>
      <c r="AF60" s="272"/>
      <c r="AG60" s="297">
        <f>'06 - SO 02.3 - Přeložka v...'!J30</f>
        <v>0</v>
      </c>
      <c r="AH60" s="298"/>
      <c r="AI60" s="298"/>
      <c r="AJ60" s="298"/>
      <c r="AK60" s="298"/>
      <c r="AL60" s="298"/>
      <c r="AM60" s="298"/>
      <c r="AN60" s="297">
        <f t="shared" si="0"/>
        <v>0</v>
      </c>
      <c r="AO60" s="298"/>
      <c r="AP60" s="298"/>
      <c r="AQ60" s="91" t="s">
        <v>78</v>
      </c>
      <c r="AR60" s="92"/>
      <c r="AS60" s="93">
        <v>0</v>
      </c>
      <c r="AT60" s="94">
        <f t="shared" si="1"/>
        <v>0</v>
      </c>
      <c r="AU60" s="95">
        <f>'06 - SO 02.3 - Přeložka v...'!P86</f>
        <v>0</v>
      </c>
      <c r="AV60" s="94">
        <f>'06 - SO 02.3 - Přeložka v...'!J33</f>
        <v>0</v>
      </c>
      <c r="AW60" s="94">
        <f>'06 - SO 02.3 - Přeložka v...'!J34</f>
        <v>0</v>
      </c>
      <c r="AX60" s="94">
        <f>'06 - SO 02.3 - Přeložka v...'!J35</f>
        <v>0</v>
      </c>
      <c r="AY60" s="94">
        <f>'06 - SO 02.3 - Přeložka v...'!J36</f>
        <v>0</v>
      </c>
      <c r="AZ60" s="94">
        <f>'06 - SO 02.3 - Přeložka v...'!F33</f>
        <v>0</v>
      </c>
      <c r="BA60" s="94">
        <f>'06 - SO 02.3 - Přeložka v...'!F34</f>
        <v>0</v>
      </c>
      <c r="BB60" s="94">
        <f>'06 - SO 02.3 - Přeložka v...'!F35</f>
        <v>0</v>
      </c>
      <c r="BC60" s="94">
        <f>'06 - SO 02.3 - Přeložka v...'!F36</f>
        <v>0</v>
      </c>
      <c r="BD60" s="96">
        <f>'06 - SO 02.3 - Přeložka v...'!F37</f>
        <v>0</v>
      </c>
      <c r="BT60" s="97" t="s">
        <v>79</v>
      </c>
      <c r="BV60" s="97" t="s">
        <v>73</v>
      </c>
      <c r="BW60" s="97" t="s">
        <v>96</v>
      </c>
      <c r="BX60" s="97" t="s">
        <v>5</v>
      </c>
      <c r="CL60" s="97" t="s">
        <v>19</v>
      </c>
      <c r="CM60" s="97" t="s">
        <v>81</v>
      </c>
    </row>
    <row r="61" spans="1:91" s="7" customFormat="1" ht="24.75" customHeight="1">
      <c r="A61" s="87" t="s">
        <v>75</v>
      </c>
      <c r="B61" s="88"/>
      <c r="C61" s="89"/>
      <c r="D61" s="272" t="s">
        <v>97</v>
      </c>
      <c r="E61" s="272"/>
      <c r="F61" s="272"/>
      <c r="G61" s="272"/>
      <c r="H61" s="272"/>
      <c r="I61" s="90"/>
      <c r="J61" s="272" t="s">
        <v>98</v>
      </c>
      <c r="K61" s="272"/>
      <c r="L61" s="272"/>
      <c r="M61" s="272"/>
      <c r="N61" s="272"/>
      <c r="O61" s="272"/>
      <c r="P61" s="272"/>
      <c r="Q61" s="272"/>
      <c r="R61" s="272"/>
      <c r="S61" s="272"/>
      <c r="T61" s="272"/>
      <c r="U61" s="272"/>
      <c r="V61" s="272"/>
      <c r="W61" s="272"/>
      <c r="X61" s="272"/>
      <c r="Y61" s="272"/>
      <c r="Z61" s="272"/>
      <c r="AA61" s="272"/>
      <c r="AB61" s="272"/>
      <c r="AC61" s="272"/>
      <c r="AD61" s="272"/>
      <c r="AE61" s="272"/>
      <c r="AF61" s="272"/>
      <c r="AG61" s="297">
        <f>'07 - PS 01.1 - Strojnětec...'!J30</f>
        <v>0</v>
      </c>
      <c r="AH61" s="298"/>
      <c r="AI61" s="298"/>
      <c r="AJ61" s="298"/>
      <c r="AK61" s="298"/>
      <c r="AL61" s="298"/>
      <c r="AM61" s="298"/>
      <c r="AN61" s="297">
        <f t="shared" si="0"/>
        <v>0</v>
      </c>
      <c r="AO61" s="298"/>
      <c r="AP61" s="298"/>
      <c r="AQ61" s="91" t="s">
        <v>99</v>
      </c>
      <c r="AR61" s="92"/>
      <c r="AS61" s="93">
        <v>0</v>
      </c>
      <c r="AT61" s="94">
        <f t="shared" si="1"/>
        <v>0</v>
      </c>
      <c r="AU61" s="95">
        <f>'07 - PS 01.1 - Strojnětec...'!P81</f>
        <v>0</v>
      </c>
      <c r="AV61" s="94">
        <f>'07 - PS 01.1 - Strojnětec...'!J33</f>
        <v>0</v>
      </c>
      <c r="AW61" s="94">
        <f>'07 - PS 01.1 - Strojnětec...'!J34</f>
        <v>0</v>
      </c>
      <c r="AX61" s="94">
        <f>'07 - PS 01.1 - Strojnětec...'!J35</f>
        <v>0</v>
      </c>
      <c r="AY61" s="94">
        <f>'07 - PS 01.1 - Strojnětec...'!J36</f>
        <v>0</v>
      </c>
      <c r="AZ61" s="94">
        <f>'07 - PS 01.1 - Strojnětec...'!F33</f>
        <v>0</v>
      </c>
      <c r="BA61" s="94">
        <f>'07 - PS 01.1 - Strojnětec...'!F34</f>
        <v>0</v>
      </c>
      <c r="BB61" s="94">
        <f>'07 - PS 01.1 - Strojnětec...'!F35</f>
        <v>0</v>
      </c>
      <c r="BC61" s="94">
        <f>'07 - PS 01.1 - Strojnětec...'!F36</f>
        <v>0</v>
      </c>
      <c r="BD61" s="96">
        <f>'07 - PS 01.1 - Strojnětec...'!F37</f>
        <v>0</v>
      </c>
      <c r="BT61" s="97" t="s">
        <v>79</v>
      </c>
      <c r="BV61" s="97" t="s">
        <v>73</v>
      </c>
      <c r="BW61" s="97" t="s">
        <v>100</v>
      </c>
      <c r="BX61" s="97" t="s">
        <v>5</v>
      </c>
      <c r="CL61" s="97" t="s">
        <v>19</v>
      </c>
      <c r="CM61" s="97" t="s">
        <v>81</v>
      </c>
    </row>
    <row r="62" spans="1:91" s="7" customFormat="1" ht="24.75" customHeight="1">
      <c r="A62" s="87" t="s">
        <v>75</v>
      </c>
      <c r="B62" s="88"/>
      <c r="C62" s="89"/>
      <c r="D62" s="272" t="s">
        <v>101</v>
      </c>
      <c r="E62" s="272"/>
      <c r="F62" s="272"/>
      <c r="G62" s="272"/>
      <c r="H62" s="272"/>
      <c r="I62" s="90"/>
      <c r="J62" s="272" t="s">
        <v>102</v>
      </c>
      <c r="K62" s="272"/>
      <c r="L62" s="272"/>
      <c r="M62" s="272"/>
      <c r="N62" s="272"/>
      <c r="O62" s="272"/>
      <c r="P62" s="272"/>
      <c r="Q62" s="272"/>
      <c r="R62" s="272"/>
      <c r="S62" s="272"/>
      <c r="T62" s="272"/>
      <c r="U62" s="272"/>
      <c r="V62" s="272"/>
      <c r="W62" s="272"/>
      <c r="X62" s="272"/>
      <c r="Y62" s="272"/>
      <c r="Z62" s="272"/>
      <c r="AA62" s="272"/>
      <c r="AB62" s="272"/>
      <c r="AC62" s="272"/>
      <c r="AD62" s="272"/>
      <c r="AE62" s="272"/>
      <c r="AF62" s="272"/>
      <c r="AG62" s="297">
        <f>'08 - PS 01.2 - Elektrotec...'!J30</f>
        <v>0</v>
      </c>
      <c r="AH62" s="298"/>
      <c r="AI62" s="298"/>
      <c r="AJ62" s="298"/>
      <c r="AK62" s="298"/>
      <c r="AL62" s="298"/>
      <c r="AM62" s="298"/>
      <c r="AN62" s="297">
        <f t="shared" si="0"/>
        <v>0</v>
      </c>
      <c r="AO62" s="298"/>
      <c r="AP62" s="298"/>
      <c r="AQ62" s="91" t="s">
        <v>99</v>
      </c>
      <c r="AR62" s="92"/>
      <c r="AS62" s="93">
        <v>0</v>
      </c>
      <c r="AT62" s="94">
        <f t="shared" si="1"/>
        <v>0</v>
      </c>
      <c r="AU62" s="95">
        <f>'08 - PS 01.2 - Elektrotec...'!P82</f>
        <v>0</v>
      </c>
      <c r="AV62" s="94">
        <f>'08 - PS 01.2 - Elektrotec...'!J33</f>
        <v>0</v>
      </c>
      <c r="AW62" s="94">
        <f>'08 - PS 01.2 - Elektrotec...'!J34</f>
        <v>0</v>
      </c>
      <c r="AX62" s="94">
        <f>'08 - PS 01.2 - Elektrotec...'!J35</f>
        <v>0</v>
      </c>
      <c r="AY62" s="94">
        <f>'08 - PS 01.2 - Elektrotec...'!J36</f>
        <v>0</v>
      </c>
      <c r="AZ62" s="94">
        <f>'08 - PS 01.2 - Elektrotec...'!F33</f>
        <v>0</v>
      </c>
      <c r="BA62" s="94">
        <f>'08 - PS 01.2 - Elektrotec...'!F34</f>
        <v>0</v>
      </c>
      <c r="BB62" s="94">
        <f>'08 - PS 01.2 - Elektrotec...'!F35</f>
        <v>0</v>
      </c>
      <c r="BC62" s="94">
        <f>'08 - PS 01.2 - Elektrotec...'!F36</f>
        <v>0</v>
      </c>
      <c r="BD62" s="96">
        <f>'08 - PS 01.2 - Elektrotec...'!F37</f>
        <v>0</v>
      </c>
      <c r="BT62" s="97" t="s">
        <v>79</v>
      </c>
      <c r="BV62" s="97" t="s">
        <v>73</v>
      </c>
      <c r="BW62" s="97" t="s">
        <v>103</v>
      </c>
      <c r="BX62" s="97" t="s">
        <v>5</v>
      </c>
      <c r="CL62" s="97" t="s">
        <v>19</v>
      </c>
      <c r="CM62" s="97" t="s">
        <v>81</v>
      </c>
    </row>
    <row r="63" spans="1:91" s="7" customFormat="1" ht="24.75" customHeight="1">
      <c r="A63" s="87" t="s">
        <v>75</v>
      </c>
      <c r="B63" s="88"/>
      <c r="C63" s="89"/>
      <c r="D63" s="272" t="s">
        <v>104</v>
      </c>
      <c r="E63" s="272"/>
      <c r="F63" s="272"/>
      <c r="G63" s="272"/>
      <c r="H63" s="272"/>
      <c r="I63" s="90"/>
      <c r="J63" s="272" t="s">
        <v>105</v>
      </c>
      <c r="K63" s="272"/>
      <c r="L63" s="272"/>
      <c r="M63" s="272"/>
      <c r="N63" s="272"/>
      <c r="O63" s="272"/>
      <c r="P63" s="272"/>
      <c r="Q63" s="272"/>
      <c r="R63" s="272"/>
      <c r="S63" s="272"/>
      <c r="T63" s="272"/>
      <c r="U63" s="272"/>
      <c r="V63" s="272"/>
      <c r="W63" s="272"/>
      <c r="X63" s="272"/>
      <c r="Y63" s="272"/>
      <c r="Z63" s="272"/>
      <c r="AA63" s="272"/>
      <c r="AB63" s="272"/>
      <c r="AC63" s="272"/>
      <c r="AD63" s="272"/>
      <c r="AE63" s="272"/>
      <c r="AF63" s="272"/>
      <c r="AG63" s="297">
        <f>'09 - SO 03 - Čerpací stan...'!J30</f>
        <v>0</v>
      </c>
      <c r="AH63" s="298"/>
      <c r="AI63" s="298"/>
      <c r="AJ63" s="298"/>
      <c r="AK63" s="298"/>
      <c r="AL63" s="298"/>
      <c r="AM63" s="298"/>
      <c r="AN63" s="297">
        <f t="shared" si="0"/>
        <v>0</v>
      </c>
      <c r="AO63" s="298"/>
      <c r="AP63" s="298"/>
      <c r="AQ63" s="91" t="s">
        <v>78</v>
      </c>
      <c r="AR63" s="92"/>
      <c r="AS63" s="93">
        <v>0</v>
      </c>
      <c r="AT63" s="94">
        <f t="shared" si="1"/>
        <v>0</v>
      </c>
      <c r="AU63" s="95">
        <f>'09 - SO 03 - Čerpací stan...'!P88</f>
        <v>0</v>
      </c>
      <c r="AV63" s="94">
        <f>'09 - SO 03 - Čerpací stan...'!J33</f>
        <v>0</v>
      </c>
      <c r="AW63" s="94">
        <f>'09 - SO 03 - Čerpací stan...'!J34</f>
        <v>0</v>
      </c>
      <c r="AX63" s="94">
        <f>'09 - SO 03 - Čerpací stan...'!J35</f>
        <v>0</v>
      </c>
      <c r="AY63" s="94">
        <f>'09 - SO 03 - Čerpací stan...'!J36</f>
        <v>0</v>
      </c>
      <c r="AZ63" s="94">
        <f>'09 - SO 03 - Čerpací stan...'!F33</f>
        <v>0</v>
      </c>
      <c r="BA63" s="94">
        <f>'09 - SO 03 - Čerpací stan...'!F34</f>
        <v>0</v>
      </c>
      <c r="BB63" s="94">
        <f>'09 - SO 03 - Čerpací stan...'!F35</f>
        <v>0</v>
      </c>
      <c r="BC63" s="94">
        <f>'09 - SO 03 - Čerpací stan...'!F36</f>
        <v>0</v>
      </c>
      <c r="BD63" s="96">
        <f>'09 - SO 03 - Čerpací stan...'!F37</f>
        <v>0</v>
      </c>
      <c r="BT63" s="97" t="s">
        <v>79</v>
      </c>
      <c r="BV63" s="97" t="s">
        <v>73</v>
      </c>
      <c r="BW63" s="97" t="s">
        <v>106</v>
      </c>
      <c r="BX63" s="97" t="s">
        <v>5</v>
      </c>
      <c r="CL63" s="97" t="s">
        <v>19</v>
      </c>
      <c r="CM63" s="97" t="s">
        <v>81</v>
      </c>
    </row>
    <row r="64" spans="1:91" s="7" customFormat="1" ht="16.5" customHeight="1">
      <c r="A64" s="87" t="s">
        <v>75</v>
      </c>
      <c r="B64" s="88"/>
      <c r="C64" s="89"/>
      <c r="D64" s="272" t="s">
        <v>107</v>
      </c>
      <c r="E64" s="272"/>
      <c r="F64" s="272"/>
      <c r="G64" s="272"/>
      <c r="H64" s="272"/>
      <c r="I64" s="90"/>
      <c r="J64" s="272" t="s">
        <v>108</v>
      </c>
      <c r="K64" s="272"/>
      <c r="L64" s="272"/>
      <c r="M64" s="272"/>
      <c r="N64" s="272"/>
      <c r="O64" s="272"/>
      <c r="P64" s="272"/>
      <c r="Q64" s="272"/>
      <c r="R64" s="272"/>
      <c r="S64" s="272"/>
      <c r="T64" s="272"/>
      <c r="U64" s="272"/>
      <c r="V64" s="272"/>
      <c r="W64" s="272"/>
      <c r="X64" s="272"/>
      <c r="Y64" s="272"/>
      <c r="Z64" s="272"/>
      <c r="AA64" s="272"/>
      <c r="AB64" s="272"/>
      <c r="AC64" s="272"/>
      <c r="AD64" s="272"/>
      <c r="AE64" s="272"/>
      <c r="AF64" s="272"/>
      <c r="AG64" s="297">
        <f>'10 - SO 03.1 - Přípojka N...'!J30</f>
        <v>0</v>
      </c>
      <c r="AH64" s="298"/>
      <c r="AI64" s="298"/>
      <c r="AJ64" s="298"/>
      <c r="AK64" s="298"/>
      <c r="AL64" s="298"/>
      <c r="AM64" s="298"/>
      <c r="AN64" s="297">
        <f t="shared" si="0"/>
        <v>0</v>
      </c>
      <c r="AO64" s="298"/>
      <c r="AP64" s="298"/>
      <c r="AQ64" s="91" t="s">
        <v>78</v>
      </c>
      <c r="AR64" s="92"/>
      <c r="AS64" s="93">
        <v>0</v>
      </c>
      <c r="AT64" s="94">
        <f t="shared" si="1"/>
        <v>0</v>
      </c>
      <c r="AU64" s="95">
        <f>'10 - SO 03.1 - Přípojka N...'!P81</f>
        <v>0</v>
      </c>
      <c r="AV64" s="94">
        <f>'10 - SO 03.1 - Přípojka N...'!J33</f>
        <v>0</v>
      </c>
      <c r="AW64" s="94">
        <f>'10 - SO 03.1 - Přípojka N...'!J34</f>
        <v>0</v>
      </c>
      <c r="AX64" s="94">
        <f>'10 - SO 03.1 - Přípojka N...'!J35</f>
        <v>0</v>
      </c>
      <c r="AY64" s="94">
        <f>'10 - SO 03.1 - Přípojka N...'!J36</f>
        <v>0</v>
      </c>
      <c r="AZ64" s="94">
        <f>'10 - SO 03.1 - Přípojka N...'!F33</f>
        <v>0</v>
      </c>
      <c r="BA64" s="94">
        <f>'10 - SO 03.1 - Přípojka N...'!F34</f>
        <v>0</v>
      </c>
      <c r="BB64" s="94">
        <f>'10 - SO 03.1 - Přípojka N...'!F35</f>
        <v>0</v>
      </c>
      <c r="BC64" s="94">
        <f>'10 - SO 03.1 - Přípojka N...'!F36</f>
        <v>0</v>
      </c>
      <c r="BD64" s="96">
        <f>'10 - SO 03.1 - Přípojka N...'!F37</f>
        <v>0</v>
      </c>
      <c r="BT64" s="97" t="s">
        <v>79</v>
      </c>
      <c r="BV64" s="97" t="s">
        <v>73</v>
      </c>
      <c r="BW64" s="97" t="s">
        <v>109</v>
      </c>
      <c r="BX64" s="97" t="s">
        <v>5</v>
      </c>
      <c r="CL64" s="97" t="s">
        <v>19</v>
      </c>
      <c r="CM64" s="97" t="s">
        <v>81</v>
      </c>
    </row>
    <row r="65" spans="1:91" s="7" customFormat="1" ht="16.5" customHeight="1">
      <c r="A65" s="87" t="s">
        <v>75</v>
      </c>
      <c r="B65" s="88"/>
      <c r="C65" s="89"/>
      <c r="D65" s="272" t="s">
        <v>110</v>
      </c>
      <c r="E65" s="272"/>
      <c r="F65" s="272"/>
      <c r="G65" s="272"/>
      <c r="H65" s="272"/>
      <c r="I65" s="90"/>
      <c r="J65" s="272" t="s">
        <v>111</v>
      </c>
      <c r="K65" s="272"/>
      <c r="L65" s="272"/>
      <c r="M65" s="272"/>
      <c r="N65" s="272"/>
      <c r="O65" s="272"/>
      <c r="P65" s="272"/>
      <c r="Q65" s="272"/>
      <c r="R65" s="272"/>
      <c r="S65" s="272"/>
      <c r="T65" s="272"/>
      <c r="U65" s="272"/>
      <c r="V65" s="272"/>
      <c r="W65" s="272"/>
      <c r="X65" s="272"/>
      <c r="Y65" s="272"/>
      <c r="Z65" s="272"/>
      <c r="AA65" s="272"/>
      <c r="AB65" s="272"/>
      <c r="AC65" s="272"/>
      <c r="AD65" s="272"/>
      <c r="AE65" s="272"/>
      <c r="AF65" s="272"/>
      <c r="AG65" s="297">
        <f>'11 - SO 03.2 - Výtlačný ř...'!J30</f>
        <v>0</v>
      </c>
      <c r="AH65" s="298"/>
      <c r="AI65" s="298"/>
      <c r="AJ65" s="298"/>
      <c r="AK65" s="298"/>
      <c r="AL65" s="298"/>
      <c r="AM65" s="298"/>
      <c r="AN65" s="297">
        <f t="shared" si="0"/>
        <v>0</v>
      </c>
      <c r="AO65" s="298"/>
      <c r="AP65" s="298"/>
      <c r="AQ65" s="91" t="s">
        <v>78</v>
      </c>
      <c r="AR65" s="92"/>
      <c r="AS65" s="93">
        <v>0</v>
      </c>
      <c r="AT65" s="94">
        <f t="shared" si="1"/>
        <v>0</v>
      </c>
      <c r="AU65" s="95">
        <f>'11 - SO 03.2 - Výtlačný ř...'!P88</f>
        <v>0</v>
      </c>
      <c r="AV65" s="94">
        <f>'11 - SO 03.2 - Výtlačný ř...'!J33</f>
        <v>0</v>
      </c>
      <c r="AW65" s="94">
        <f>'11 - SO 03.2 - Výtlačný ř...'!J34</f>
        <v>0</v>
      </c>
      <c r="AX65" s="94">
        <f>'11 - SO 03.2 - Výtlačný ř...'!J35</f>
        <v>0</v>
      </c>
      <c r="AY65" s="94">
        <f>'11 - SO 03.2 - Výtlačný ř...'!J36</f>
        <v>0</v>
      </c>
      <c r="AZ65" s="94">
        <f>'11 - SO 03.2 - Výtlačný ř...'!F33</f>
        <v>0</v>
      </c>
      <c r="BA65" s="94">
        <f>'11 - SO 03.2 - Výtlačný ř...'!F34</f>
        <v>0</v>
      </c>
      <c r="BB65" s="94">
        <f>'11 - SO 03.2 - Výtlačný ř...'!F35</f>
        <v>0</v>
      </c>
      <c r="BC65" s="94">
        <f>'11 - SO 03.2 - Výtlačný ř...'!F36</f>
        <v>0</v>
      </c>
      <c r="BD65" s="96">
        <f>'11 - SO 03.2 - Výtlačný ř...'!F37</f>
        <v>0</v>
      </c>
      <c r="BT65" s="97" t="s">
        <v>79</v>
      </c>
      <c r="BV65" s="97" t="s">
        <v>73</v>
      </c>
      <c r="BW65" s="97" t="s">
        <v>112</v>
      </c>
      <c r="BX65" s="97" t="s">
        <v>5</v>
      </c>
      <c r="CL65" s="97" t="s">
        <v>19</v>
      </c>
      <c r="CM65" s="97" t="s">
        <v>81</v>
      </c>
    </row>
    <row r="66" spans="1:91" s="7" customFormat="1" ht="24.75" customHeight="1">
      <c r="A66" s="87" t="s">
        <v>75</v>
      </c>
      <c r="B66" s="88"/>
      <c r="C66" s="89"/>
      <c r="D66" s="272" t="s">
        <v>8</v>
      </c>
      <c r="E66" s="272"/>
      <c r="F66" s="272"/>
      <c r="G66" s="272"/>
      <c r="H66" s="272"/>
      <c r="I66" s="90"/>
      <c r="J66" s="272" t="s">
        <v>113</v>
      </c>
      <c r="K66" s="272"/>
      <c r="L66" s="272"/>
      <c r="M66" s="272"/>
      <c r="N66" s="272"/>
      <c r="O66" s="272"/>
      <c r="P66" s="272"/>
      <c r="Q66" s="272"/>
      <c r="R66" s="272"/>
      <c r="S66" s="272"/>
      <c r="T66" s="272"/>
      <c r="U66" s="272"/>
      <c r="V66" s="272"/>
      <c r="W66" s="272"/>
      <c r="X66" s="272"/>
      <c r="Y66" s="272"/>
      <c r="Z66" s="272"/>
      <c r="AA66" s="272"/>
      <c r="AB66" s="272"/>
      <c r="AC66" s="272"/>
      <c r="AD66" s="272"/>
      <c r="AE66" s="272"/>
      <c r="AF66" s="272"/>
      <c r="AG66" s="297">
        <f>'12 - PS 02.1 - Strojnětec...'!J30</f>
        <v>0</v>
      </c>
      <c r="AH66" s="298"/>
      <c r="AI66" s="298"/>
      <c r="AJ66" s="298"/>
      <c r="AK66" s="298"/>
      <c r="AL66" s="298"/>
      <c r="AM66" s="298"/>
      <c r="AN66" s="297">
        <f t="shared" si="0"/>
        <v>0</v>
      </c>
      <c r="AO66" s="298"/>
      <c r="AP66" s="298"/>
      <c r="AQ66" s="91" t="s">
        <v>99</v>
      </c>
      <c r="AR66" s="92"/>
      <c r="AS66" s="93">
        <v>0</v>
      </c>
      <c r="AT66" s="94">
        <f t="shared" si="1"/>
        <v>0</v>
      </c>
      <c r="AU66" s="95">
        <f>'12 - PS 02.1 - Strojnětec...'!P81</f>
        <v>0</v>
      </c>
      <c r="AV66" s="94">
        <f>'12 - PS 02.1 - Strojnětec...'!J33</f>
        <v>0</v>
      </c>
      <c r="AW66" s="94">
        <f>'12 - PS 02.1 - Strojnětec...'!J34</f>
        <v>0</v>
      </c>
      <c r="AX66" s="94">
        <f>'12 - PS 02.1 - Strojnětec...'!J35</f>
        <v>0</v>
      </c>
      <c r="AY66" s="94">
        <f>'12 - PS 02.1 - Strojnětec...'!J36</f>
        <v>0</v>
      </c>
      <c r="AZ66" s="94">
        <f>'12 - PS 02.1 - Strojnětec...'!F33</f>
        <v>0</v>
      </c>
      <c r="BA66" s="94">
        <f>'12 - PS 02.1 - Strojnětec...'!F34</f>
        <v>0</v>
      </c>
      <c r="BB66" s="94">
        <f>'12 - PS 02.1 - Strojnětec...'!F35</f>
        <v>0</v>
      </c>
      <c r="BC66" s="94">
        <f>'12 - PS 02.1 - Strojnětec...'!F36</f>
        <v>0</v>
      </c>
      <c r="BD66" s="96">
        <f>'12 - PS 02.1 - Strojnětec...'!F37</f>
        <v>0</v>
      </c>
      <c r="BT66" s="97" t="s">
        <v>79</v>
      </c>
      <c r="BV66" s="97" t="s">
        <v>73</v>
      </c>
      <c r="BW66" s="97" t="s">
        <v>114</v>
      </c>
      <c r="BX66" s="97" t="s">
        <v>5</v>
      </c>
      <c r="CL66" s="97" t="s">
        <v>19</v>
      </c>
      <c r="CM66" s="97" t="s">
        <v>81</v>
      </c>
    </row>
    <row r="67" spans="1:91" s="7" customFormat="1" ht="24.75" customHeight="1">
      <c r="A67" s="87" t="s">
        <v>75</v>
      </c>
      <c r="B67" s="88"/>
      <c r="C67" s="89"/>
      <c r="D67" s="272" t="s">
        <v>115</v>
      </c>
      <c r="E67" s="272"/>
      <c r="F67" s="272"/>
      <c r="G67" s="272"/>
      <c r="H67" s="272"/>
      <c r="I67" s="90"/>
      <c r="J67" s="272" t="s">
        <v>116</v>
      </c>
      <c r="K67" s="272"/>
      <c r="L67" s="272"/>
      <c r="M67" s="272"/>
      <c r="N67" s="272"/>
      <c r="O67" s="272"/>
      <c r="P67" s="272"/>
      <c r="Q67" s="272"/>
      <c r="R67" s="272"/>
      <c r="S67" s="272"/>
      <c r="T67" s="272"/>
      <c r="U67" s="272"/>
      <c r="V67" s="272"/>
      <c r="W67" s="272"/>
      <c r="X67" s="272"/>
      <c r="Y67" s="272"/>
      <c r="Z67" s="272"/>
      <c r="AA67" s="272"/>
      <c r="AB67" s="272"/>
      <c r="AC67" s="272"/>
      <c r="AD67" s="272"/>
      <c r="AE67" s="272"/>
      <c r="AF67" s="272"/>
      <c r="AG67" s="297">
        <f>'13 - PS 02.2 - Elektrotec...'!J30</f>
        <v>0</v>
      </c>
      <c r="AH67" s="298"/>
      <c r="AI67" s="298"/>
      <c r="AJ67" s="298"/>
      <c r="AK67" s="298"/>
      <c r="AL67" s="298"/>
      <c r="AM67" s="298"/>
      <c r="AN67" s="297">
        <f t="shared" si="0"/>
        <v>0</v>
      </c>
      <c r="AO67" s="298"/>
      <c r="AP67" s="298"/>
      <c r="AQ67" s="91" t="s">
        <v>99</v>
      </c>
      <c r="AR67" s="92"/>
      <c r="AS67" s="93">
        <v>0</v>
      </c>
      <c r="AT67" s="94">
        <f t="shared" si="1"/>
        <v>0</v>
      </c>
      <c r="AU67" s="95">
        <f>'13 - PS 02.2 - Elektrotec...'!P82</f>
        <v>0</v>
      </c>
      <c r="AV67" s="94">
        <f>'13 - PS 02.2 - Elektrotec...'!J33</f>
        <v>0</v>
      </c>
      <c r="AW67" s="94">
        <f>'13 - PS 02.2 - Elektrotec...'!J34</f>
        <v>0</v>
      </c>
      <c r="AX67" s="94">
        <f>'13 - PS 02.2 - Elektrotec...'!J35</f>
        <v>0</v>
      </c>
      <c r="AY67" s="94">
        <f>'13 - PS 02.2 - Elektrotec...'!J36</f>
        <v>0</v>
      </c>
      <c r="AZ67" s="94">
        <f>'13 - PS 02.2 - Elektrotec...'!F33</f>
        <v>0</v>
      </c>
      <c r="BA67" s="94">
        <f>'13 - PS 02.2 - Elektrotec...'!F34</f>
        <v>0</v>
      </c>
      <c r="BB67" s="94">
        <f>'13 - PS 02.2 - Elektrotec...'!F35</f>
        <v>0</v>
      </c>
      <c r="BC67" s="94">
        <f>'13 - PS 02.2 - Elektrotec...'!F36</f>
        <v>0</v>
      </c>
      <c r="BD67" s="96">
        <f>'13 - PS 02.2 - Elektrotec...'!F37</f>
        <v>0</v>
      </c>
      <c r="BT67" s="97" t="s">
        <v>79</v>
      </c>
      <c r="BV67" s="97" t="s">
        <v>73</v>
      </c>
      <c r="BW67" s="97" t="s">
        <v>117</v>
      </c>
      <c r="BX67" s="97" t="s">
        <v>5</v>
      </c>
      <c r="CL67" s="97" t="s">
        <v>19</v>
      </c>
      <c r="CM67" s="97" t="s">
        <v>81</v>
      </c>
    </row>
    <row r="68" spans="1:91" s="7" customFormat="1" ht="16.5" customHeight="1">
      <c r="A68" s="87" t="s">
        <v>75</v>
      </c>
      <c r="B68" s="88"/>
      <c r="C68" s="89"/>
      <c r="D68" s="272" t="s">
        <v>118</v>
      </c>
      <c r="E68" s="272"/>
      <c r="F68" s="272"/>
      <c r="G68" s="272"/>
      <c r="H68" s="272"/>
      <c r="I68" s="90"/>
      <c r="J68" s="272" t="s">
        <v>119</v>
      </c>
      <c r="K68" s="272"/>
      <c r="L68" s="272"/>
      <c r="M68" s="272"/>
      <c r="N68" s="272"/>
      <c r="O68" s="272"/>
      <c r="P68" s="272"/>
      <c r="Q68" s="272"/>
      <c r="R68" s="272"/>
      <c r="S68" s="272"/>
      <c r="T68" s="272"/>
      <c r="U68" s="272"/>
      <c r="V68" s="272"/>
      <c r="W68" s="272"/>
      <c r="X68" s="272"/>
      <c r="Y68" s="272"/>
      <c r="Z68" s="272"/>
      <c r="AA68" s="272"/>
      <c r="AB68" s="272"/>
      <c r="AC68" s="272"/>
      <c r="AD68" s="272"/>
      <c r="AE68" s="272"/>
      <c r="AF68" s="272"/>
      <c r="AG68" s="297">
        <f>'14 - Vedlejší a ostatní n...'!J30</f>
        <v>0</v>
      </c>
      <c r="AH68" s="298"/>
      <c r="AI68" s="298"/>
      <c r="AJ68" s="298"/>
      <c r="AK68" s="298"/>
      <c r="AL68" s="298"/>
      <c r="AM68" s="298"/>
      <c r="AN68" s="297">
        <f t="shared" si="0"/>
        <v>0</v>
      </c>
      <c r="AO68" s="298"/>
      <c r="AP68" s="298"/>
      <c r="AQ68" s="91" t="s">
        <v>120</v>
      </c>
      <c r="AR68" s="92"/>
      <c r="AS68" s="98">
        <v>0</v>
      </c>
      <c r="AT68" s="99">
        <f t="shared" si="1"/>
        <v>0</v>
      </c>
      <c r="AU68" s="100">
        <f>'14 - Vedlejší a ostatní n...'!P81</f>
        <v>0</v>
      </c>
      <c r="AV68" s="99">
        <f>'14 - Vedlejší a ostatní n...'!J33</f>
        <v>0</v>
      </c>
      <c r="AW68" s="99">
        <f>'14 - Vedlejší a ostatní n...'!J34</f>
        <v>0</v>
      </c>
      <c r="AX68" s="99">
        <f>'14 - Vedlejší a ostatní n...'!J35</f>
        <v>0</v>
      </c>
      <c r="AY68" s="99">
        <f>'14 - Vedlejší a ostatní n...'!J36</f>
        <v>0</v>
      </c>
      <c r="AZ68" s="99">
        <f>'14 - Vedlejší a ostatní n...'!F33</f>
        <v>0</v>
      </c>
      <c r="BA68" s="99">
        <f>'14 - Vedlejší a ostatní n...'!F34</f>
        <v>0</v>
      </c>
      <c r="BB68" s="99">
        <f>'14 - Vedlejší a ostatní n...'!F35</f>
        <v>0</v>
      </c>
      <c r="BC68" s="99">
        <f>'14 - Vedlejší a ostatní n...'!F36</f>
        <v>0</v>
      </c>
      <c r="BD68" s="101">
        <f>'14 - Vedlejší a ostatní n...'!F37</f>
        <v>0</v>
      </c>
      <c r="BT68" s="97" t="s">
        <v>79</v>
      </c>
      <c r="BV68" s="97" t="s">
        <v>73</v>
      </c>
      <c r="BW68" s="97" t="s">
        <v>121</v>
      </c>
      <c r="BX68" s="97" t="s">
        <v>5</v>
      </c>
      <c r="CL68" s="97" t="s">
        <v>19</v>
      </c>
      <c r="CM68" s="97" t="s">
        <v>81</v>
      </c>
    </row>
    <row r="69" spans="1:91" s="2" customFormat="1" ht="30" customHeight="1">
      <c r="A69" s="35"/>
      <c r="B69" s="36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40"/>
      <c r="AS69" s="35"/>
      <c r="AT69" s="35"/>
      <c r="AU69" s="35"/>
      <c r="AV69" s="35"/>
      <c r="AW69" s="35"/>
      <c r="AX69" s="35"/>
      <c r="AY69" s="35"/>
      <c r="AZ69" s="35"/>
      <c r="BA69" s="35"/>
      <c r="BB69" s="35"/>
      <c r="BC69" s="35"/>
      <c r="BD69" s="35"/>
      <c r="BE69" s="35"/>
    </row>
    <row r="70" spans="1:91" s="2" customFormat="1" ht="6.95" customHeight="1">
      <c r="A70" s="35"/>
      <c r="B70" s="48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49"/>
      <c r="AO70" s="49"/>
      <c r="AP70" s="49"/>
      <c r="AQ70" s="49"/>
      <c r="AR70" s="40"/>
      <c r="AS70" s="35"/>
      <c r="AT70" s="35"/>
      <c r="AU70" s="35"/>
      <c r="AV70" s="35"/>
      <c r="AW70" s="35"/>
      <c r="AX70" s="35"/>
      <c r="AY70" s="35"/>
      <c r="AZ70" s="35"/>
      <c r="BA70" s="35"/>
      <c r="BB70" s="35"/>
      <c r="BC70" s="35"/>
      <c r="BD70" s="35"/>
      <c r="BE70" s="35"/>
    </row>
  </sheetData>
  <sheetProtection algorithmName="SHA-512" hashValue="0pOK0fKPun/L1LZugw52EKwTi9dapTgBh8qf3KDH3L5e5IxIB0ufi3nFR+IRW1j+QSLEvRo0I+5xIp1k1gz5nw==" saltValue="jhLxY/dUmypMMk+IJERchFPnxo3rkzvz+kNSyDhSU8dZJdCDkWScDNzCQ0m1Ri5hRg5YpDxD/aorkHiQsHYOJw==" spinCount="100000" sheet="1" objects="1" scenarios="1" formatColumns="0" formatRows="0"/>
  <mergeCells count="94">
    <mergeCell ref="AN67:AP67"/>
    <mergeCell ref="AG67:AM67"/>
    <mergeCell ref="AN68:AP68"/>
    <mergeCell ref="AG68:AM68"/>
    <mergeCell ref="AN54:AP54"/>
    <mergeCell ref="AS49:AT51"/>
    <mergeCell ref="AN65:AP65"/>
    <mergeCell ref="AG65:AM65"/>
    <mergeCell ref="AN66:AP66"/>
    <mergeCell ref="AG66:AM66"/>
    <mergeCell ref="AR2:BE2"/>
    <mergeCell ref="AG63:AM63"/>
    <mergeCell ref="AG62:AM62"/>
    <mergeCell ref="AG52:AM52"/>
    <mergeCell ref="AG60:AM60"/>
    <mergeCell ref="AG55:AM55"/>
    <mergeCell ref="AG59:AM59"/>
    <mergeCell ref="AG61:AM61"/>
    <mergeCell ref="AG57:AM57"/>
    <mergeCell ref="AG56:AM56"/>
    <mergeCell ref="AG58:AM58"/>
    <mergeCell ref="AM47:AN47"/>
    <mergeCell ref="AM49:AP49"/>
    <mergeCell ref="AM50:AP50"/>
    <mergeCell ref="AN63:AP63"/>
    <mergeCell ref="AN57:AP57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D67:H67"/>
    <mergeCell ref="J67:AF67"/>
    <mergeCell ref="D68:H68"/>
    <mergeCell ref="J68:AF68"/>
    <mergeCell ref="AG54:AM54"/>
    <mergeCell ref="AG64:AM64"/>
    <mergeCell ref="L45:AO45"/>
    <mergeCell ref="D65:H65"/>
    <mergeCell ref="J65:AF65"/>
    <mergeCell ref="D66:H66"/>
    <mergeCell ref="J66:AF66"/>
    <mergeCell ref="AN64:AP64"/>
    <mergeCell ref="AN52:AP52"/>
    <mergeCell ref="AN62:AP62"/>
    <mergeCell ref="AN61:AP61"/>
    <mergeCell ref="AN56:AP56"/>
    <mergeCell ref="AN60:AP60"/>
    <mergeCell ref="AN58:AP58"/>
    <mergeCell ref="AN59:AP59"/>
    <mergeCell ref="AN55:AP55"/>
    <mergeCell ref="D62:H62"/>
    <mergeCell ref="D63:H63"/>
    <mergeCell ref="D64:H64"/>
    <mergeCell ref="I52:AF52"/>
    <mergeCell ref="J61:AF61"/>
    <mergeCell ref="J60:AF60"/>
    <mergeCell ref="J62:AF62"/>
    <mergeCell ref="J63:AF63"/>
    <mergeCell ref="J59:AF59"/>
    <mergeCell ref="J57:AF57"/>
    <mergeCell ref="J58:AF58"/>
    <mergeCell ref="J64:AF64"/>
    <mergeCell ref="J56:AF56"/>
    <mergeCell ref="J55:AF55"/>
    <mergeCell ref="C52:G52"/>
    <mergeCell ref="D61:H61"/>
    <mergeCell ref="D58:H58"/>
    <mergeCell ref="D55:H55"/>
    <mergeCell ref="D59:H59"/>
    <mergeCell ref="D60:H60"/>
    <mergeCell ref="D56:H56"/>
    <mergeCell ref="D57:H57"/>
  </mergeCells>
  <hyperlinks>
    <hyperlink ref="A55" location="'01 - SO 01 - Gravitační s...'!C2" display="/"/>
    <hyperlink ref="A56" location="'02 - SO 01.1 - Kanalizačn...'!C2" display="/"/>
    <hyperlink ref="A57" location="'03 - SO 02 - Čerpací stan...'!C2" display="/"/>
    <hyperlink ref="A58" location="'04 - SO 02.1 - Přípojka N...'!C2" display="/"/>
    <hyperlink ref="A59" location="'05 - SO 02.2 - Výtlačný ř...'!C2" display="/"/>
    <hyperlink ref="A60" location="'06 - SO 02.3 - Přeložka v...'!C2" display="/"/>
    <hyperlink ref="A61" location="'07 - PS 01.1 - Strojnětec...'!C2" display="/"/>
    <hyperlink ref="A62" location="'08 - PS 01.2 - Elektrotec...'!C2" display="/"/>
    <hyperlink ref="A63" location="'09 - SO 03 - Čerpací stan...'!C2" display="/"/>
    <hyperlink ref="A64" location="'10 - SO 03.1 - Přípojka N...'!C2" display="/"/>
    <hyperlink ref="A65" location="'11 - SO 03.2 - Výtlačný ř...'!C2" display="/"/>
    <hyperlink ref="A66" location="'12 - PS 02.1 - Strojnětec...'!C2" display="/"/>
    <hyperlink ref="A67" location="'13 - PS 02.2 - Elektrotec...'!C2" display="/"/>
    <hyperlink ref="A68" location="'14 - Vedlejší a ostatní n...'!C2" display="/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18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296"/>
      <c r="M2" s="296"/>
      <c r="N2" s="296"/>
      <c r="O2" s="296"/>
      <c r="P2" s="296"/>
      <c r="Q2" s="296"/>
      <c r="R2" s="296"/>
      <c r="S2" s="296"/>
      <c r="T2" s="296"/>
      <c r="U2" s="296"/>
      <c r="V2" s="296"/>
      <c r="AT2" s="18" t="s">
        <v>106</v>
      </c>
      <c r="AZ2" s="102" t="s">
        <v>48</v>
      </c>
      <c r="BA2" s="102" t="s">
        <v>927</v>
      </c>
      <c r="BB2" s="102" t="s">
        <v>144</v>
      </c>
      <c r="BC2" s="102" t="s">
        <v>637</v>
      </c>
      <c r="BD2" s="102" t="s">
        <v>81</v>
      </c>
    </row>
    <row r="3" spans="1:56" s="1" customFormat="1" ht="6.95" hidden="1" customHeight="1">
      <c r="B3" s="103"/>
      <c r="C3" s="104"/>
      <c r="D3" s="104"/>
      <c r="E3" s="104"/>
      <c r="F3" s="104"/>
      <c r="G3" s="104"/>
      <c r="H3" s="104"/>
      <c r="I3" s="104"/>
      <c r="J3" s="104"/>
      <c r="K3" s="104"/>
      <c r="L3" s="21"/>
      <c r="AT3" s="18" t="s">
        <v>81</v>
      </c>
      <c r="AZ3" s="102" t="s">
        <v>147</v>
      </c>
      <c r="BA3" s="102" t="s">
        <v>928</v>
      </c>
      <c r="BB3" s="102" t="s">
        <v>144</v>
      </c>
      <c r="BC3" s="102" t="s">
        <v>929</v>
      </c>
      <c r="BD3" s="102" t="s">
        <v>81</v>
      </c>
    </row>
    <row r="4" spans="1:56" s="1" customFormat="1" ht="24.95" hidden="1" customHeight="1">
      <c r="B4" s="21"/>
      <c r="D4" s="105" t="s">
        <v>130</v>
      </c>
      <c r="L4" s="21"/>
      <c r="M4" s="106" t="s">
        <v>10</v>
      </c>
      <c r="AT4" s="18" t="s">
        <v>4</v>
      </c>
      <c r="AZ4" s="102" t="s">
        <v>150</v>
      </c>
      <c r="BA4" s="102" t="s">
        <v>930</v>
      </c>
      <c r="BB4" s="102" t="s">
        <v>144</v>
      </c>
      <c r="BC4" s="102" t="s">
        <v>931</v>
      </c>
      <c r="BD4" s="102" t="s">
        <v>81</v>
      </c>
    </row>
    <row r="5" spans="1:56" s="1" customFormat="1" ht="6.95" hidden="1" customHeight="1">
      <c r="B5" s="21"/>
      <c r="L5" s="21"/>
      <c r="AZ5" s="102" t="s">
        <v>932</v>
      </c>
      <c r="BA5" s="102" t="s">
        <v>933</v>
      </c>
      <c r="BB5" s="102" t="s">
        <v>144</v>
      </c>
      <c r="BC5" s="102" t="s">
        <v>934</v>
      </c>
      <c r="BD5" s="102" t="s">
        <v>81</v>
      </c>
    </row>
    <row r="6" spans="1:56" s="1" customFormat="1" ht="12" hidden="1" customHeight="1">
      <c r="B6" s="21"/>
      <c r="D6" s="107" t="s">
        <v>16</v>
      </c>
      <c r="L6" s="21"/>
    </row>
    <row r="7" spans="1:56" s="1" customFormat="1" ht="16.5" hidden="1" customHeight="1">
      <c r="B7" s="21"/>
      <c r="E7" s="310" t="str">
        <f>'Rekapitulace stavby'!K6</f>
        <v>Splašková kanalizace Němčice</v>
      </c>
      <c r="F7" s="311"/>
      <c r="G7" s="311"/>
      <c r="H7" s="311"/>
      <c r="L7" s="21"/>
    </row>
    <row r="8" spans="1:56" s="2" customFormat="1" ht="12" hidden="1" customHeight="1">
      <c r="A8" s="35"/>
      <c r="B8" s="40"/>
      <c r="C8" s="35"/>
      <c r="D8" s="107" t="s">
        <v>142</v>
      </c>
      <c r="E8" s="35"/>
      <c r="F8" s="35"/>
      <c r="G8" s="35"/>
      <c r="H8" s="35"/>
      <c r="I8" s="35"/>
      <c r="J8" s="35"/>
      <c r="K8" s="35"/>
      <c r="L8" s="108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56" s="2" customFormat="1" ht="16.5" hidden="1" customHeight="1">
      <c r="A9" s="35"/>
      <c r="B9" s="40"/>
      <c r="C9" s="35"/>
      <c r="D9" s="35"/>
      <c r="E9" s="312" t="s">
        <v>1981</v>
      </c>
      <c r="F9" s="313"/>
      <c r="G9" s="313"/>
      <c r="H9" s="313"/>
      <c r="I9" s="35"/>
      <c r="J9" s="35"/>
      <c r="K9" s="35"/>
      <c r="L9" s="108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56" s="2" customFormat="1" ht="11.25" hidden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108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56" s="2" customFormat="1" ht="12" hidden="1" customHeight="1">
      <c r="A11" s="35"/>
      <c r="B11" s="40"/>
      <c r="C11" s="35"/>
      <c r="D11" s="107" t="s">
        <v>18</v>
      </c>
      <c r="E11" s="35"/>
      <c r="F11" s="109" t="s">
        <v>19</v>
      </c>
      <c r="G11" s="35"/>
      <c r="H11" s="35"/>
      <c r="I11" s="107" t="s">
        <v>20</v>
      </c>
      <c r="J11" s="109" t="s">
        <v>19</v>
      </c>
      <c r="K11" s="35"/>
      <c r="L11" s="108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56" s="2" customFormat="1" ht="12" hidden="1" customHeight="1">
      <c r="A12" s="35"/>
      <c r="B12" s="40"/>
      <c r="C12" s="35"/>
      <c r="D12" s="107" t="s">
        <v>21</v>
      </c>
      <c r="E12" s="35"/>
      <c r="F12" s="109" t="s">
        <v>22</v>
      </c>
      <c r="G12" s="35"/>
      <c r="H12" s="35"/>
      <c r="I12" s="107" t="s">
        <v>23</v>
      </c>
      <c r="J12" s="110" t="str">
        <f>'Rekapitulace stavby'!AN8</f>
        <v>26. 5. 2025</v>
      </c>
      <c r="K12" s="35"/>
      <c r="L12" s="108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56" s="2" customFormat="1" ht="10.9" hidden="1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108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56" s="2" customFormat="1" ht="12" hidden="1" customHeight="1">
      <c r="A14" s="35"/>
      <c r="B14" s="40"/>
      <c r="C14" s="35"/>
      <c r="D14" s="107" t="s">
        <v>25</v>
      </c>
      <c r="E14" s="35"/>
      <c r="F14" s="35"/>
      <c r="G14" s="35"/>
      <c r="H14" s="35"/>
      <c r="I14" s="107" t="s">
        <v>26</v>
      </c>
      <c r="J14" s="109" t="s">
        <v>19</v>
      </c>
      <c r="K14" s="35"/>
      <c r="L14" s="108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56" s="2" customFormat="1" ht="18" hidden="1" customHeight="1">
      <c r="A15" s="35"/>
      <c r="B15" s="40"/>
      <c r="C15" s="35"/>
      <c r="D15" s="35"/>
      <c r="E15" s="109" t="s">
        <v>27</v>
      </c>
      <c r="F15" s="35"/>
      <c r="G15" s="35"/>
      <c r="H15" s="35"/>
      <c r="I15" s="107" t="s">
        <v>28</v>
      </c>
      <c r="J15" s="109" t="s">
        <v>19</v>
      </c>
      <c r="K15" s="35"/>
      <c r="L15" s="108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56" s="2" customFormat="1" ht="6.95" hidden="1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108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hidden="1" customHeight="1">
      <c r="A17" s="35"/>
      <c r="B17" s="40"/>
      <c r="C17" s="35"/>
      <c r="D17" s="107" t="s">
        <v>29</v>
      </c>
      <c r="E17" s="35"/>
      <c r="F17" s="35"/>
      <c r="G17" s="35"/>
      <c r="H17" s="35"/>
      <c r="I17" s="107" t="s">
        <v>26</v>
      </c>
      <c r="J17" s="31" t="str">
        <f>'Rekapitulace stavby'!AN13</f>
        <v>Vyplň údaj</v>
      </c>
      <c r="K17" s="35"/>
      <c r="L17" s="108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hidden="1" customHeight="1">
      <c r="A18" s="35"/>
      <c r="B18" s="40"/>
      <c r="C18" s="35"/>
      <c r="D18" s="35"/>
      <c r="E18" s="314" t="str">
        <f>'Rekapitulace stavby'!E14</f>
        <v>Vyplň údaj</v>
      </c>
      <c r="F18" s="315"/>
      <c r="G18" s="315"/>
      <c r="H18" s="315"/>
      <c r="I18" s="107" t="s">
        <v>28</v>
      </c>
      <c r="J18" s="31" t="str">
        <f>'Rekapitulace stavby'!AN14</f>
        <v>Vyplň údaj</v>
      </c>
      <c r="K18" s="35"/>
      <c r="L18" s="108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hidden="1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108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hidden="1" customHeight="1">
      <c r="A20" s="35"/>
      <c r="B20" s="40"/>
      <c r="C20" s="35"/>
      <c r="D20" s="107" t="s">
        <v>31</v>
      </c>
      <c r="E20" s="35"/>
      <c r="F20" s="35"/>
      <c r="G20" s="35"/>
      <c r="H20" s="35"/>
      <c r="I20" s="107" t="s">
        <v>26</v>
      </c>
      <c r="J20" s="109" t="s">
        <v>19</v>
      </c>
      <c r="K20" s="35"/>
      <c r="L20" s="108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hidden="1" customHeight="1">
      <c r="A21" s="35"/>
      <c r="B21" s="40"/>
      <c r="C21" s="35"/>
      <c r="D21" s="35"/>
      <c r="E21" s="109" t="s">
        <v>32</v>
      </c>
      <c r="F21" s="35"/>
      <c r="G21" s="35"/>
      <c r="H21" s="35"/>
      <c r="I21" s="107" t="s">
        <v>28</v>
      </c>
      <c r="J21" s="109" t="s">
        <v>19</v>
      </c>
      <c r="K21" s="35"/>
      <c r="L21" s="108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hidden="1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108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hidden="1" customHeight="1">
      <c r="A23" s="35"/>
      <c r="B23" s="40"/>
      <c r="C23" s="35"/>
      <c r="D23" s="107" t="s">
        <v>34</v>
      </c>
      <c r="E23" s="35"/>
      <c r="F23" s="35"/>
      <c r="G23" s="35"/>
      <c r="H23" s="35"/>
      <c r="I23" s="107" t="s">
        <v>26</v>
      </c>
      <c r="J23" s="109" t="s">
        <v>19</v>
      </c>
      <c r="K23" s="35"/>
      <c r="L23" s="108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hidden="1" customHeight="1">
      <c r="A24" s="35"/>
      <c r="B24" s="40"/>
      <c r="C24" s="35"/>
      <c r="D24" s="35"/>
      <c r="E24" s="109" t="s">
        <v>35</v>
      </c>
      <c r="F24" s="35"/>
      <c r="G24" s="35"/>
      <c r="H24" s="35"/>
      <c r="I24" s="107" t="s">
        <v>28</v>
      </c>
      <c r="J24" s="109" t="s">
        <v>19</v>
      </c>
      <c r="K24" s="35"/>
      <c r="L24" s="108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hidden="1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108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hidden="1" customHeight="1">
      <c r="A26" s="35"/>
      <c r="B26" s="40"/>
      <c r="C26" s="35"/>
      <c r="D26" s="107" t="s">
        <v>36</v>
      </c>
      <c r="E26" s="35"/>
      <c r="F26" s="35"/>
      <c r="G26" s="35"/>
      <c r="H26" s="35"/>
      <c r="I26" s="35"/>
      <c r="J26" s="35"/>
      <c r="K26" s="35"/>
      <c r="L26" s="108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hidden="1" customHeight="1">
      <c r="A27" s="111"/>
      <c r="B27" s="112"/>
      <c r="C27" s="111"/>
      <c r="D27" s="111"/>
      <c r="E27" s="316" t="s">
        <v>19</v>
      </c>
      <c r="F27" s="316"/>
      <c r="G27" s="316"/>
      <c r="H27" s="316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hidden="1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108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hidden="1" customHeight="1">
      <c r="A29" s="35"/>
      <c r="B29" s="40"/>
      <c r="C29" s="35"/>
      <c r="D29" s="114"/>
      <c r="E29" s="114"/>
      <c r="F29" s="114"/>
      <c r="G29" s="114"/>
      <c r="H29" s="114"/>
      <c r="I29" s="114"/>
      <c r="J29" s="114"/>
      <c r="K29" s="114"/>
      <c r="L29" s="108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hidden="1" customHeight="1">
      <c r="A30" s="35"/>
      <c r="B30" s="40"/>
      <c r="C30" s="35"/>
      <c r="D30" s="115" t="s">
        <v>37</v>
      </c>
      <c r="E30" s="35"/>
      <c r="F30" s="35"/>
      <c r="G30" s="35"/>
      <c r="H30" s="35"/>
      <c r="I30" s="35"/>
      <c r="J30" s="116">
        <f>ROUND(J88, 2)</f>
        <v>0</v>
      </c>
      <c r="K30" s="35"/>
      <c r="L30" s="108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hidden="1" customHeight="1">
      <c r="A31" s="35"/>
      <c r="B31" s="40"/>
      <c r="C31" s="35"/>
      <c r="D31" s="114"/>
      <c r="E31" s="114"/>
      <c r="F31" s="114"/>
      <c r="G31" s="114"/>
      <c r="H31" s="114"/>
      <c r="I31" s="114"/>
      <c r="J31" s="114"/>
      <c r="K31" s="114"/>
      <c r="L31" s="108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hidden="1" customHeight="1">
      <c r="A32" s="35"/>
      <c r="B32" s="40"/>
      <c r="C32" s="35"/>
      <c r="D32" s="35"/>
      <c r="E32" s="35"/>
      <c r="F32" s="117" t="s">
        <v>39</v>
      </c>
      <c r="G32" s="35"/>
      <c r="H32" s="35"/>
      <c r="I32" s="117" t="s">
        <v>38</v>
      </c>
      <c r="J32" s="117" t="s">
        <v>40</v>
      </c>
      <c r="K32" s="35"/>
      <c r="L32" s="108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hidden="1" customHeight="1">
      <c r="A33" s="35"/>
      <c r="B33" s="40"/>
      <c r="C33" s="35"/>
      <c r="D33" s="118" t="s">
        <v>41</v>
      </c>
      <c r="E33" s="107" t="s">
        <v>42</v>
      </c>
      <c r="F33" s="119">
        <f>ROUND((SUM(BE88:BE217)),  2)</f>
        <v>0</v>
      </c>
      <c r="G33" s="35"/>
      <c r="H33" s="35"/>
      <c r="I33" s="120">
        <v>0.21</v>
      </c>
      <c r="J33" s="119">
        <f>ROUND(((SUM(BE88:BE217))*I33),  2)</f>
        <v>0</v>
      </c>
      <c r="K33" s="35"/>
      <c r="L33" s="108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hidden="1" customHeight="1">
      <c r="A34" s="35"/>
      <c r="B34" s="40"/>
      <c r="C34" s="35"/>
      <c r="D34" s="35"/>
      <c r="E34" s="107" t="s">
        <v>43</v>
      </c>
      <c r="F34" s="119">
        <f>ROUND((SUM(BF88:BF217)),  2)</f>
        <v>0</v>
      </c>
      <c r="G34" s="35"/>
      <c r="H34" s="35"/>
      <c r="I34" s="120">
        <v>0.12</v>
      </c>
      <c r="J34" s="119">
        <f>ROUND(((SUM(BF88:BF217))*I34),  2)</f>
        <v>0</v>
      </c>
      <c r="K34" s="35"/>
      <c r="L34" s="108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07" t="s">
        <v>44</v>
      </c>
      <c r="F35" s="119">
        <f>ROUND((SUM(BG88:BG217)),  2)</f>
        <v>0</v>
      </c>
      <c r="G35" s="35"/>
      <c r="H35" s="35"/>
      <c r="I35" s="120">
        <v>0.21</v>
      </c>
      <c r="J35" s="119">
        <f>0</f>
        <v>0</v>
      </c>
      <c r="K35" s="35"/>
      <c r="L35" s="108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>
      <c r="A36" s="35"/>
      <c r="B36" s="40"/>
      <c r="C36" s="35"/>
      <c r="D36" s="35"/>
      <c r="E36" s="107" t="s">
        <v>45</v>
      </c>
      <c r="F36" s="119">
        <f>ROUND((SUM(BH88:BH217)),  2)</f>
        <v>0</v>
      </c>
      <c r="G36" s="35"/>
      <c r="H36" s="35"/>
      <c r="I36" s="120">
        <v>0.12</v>
      </c>
      <c r="J36" s="119">
        <f>0</f>
        <v>0</v>
      </c>
      <c r="K36" s="35"/>
      <c r="L36" s="108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07" t="s">
        <v>46</v>
      </c>
      <c r="F37" s="119">
        <f>ROUND((SUM(BI88:BI217)),  2)</f>
        <v>0</v>
      </c>
      <c r="G37" s="35"/>
      <c r="H37" s="35"/>
      <c r="I37" s="120">
        <v>0</v>
      </c>
      <c r="J37" s="119">
        <f>0</f>
        <v>0</v>
      </c>
      <c r="K37" s="35"/>
      <c r="L37" s="108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hidden="1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108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hidden="1" customHeight="1">
      <c r="A39" s="35"/>
      <c r="B39" s="40"/>
      <c r="C39" s="121"/>
      <c r="D39" s="122" t="s">
        <v>47</v>
      </c>
      <c r="E39" s="123"/>
      <c r="F39" s="123"/>
      <c r="G39" s="124" t="s">
        <v>48</v>
      </c>
      <c r="H39" s="125" t="s">
        <v>49</v>
      </c>
      <c r="I39" s="123"/>
      <c r="J39" s="126">
        <f>SUM(J30:J37)</f>
        <v>0</v>
      </c>
      <c r="K39" s="127"/>
      <c r="L39" s="108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128"/>
      <c r="C40" s="129"/>
      <c r="D40" s="129"/>
      <c r="E40" s="129"/>
      <c r="F40" s="129"/>
      <c r="G40" s="129"/>
      <c r="H40" s="129"/>
      <c r="I40" s="129"/>
      <c r="J40" s="129"/>
      <c r="K40" s="129"/>
      <c r="L40" s="108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ht="11.25" hidden="1"/>
    <row r="42" spans="1:31" ht="11.25" hidden="1"/>
    <row r="43" spans="1:31" ht="11.25" hidden="1"/>
    <row r="44" spans="1:31" s="2" customFormat="1" ht="6.95" hidden="1" customHeight="1">
      <c r="A44" s="35"/>
      <c r="B44" s="130"/>
      <c r="C44" s="131"/>
      <c r="D44" s="131"/>
      <c r="E44" s="131"/>
      <c r="F44" s="131"/>
      <c r="G44" s="131"/>
      <c r="H44" s="131"/>
      <c r="I44" s="131"/>
      <c r="J44" s="131"/>
      <c r="K44" s="131"/>
      <c r="L44" s="108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2" customFormat="1" ht="24.95" hidden="1" customHeight="1">
      <c r="A45" s="35"/>
      <c r="B45" s="36"/>
      <c r="C45" s="24" t="s">
        <v>159</v>
      </c>
      <c r="D45" s="37"/>
      <c r="E45" s="37"/>
      <c r="F45" s="37"/>
      <c r="G45" s="37"/>
      <c r="H45" s="37"/>
      <c r="I45" s="37"/>
      <c r="J45" s="37"/>
      <c r="K45" s="37"/>
      <c r="L45" s="108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</row>
    <row r="46" spans="1:31" s="2" customFormat="1" ht="6.95" hidden="1" customHeight="1">
      <c r="A46" s="35"/>
      <c r="B46" s="36"/>
      <c r="C46" s="37"/>
      <c r="D46" s="37"/>
      <c r="E46" s="37"/>
      <c r="F46" s="37"/>
      <c r="G46" s="37"/>
      <c r="H46" s="37"/>
      <c r="I46" s="37"/>
      <c r="J46" s="37"/>
      <c r="K46" s="37"/>
      <c r="L46" s="108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</row>
    <row r="47" spans="1:31" s="2" customFormat="1" ht="12" hidden="1" customHeight="1">
      <c r="A47" s="35"/>
      <c r="B47" s="36"/>
      <c r="C47" s="30" t="s">
        <v>16</v>
      </c>
      <c r="D47" s="37"/>
      <c r="E47" s="37"/>
      <c r="F47" s="37"/>
      <c r="G47" s="37"/>
      <c r="H47" s="37"/>
      <c r="I47" s="37"/>
      <c r="J47" s="37"/>
      <c r="K47" s="37"/>
      <c r="L47" s="108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</row>
    <row r="48" spans="1:31" s="2" customFormat="1" ht="16.5" hidden="1" customHeight="1">
      <c r="A48" s="35"/>
      <c r="B48" s="36"/>
      <c r="C48" s="37"/>
      <c r="D48" s="37"/>
      <c r="E48" s="317" t="str">
        <f>E7</f>
        <v>Splašková kanalizace Němčice</v>
      </c>
      <c r="F48" s="318"/>
      <c r="G48" s="318"/>
      <c r="H48" s="318"/>
      <c r="I48" s="37"/>
      <c r="J48" s="37"/>
      <c r="K48" s="37"/>
      <c r="L48" s="108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</row>
    <row r="49" spans="1:47" s="2" customFormat="1" ht="12" hidden="1" customHeight="1">
      <c r="A49" s="35"/>
      <c r="B49" s="36"/>
      <c r="C49" s="30" t="s">
        <v>142</v>
      </c>
      <c r="D49" s="37"/>
      <c r="E49" s="37"/>
      <c r="F49" s="37"/>
      <c r="G49" s="37"/>
      <c r="H49" s="37"/>
      <c r="I49" s="37"/>
      <c r="J49" s="37"/>
      <c r="K49" s="37"/>
      <c r="L49" s="108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</row>
    <row r="50" spans="1:47" s="2" customFormat="1" ht="16.5" hidden="1" customHeight="1">
      <c r="A50" s="35"/>
      <c r="B50" s="36"/>
      <c r="C50" s="37"/>
      <c r="D50" s="37"/>
      <c r="E50" s="274" t="str">
        <f>E9</f>
        <v>09 - SO 03 - Čerpací stanice odpadních vod ČSOV2</v>
      </c>
      <c r="F50" s="319"/>
      <c r="G50" s="319"/>
      <c r="H50" s="319"/>
      <c r="I50" s="37"/>
      <c r="J50" s="37"/>
      <c r="K50" s="37"/>
      <c r="L50" s="108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</row>
    <row r="51" spans="1:47" s="2" customFormat="1" ht="6.95" hidden="1" customHeight="1">
      <c r="A51" s="35"/>
      <c r="B51" s="36"/>
      <c r="C51" s="37"/>
      <c r="D51" s="37"/>
      <c r="E51" s="37"/>
      <c r="F51" s="37"/>
      <c r="G51" s="37"/>
      <c r="H51" s="37"/>
      <c r="I51" s="37"/>
      <c r="J51" s="37"/>
      <c r="K51" s="37"/>
      <c r="L51" s="108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</row>
    <row r="52" spans="1:47" s="2" customFormat="1" ht="12" hidden="1" customHeight="1">
      <c r="A52" s="35"/>
      <c r="B52" s="36"/>
      <c r="C52" s="30" t="s">
        <v>21</v>
      </c>
      <c r="D52" s="37"/>
      <c r="E52" s="37"/>
      <c r="F52" s="28" t="str">
        <f>F12</f>
        <v>Němčice u Luštěnic</v>
      </c>
      <c r="G52" s="37"/>
      <c r="H52" s="37"/>
      <c r="I52" s="30" t="s">
        <v>23</v>
      </c>
      <c r="J52" s="60" t="str">
        <f>IF(J12="","",J12)</f>
        <v>26. 5. 2025</v>
      </c>
      <c r="K52" s="37"/>
      <c r="L52" s="108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</row>
    <row r="53" spans="1:47" s="2" customFormat="1" ht="6.95" hidden="1" customHeight="1">
      <c r="A53" s="35"/>
      <c r="B53" s="36"/>
      <c r="C53" s="37"/>
      <c r="D53" s="37"/>
      <c r="E53" s="37"/>
      <c r="F53" s="37"/>
      <c r="G53" s="37"/>
      <c r="H53" s="37"/>
      <c r="I53" s="37"/>
      <c r="J53" s="37"/>
      <c r="K53" s="37"/>
      <c r="L53" s="108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</row>
    <row r="54" spans="1:47" s="2" customFormat="1" ht="15.2" hidden="1" customHeight="1">
      <c r="A54" s="35"/>
      <c r="B54" s="36"/>
      <c r="C54" s="30" t="s">
        <v>25</v>
      </c>
      <c r="D54" s="37"/>
      <c r="E54" s="37"/>
      <c r="F54" s="28" t="str">
        <f>E15</f>
        <v>Obec Němčice</v>
      </c>
      <c r="G54" s="37"/>
      <c r="H54" s="37"/>
      <c r="I54" s="30" t="s">
        <v>31</v>
      </c>
      <c r="J54" s="33" t="str">
        <f>E21</f>
        <v>VIS Praha</v>
      </c>
      <c r="K54" s="37"/>
      <c r="L54" s="108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</row>
    <row r="55" spans="1:47" s="2" customFormat="1" ht="15.2" hidden="1" customHeight="1">
      <c r="A55" s="35"/>
      <c r="B55" s="36"/>
      <c r="C55" s="30" t="s">
        <v>29</v>
      </c>
      <c r="D55" s="37"/>
      <c r="E55" s="37"/>
      <c r="F55" s="28" t="str">
        <f>IF(E18="","",E18)</f>
        <v>Vyplň údaj</v>
      </c>
      <c r="G55" s="37"/>
      <c r="H55" s="37"/>
      <c r="I55" s="30" t="s">
        <v>34</v>
      </c>
      <c r="J55" s="33" t="str">
        <f>E24</f>
        <v>Ing. Eva Mrvová</v>
      </c>
      <c r="K55" s="37"/>
      <c r="L55" s="108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</row>
    <row r="56" spans="1:47" s="2" customFormat="1" ht="10.35" hidden="1" customHeight="1">
      <c r="A56" s="35"/>
      <c r="B56" s="36"/>
      <c r="C56" s="37"/>
      <c r="D56" s="37"/>
      <c r="E56" s="37"/>
      <c r="F56" s="37"/>
      <c r="G56" s="37"/>
      <c r="H56" s="37"/>
      <c r="I56" s="37"/>
      <c r="J56" s="37"/>
      <c r="K56" s="37"/>
      <c r="L56" s="108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</row>
    <row r="57" spans="1:47" s="2" customFormat="1" ht="29.25" hidden="1" customHeight="1">
      <c r="A57" s="35"/>
      <c r="B57" s="36"/>
      <c r="C57" s="132" t="s">
        <v>160</v>
      </c>
      <c r="D57" s="133"/>
      <c r="E57" s="133"/>
      <c r="F57" s="133"/>
      <c r="G57" s="133"/>
      <c r="H57" s="133"/>
      <c r="I57" s="133"/>
      <c r="J57" s="134" t="s">
        <v>161</v>
      </c>
      <c r="K57" s="133"/>
      <c r="L57" s="108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</row>
    <row r="58" spans="1:47" s="2" customFormat="1" ht="10.35" hidden="1" customHeight="1">
      <c r="A58" s="35"/>
      <c r="B58" s="36"/>
      <c r="C58" s="37"/>
      <c r="D58" s="37"/>
      <c r="E58" s="37"/>
      <c r="F58" s="37"/>
      <c r="G58" s="37"/>
      <c r="H58" s="37"/>
      <c r="I58" s="37"/>
      <c r="J58" s="37"/>
      <c r="K58" s="37"/>
      <c r="L58" s="108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</row>
    <row r="59" spans="1:47" s="2" customFormat="1" ht="22.9" hidden="1" customHeight="1">
      <c r="A59" s="35"/>
      <c r="B59" s="36"/>
      <c r="C59" s="135" t="s">
        <v>69</v>
      </c>
      <c r="D59" s="37"/>
      <c r="E59" s="37"/>
      <c r="F59" s="37"/>
      <c r="G59" s="37"/>
      <c r="H59" s="37"/>
      <c r="I59" s="37"/>
      <c r="J59" s="78">
        <f>J88</f>
        <v>0</v>
      </c>
      <c r="K59" s="37"/>
      <c r="L59" s="108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U59" s="18" t="s">
        <v>162</v>
      </c>
    </row>
    <row r="60" spans="1:47" s="9" customFormat="1" ht="24.95" hidden="1" customHeight="1">
      <c r="B60" s="136"/>
      <c r="C60" s="137"/>
      <c r="D60" s="138" t="s">
        <v>163</v>
      </c>
      <c r="E60" s="139"/>
      <c r="F60" s="139"/>
      <c r="G60" s="139"/>
      <c r="H60" s="139"/>
      <c r="I60" s="139"/>
      <c r="J60" s="140">
        <f>J89</f>
        <v>0</v>
      </c>
      <c r="K60" s="137"/>
      <c r="L60" s="141"/>
    </row>
    <row r="61" spans="1:47" s="10" customFormat="1" ht="19.899999999999999" hidden="1" customHeight="1">
      <c r="B61" s="142"/>
      <c r="C61" s="143"/>
      <c r="D61" s="144" t="s">
        <v>164</v>
      </c>
      <c r="E61" s="145"/>
      <c r="F61" s="145"/>
      <c r="G61" s="145"/>
      <c r="H61" s="145"/>
      <c r="I61" s="145"/>
      <c r="J61" s="146">
        <f>J90</f>
        <v>0</v>
      </c>
      <c r="K61" s="143"/>
      <c r="L61" s="147"/>
    </row>
    <row r="62" spans="1:47" s="10" customFormat="1" ht="19.899999999999999" hidden="1" customHeight="1">
      <c r="B62" s="142"/>
      <c r="C62" s="143"/>
      <c r="D62" s="144" t="s">
        <v>936</v>
      </c>
      <c r="E62" s="145"/>
      <c r="F62" s="145"/>
      <c r="G62" s="145"/>
      <c r="H62" s="145"/>
      <c r="I62" s="145"/>
      <c r="J62" s="146">
        <f>J166</f>
        <v>0</v>
      </c>
      <c r="K62" s="143"/>
      <c r="L62" s="147"/>
    </row>
    <row r="63" spans="1:47" s="10" customFormat="1" ht="19.899999999999999" hidden="1" customHeight="1">
      <c r="B63" s="142"/>
      <c r="C63" s="143"/>
      <c r="D63" s="144" t="s">
        <v>167</v>
      </c>
      <c r="E63" s="145"/>
      <c r="F63" s="145"/>
      <c r="G63" s="145"/>
      <c r="H63" s="145"/>
      <c r="I63" s="145"/>
      <c r="J63" s="146">
        <f>J178</f>
        <v>0</v>
      </c>
      <c r="K63" s="143"/>
      <c r="L63" s="147"/>
    </row>
    <row r="64" spans="1:47" s="10" customFormat="1" ht="19.899999999999999" hidden="1" customHeight="1">
      <c r="B64" s="142"/>
      <c r="C64" s="143"/>
      <c r="D64" s="144" t="s">
        <v>937</v>
      </c>
      <c r="E64" s="145"/>
      <c r="F64" s="145"/>
      <c r="G64" s="145"/>
      <c r="H64" s="145"/>
      <c r="I64" s="145"/>
      <c r="J64" s="146">
        <f>J188</f>
        <v>0</v>
      </c>
      <c r="K64" s="143"/>
      <c r="L64" s="147"/>
    </row>
    <row r="65" spans="1:31" s="10" customFormat="1" ht="19.899999999999999" hidden="1" customHeight="1">
      <c r="B65" s="142"/>
      <c r="C65" s="143"/>
      <c r="D65" s="144" t="s">
        <v>169</v>
      </c>
      <c r="E65" s="145"/>
      <c r="F65" s="145"/>
      <c r="G65" s="145"/>
      <c r="H65" s="145"/>
      <c r="I65" s="145"/>
      <c r="J65" s="146">
        <f>J194</f>
        <v>0</v>
      </c>
      <c r="K65" s="143"/>
      <c r="L65" s="147"/>
    </row>
    <row r="66" spans="1:31" s="10" customFormat="1" ht="19.899999999999999" hidden="1" customHeight="1">
      <c r="B66" s="142"/>
      <c r="C66" s="143"/>
      <c r="D66" s="144" t="s">
        <v>171</v>
      </c>
      <c r="E66" s="145"/>
      <c r="F66" s="145"/>
      <c r="G66" s="145"/>
      <c r="H66" s="145"/>
      <c r="I66" s="145"/>
      <c r="J66" s="146">
        <f>J203</f>
        <v>0</v>
      </c>
      <c r="K66" s="143"/>
      <c r="L66" s="147"/>
    </row>
    <row r="67" spans="1:31" s="9" customFormat="1" ht="24.95" hidden="1" customHeight="1">
      <c r="B67" s="136"/>
      <c r="C67" s="137"/>
      <c r="D67" s="138" t="s">
        <v>938</v>
      </c>
      <c r="E67" s="139"/>
      <c r="F67" s="139"/>
      <c r="G67" s="139"/>
      <c r="H67" s="139"/>
      <c r="I67" s="139"/>
      <c r="J67" s="140">
        <f>J206</f>
        <v>0</v>
      </c>
      <c r="K67" s="137"/>
      <c r="L67" s="141"/>
    </row>
    <row r="68" spans="1:31" s="10" customFormat="1" ht="19.899999999999999" hidden="1" customHeight="1">
      <c r="B68" s="142"/>
      <c r="C68" s="143"/>
      <c r="D68" s="144" t="s">
        <v>939</v>
      </c>
      <c r="E68" s="145"/>
      <c r="F68" s="145"/>
      <c r="G68" s="145"/>
      <c r="H68" s="145"/>
      <c r="I68" s="145"/>
      <c r="J68" s="146">
        <f>J207</f>
        <v>0</v>
      </c>
      <c r="K68" s="143"/>
      <c r="L68" s="147"/>
    </row>
    <row r="69" spans="1:31" s="2" customFormat="1" ht="21.75" hidden="1" customHeight="1">
      <c r="A69" s="35"/>
      <c r="B69" s="36"/>
      <c r="C69" s="37"/>
      <c r="D69" s="37"/>
      <c r="E69" s="37"/>
      <c r="F69" s="37"/>
      <c r="G69" s="37"/>
      <c r="H69" s="37"/>
      <c r="I69" s="37"/>
      <c r="J69" s="37"/>
      <c r="K69" s="37"/>
      <c r="L69" s="108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</row>
    <row r="70" spans="1:31" s="2" customFormat="1" ht="6.95" hidden="1" customHeight="1">
      <c r="A70" s="35"/>
      <c r="B70" s="48"/>
      <c r="C70" s="49"/>
      <c r="D70" s="49"/>
      <c r="E70" s="49"/>
      <c r="F70" s="49"/>
      <c r="G70" s="49"/>
      <c r="H70" s="49"/>
      <c r="I70" s="49"/>
      <c r="J70" s="49"/>
      <c r="K70" s="49"/>
      <c r="L70" s="108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</row>
    <row r="71" spans="1:31" ht="11.25" hidden="1"/>
    <row r="72" spans="1:31" ht="11.25" hidden="1"/>
    <row r="73" spans="1:31" ht="11.25" hidden="1"/>
    <row r="74" spans="1:31" s="2" customFormat="1" ht="6.95" customHeight="1">
      <c r="A74" s="35"/>
      <c r="B74" s="50"/>
      <c r="C74" s="51"/>
      <c r="D74" s="51"/>
      <c r="E74" s="51"/>
      <c r="F74" s="51"/>
      <c r="G74" s="51"/>
      <c r="H74" s="51"/>
      <c r="I74" s="51"/>
      <c r="J74" s="51"/>
      <c r="K74" s="51"/>
      <c r="L74" s="108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</row>
    <row r="75" spans="1:31" s="2" customFormat="1" ht="24.95" customHeight="1">
      <c r="A75" s="35"/>
      <c r="B75" s="36"/>
      <c r="C75" s="24" t="s">
        <v>172</v>
      </c>
      <c r="D75" s="37"/>
      <c r="E75" s="37"/>
      <c r="F75" s="37"/>
      <c r="G75" s="37"/>
      <c r="H75" s="37"/>
      <c r="I75" s="37"/>
      <c r="J75" s="37"/>
      <c r="K75" s="37"/>
      <c r="L75" s="108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</row>
    <row r="76" spans="1:31" s="2" customFormat="1" ht="6.95" customHeigh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108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2" customHeight="1">
      <c r="A77" s="35"/>
      <c r="B77" s="36"/>
      <c r="C77" s="30" t="s">
        <v>16</v>
      </c>
      <c r="D77" s="37"/>
      <c r="E77" s="37"/>
      <c r="F77" s="37"/>
      <c r="G77" s="37"/>
      <c r="H77" s="37"/>
      <c r="I77" s="37"/>
      <c r="J77" s="37"/>
      <c r="K77" s="37"/>
      <c r="L77" s="108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spans="1:31" s="2" customFormat="1" ht="16.5" customHeight="1">
      <c r="A78" s="35"/>
      <c r="B78" s="36"/>
      <c r="C78" s="37"/>
      <c r="D78" s="37"/>
      <c r="E78" s="317" t="str">
        <f>E7</f>
        <v>Splašková kanalizace Němčice</v>
      </c>
      <c r="F78" s="318"/>
      <c r="G78" s="318"/>
      <c r="H78" s="318"/>
      <c r="I78" s="37"/>
      <c r="J78" s="37"/>
      <c r="K78" s="37"/>
      <c r="L78" s="108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</row>
    <row r="79" spans="1:31" s="2" customFormat="1" ht="12" customHeight="1">
      <c r="A79" s="35"/>
      <c r="B79" s="36"/>
      <c r="C79" s="30" t="s">
        <v>142</v>
      </c>
      <c r="D79" s="37"/>
      <c r="E79" s="37"/>
      <c r="F79" s="37"/>
      <c r="G79" s="37"/>
      <c r="H79" s="37"/>
      <c r="I79" s="37"/>
      <c r="J79" s="37"/>
      <c r="K79" s="37"/>
      <c r="L79" s="108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</row>
    <row r="80" spans="1:31" s="2" customFormat="1" ht="16.5" customHeight="1">
      <c r="A80" s="35"/>
      <c r="B80" s="36"/>
      <c r="C80" s="37"/>
      <c r="D80" s="37"/>
      <c r="E80" s="274" t="str">
        <f>E9</f>
        <v>09 - SO 03 - Čerpací stanice odpadních vod ČSOV2</v>
      </c>
      <c r="F80" s="319"/>
      <c r="G80" s="319"/>
      <c r="H80" s="319"/>
      <c r="I80" s="37"/>
      <c r="J80" s="37"/>
      <c r="K80" s="37"/>
      <c r="L80" s="108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</row>
    <row r="81" spans="1:65" s="2" customFormat="1" ht="6.95" customHeight="1">
      <c r="A81" s="35"/>
      <c r="B81" s="36"/>
      <c r="C81" s="37"/>
      <c r="D81" s="37"/>
      <c r="E81" s="37"/>
      <c r="F81" s="37"/>
      <c r="G81" s="37"/>
      <c r="H81" s="37"/>
      <c r="I81" s="37"/>
      <c r="J81" s="37"/>
      <c r="K81" s="37"/>
      <c r="L81" s="108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65" s="2" customFormat="1" ht="12" customHeight="1">
      <c r="A82" s="35"/>
      <c r="B82" s="36"/>
      <c r="C82" s="30" t="s">
        <v>21</v>
      </c>
      <c r="D82" s="37"/>
      <c r="E82" s="37"/>
      <c r="F82" s="28" t="str">
        <f>F12</f>
        <v>Němčice u Luštěnic</v>
      </c>
      <c r="G82" s="37"/>
      <c r="H82" s="37"/>
      <c r="I82" s="30" t="s">
        <v>23</v>
      </c>
      <c r="J82" s="60" t="str">
        <f>IF(J12="","",J12)</f>
        <v>26. 5. 2025</v>
      </c>
      <c r="K82" s="37"/>
      <c r="L82" s="108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65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108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65" s="2" customFormat="1" ht="15.2" customHeight="1">
      <c r="A84" s="35"/>
      <c r="B84" s="36"/>
      <c r="C84" s="30" t="s">
        <v>25</v>
      </c>
      <c r="D84" s="37"/>
      <c r="E84" s="37"/>
      <c r="F84" s="28" t="str">
        <f>E15</f>
        <v>Obec Němčice</v>
      </c>
      <c r="G84" s="37"/>
      <c r="H84" s="37"/>
      <c r="I84" s="30" t="s">
        <v>31</v>
      </c>
      <c r="J84" s="33" t="str">
        <f>E21</f>
        <v>VIS Praha</v>
      </c>
      <c r="K84" s="37"/>
      <c r="L84" s="108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65" s="2" customFormat="1" ht="15.2" customHeight="1">
      <c r="A85" s="35"/>
      <c r="B85" s="36"/>
      <c r="C85" s="30" t="s">
        <v>29</v>
      </c>
      <c r="D85" s="37"/>
      <c r="E85" s="37"/>
      <c r="F85" s="28" t="str">
        <f>IF(E18="","",E18)</f>
        <v>Vyplň údaj</v>
      </c>
      <c r="G85" s="37"/>
      <c r="H85" s="37"/>
      <c r="I85" s="30" t="s">
        <v>34</v>
      </c>
      <c r="J85" s="33" t="str">
        <f>E24</f>
        <v>Ing. Eva Mrvová</v>
      </c>
      <c r="K85" s="37"/>
      <c r="L85" s="108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65" s="2" customFormat="1" ht="10.35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108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65" s="11" customFormat="1" ht="29.25" customHeight="1">
      <c r="A87" s="148"/>
      <c r="B87" s="149"/>
      <c r="C87" s="150" t="s">
        <v>173</v>
      </c>
      <c r="D87" s="151" t="s">
        <v>56</v>
      </c>
      <c r="E87" s="151" t="s">
        <v>52</v>
      </c>
      <c r="F87" s="151" t="s">
        <v>53</v>
      </c>
      <c r="G87" s="151" t="s">
        <v>174</v>
      </c>
      <c r="H87" s="151" t="s">
        <v>175</v>
      </c>
      <c r="I87" s="151" t="s">
        <v>176</v>
      </c>
      <c r="J87" s="151" t="s">
        <v>161</v>
      </c>
      <c r="K87" s="152" t="s">
        <v>177</v>
      </c>
      <c r="L87" s="153"/>
      <c r="M87" s="69" t="s">
        <v>19</v>
      </c>
      <c r="N87" s="70" t="s">
        <v>41</v>
      </c>
      <c r="O87" s="70" t="s">
        <v>178</v>
      </c>
      <c r="P87" s="70" t="s">
        <v>179</v>
      </c>
      <c r="Q87" s="70" t="s">
        <v>180</v>
      </c>
      <c r="R87" s="70" t="s">
        <v>181</v>
      </c>
      <c r="S87" s="70" t="s">
        <v>182</v>
      </c>
      <c r="T87" s="71" t="s">
        <v>183</v>
      </c>
      <c r="U87" s="148"/>
      <c r="V87" s="148"/>
      <c r="W87" s="148"/>
      <c r="X87" s="148"/>
      <c r="Y87" s="148"/>
      <c r="Z87" s="148"/>
      <c r="AA87" s="148"/>
      <c r="AB87" s="148"/>
      <c r="AC87" s="148"/>
      <c r="AD87" s="148"/>
      <c r="AE87" s="148"/>
    </row>
    <row r="88" spans="1:65" s="2" customFormat="1" ht="22.9" customHeight="1">
      <c r="A88" s="35"/>
      <c r="B88" s="36"/>
      <c r="C88" s="76" t="s">
        <v>184</v>
      </c>
      <c r="D88" s="37"/>
      <c r="E88" s="37"/>
      <c r="F88" s="37"/>
      <c r="G88" s="37"/>
      <c r="H88" s="37"/>
      <c r="I88" s="37"/>
      <c r="J88" s="154">
        <f>BK88</f>
        <v>0</v>
      </c>
      <c r="K88" s="37"/>
      <c r="L88" s="40"/>
      <c r="M88" s="72"/>
      <c r="N88" s="155"/>
      <c r="O88" s="73"/>
      <c r="P88" s="156">
        <f>P89+P206</f>
        <v>0</v>
      </c>
      <c r="Q88" s="73"/>
      <c r="R88" s="156">
        <f>R89+R206</f>
        <v>68.385502809999991</v>
      </c>
      <c r="S88" s="73"/>
      <c r="T88" s="157">
        <f>T89+T206</f>
        <v>0</v>
      </c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T88" s="18" t="s">
        <v>70</v>
      </c>
      <c r="AU88" s="18" t="s">
        <v>162</v>
      </c>
      <c r="BK88" s="158">
        <f>BK89+BK206</f>
        <v>0</v>
      </c>
    </row>
    <row r="89" spans="1:65" s="12" customFormat="1" ht="25.9" customHeight="1">
      <c r="B89" s="159"/>
      <c r="C89" s="160"/>
      <c r="D89" s="161" t="s">
        <v>70</v>
      </c>
      <c r="E89" s="162" t="s">
        <v>185</v>
      </c>
      <c r="F89" s="162" t="s">
        <v>186</v>
      </c>
      <c r="G89" s="160"/>
      <c r="H89" s="160"/>
      <c r="I89" s="163"/>
      <c r="J89" s="164">
        <f>BK89</f>
        <v>0</v>
      </c>
      <c r="K89" s="160"/>
      <c r="L89" s="165"/>
      <c r="M89" s="166"/>
      <c r="N89" s="167"/>
      <c r="O89" s="167"/>
      <c r="P89" s="168">
        <f>P90+P166+P178+P188+P194+P203</f>
        <v>0</v>
      </c>
      <c r="Q89" s="167"/>
      <c r="R89" s="168">
        <f>R90+R166+R178+R188+R194+R203</f>
        <v>68.254923609999992</v>
      </c>
      <c r="S89" s="167"/>
      <c r="T89" s="169">
        <f>T90+T166+T178+T188+T194+T203</f>
        <v>0</v>
      </c>
      <c r="AR89" s="170" t="s">
        <v>79</v>
      </c>
      <c r="AT89" s="171" t="s">
        <v>70</v>
      </c>
      <c r="AU89" s="171" t="s">
        <v>71</v>
      </c>
      <c r="AY89" s="170" t="s">
        <v>187</v>
      </c>
      <c r="BK89" s="172">
        <f>BK90+BK166+BK178+BK188+BK194+BK203</f>
        <v>0</v>
      </c>
    </row>
    <row r="90" spans="1:65" s="12" customFormat="1" ht="22.9" customHeight="1">
      <c r="B90" s="159"/>
      <c r="C90" s="160"/>
      <c r="D90" s="161" t="s">
        <v>70</v>
      </c>
      <c r="E90" s="173" t="s">
        <v>79</v>
      </c>
      <c r="F90" s="173" t="s">
        <v>188</v>
      </c>
      <c r="G90" s="160"/>
      <c r="H90" s="160"/>
      <c r="I90" s="163"/>
      <c r="J90" s="174">
        <f>BK90</f>
        <v>0</v>
      </c>
      <c r="K90" s="160"/>
      <c r="L90" s="165"/>
      <c r="M90" s="166"/>
      <c r="N90" s="167"/>
      <c r="O90" s="167"/>
      <c r="P90" s="168">
        <f>SUM(P91:P165)</f>
        <v>0</v>
      </c>
      <c r="Q90" s="167"/>
      <c r="R90" s="168">
        <f>SUM(R91:R165)</f>
        <v>7.5936896000000003</v>
      </c>
      <c r="S90" s="167"/>
      <c r="T90" s="169">
        <f>SUM(T91:T165)</f>
        <v>0</v>
      </c>
      <c r="AR90" s="170" t="s">
        <v>79</v>
      </c>
      <c r="AT90" s="171" t="s">
        <v>70</v>
      </c>
      <c r="AU90" s="171" t="s">
        <v>79</v>
      </c>
      <c r="AY90" s="170" t="s">
        <v>187</v>
      </c>
      <c r="BK90" s="172">
        <f>SUM(BK91:BK165)</f>
        <v>0</v>
      </c>
    </row>
    <row r="91" spans="1:65" s="2" customFormat="1" ht="16.5" customHeight="1">
      <c r="A91" s="35"/>
      <c r="B91" s="36"/>
      <c r="C91" s="175" t="s">
        <v>79</v>
      </c>
      <c r="D91" s="175" t="s">
        <v>189</v>
      </c>
      <c r="E91" s="176" t="s">
        <v>226</v>
      </c>
      <c r="F91" s="177" t="s">
        <v>227</v>
      </c>
      <c r="G91" s="178" t="s">
        <v>228</v>
      </c>
      <c r="H91" s="179">
        <v>480</v>
      </c>
      <c r="I91" s="180"/>
      <c r="J91" s="181">
        <f>ROUND(I91*H91,2)</f>
        <v>0</v>
      </c>
      <c r="K91" s="177" t="s">
        <v>192</v>
      </c>
      <c r="L91" s="40"/>
      <c r="M91" s="182" t="s">
        <v>19</v>
      </c>
      <c r="N91" s="183" t="s">
        <v>42</v>
      </c>
      <c r="O91" s="65"/>
      <c r="P91" s="184">
        <f>O91*H91</f>
        <v>0</v>
      </c>
      <c r="Q91" s="184">
        <v>3.0000000000000001E-5</v>
      </c>
      <c r="R91" s="184">
        <f>Q91*H91</f>
        <v>1.44E-2</v>
      </c>
      <c r="S91" s="184">
        <v>0</v>
      </c>
      <c r="T91" s="185">
        <f>S91*H91</f>
        <v>0</v>
      </c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R91" s="186" t="s">
        <v>193</v>
      </c>
      <c r="AT91" s="186" t="s">
        <v>189</v>
      </c>
      <c r="AU91" s="186" t="s">
        <v>81</v>
      </c>
      <c r="AY91" s="18" t="s">
        <v>187</v>
      </c>
      <c r="BE91" s="187">
        <f>IF(N91="základní",J91,0)</f>
        <v>0</v>
      </c>
      <c r="BF91" s="187">
        <f>IF(N91="snížená",J91,0)</f>
        <v>0</v>
      </c>
      <c r="BG91" s="187">
        <f>IF(N91="zákl. přenesená",J91,0)</f>
        <v>0</v>
      </c>
      <c r="BH91" s="187">
        <f>IF(N91="sníž. přenesená",J91,0)</f>
        <v>0</v>
      </c>
      <c r="BI91" s="187">
        <f>IF(N91="nulová",J91,0)</f>
        <v>0</v>
      </c>
      <c r="BJ91" s="18" t="s">
        <v>79</v>
      </c>
      <c r="BK91" s="187">
        <f>ROUND(I91*H91,2)</f>
        <v>0</v>
      </c>
      <c r="BL91" s="18" t="s">
        <v>193</v>
      </c>
      <c r="BM91" s="186" t="s">
        <v>1982</v>
      </c>
    </row>
    <row r="92" spans="1:65" s="2" customFormat="1" ht="11.25">
      <c r="A92" s="35"/>
      <c r="B92" s="36"/>
      <c r="C92" s="37"/>
      <c r="D92" s="188" t="s">
        <v>195</v>
      </c>
      <c r="E92" s="37"/>
      <c r="F92" s="189" t="s">
        <v>230</v>
      </c>
      <c r="G92" s="37"/>
      <c r="H92" s="37"/>
      <c r="I92" s="190"/>
      <c r="J92" s="37"/>
      <c r="K92" s="37"/>
      <c r="L92" s="40"/>
      <c r="M92" s="191"/>
      <c r="N92" s="192"/>
      <c r="O92" s="65"/>
      <c r="P92" s="65"/>
      <c r="Q92" s="65"/>
      <c r="R92" s="65"/>
      <c r="S92" s="65"/>
      <c r="T92" s="66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T92" s="18" t="s">
        <v>195</v>
      </c>
      <c r="AU92" s="18" t="s">
        <v>81</v>
      </c>
    </row>
    <row r="93" spans="1:65" s="13" customFormat="1" ht="11.25">
      <c r="B93" s="193"/>
      <c r="C93" s="194"/>
      <c r="D93" s="195" t="s">
        <v>197</v>
      </c>
      <c r="E93" s="194"/>
      <c r="F93" s="197" t="s">
        <v>941</v>
      </c>
      <c r="G93" s="194"/>
      <c r="H93" s="198">
        <v>480</v>
      </c>
      <c r="I93" s="199"/>
      <c r="J93" s="194"/>
      <c r="K93" s="194"/>
      <c r="L93" s="200"/>
      <c r="M93" s="201"/>
      <c r="N93" s="202"/>
      <c r="O93" s="202"/>
      <c r="P93" s="202"/>
      <c r="Q93" s="202"/>
      <c r="R93" s="202"/>
      <c r="S93" s="202"/>
      <c r="T93" s="203"/>
      <c r="AT93" s="204" t="s">
        <v>197</v>
      </c>
      <c r="AU93" s="204" t="s">
        <v>81</v>
      </c>
      <c r="AV93" s="13" t="s">
        <v>81</v>
      </c>
      <c r="AW93" s="13" t="s">
        <v>4</v>
      </c>
      <c r="AX93" s="13" t="s">
        <v>79</v>
      </c>
      <c r="AY93" s="204" t="s">
        <v>187</v>
      </c>
    </row>
    <row r="94" spans="1:65" s="2" customFormat="1" ht="24.2" customHeight="1">
      <c r="A94" s="35"/>
      <c r="B94" s="36"/>
      <c r="C94" s="175" t="s">
        <v>81</v>
      </c>
      <c r="D94" s="175" t="s">
        <v>189</v>
      </c>
      <c r="E94" s="176" t="s">
        <v>233</v>
      </c>
      <c r="F94" s="177" t="s">
        <v>234</v>
      </c>
      <c r="G94" s="178" t="s">
        <v>235</v>
      </c>
      <c r="H94" s="179">
        <v>20</v>
      </c>
      <c r="I94" s="180"/>
      <c r="J94" s="181">
        <f>ROUND(I94*H94,2)</f>
        <v>0</v>
      </c>
      <c r="K94" s="177" t="s">
        <v>192</v>
      </c>
      <c r="L94" s="40"/>
      <c r="M94" s="182" t="s">
        <v>19</v>
      </c>
      <c r="N94" s="183" t="s">
        <v>42</v>
      </c>
      <c r="O94" s="65"/>
      <c r="P94" s="184">
        <f>O94*H94</f>
        <v>0</v>
      </c>
      <c r="Q94" s="184">
        <v>0</v>
      </c>
      <c r="R94" s="184">
        <f>Q94*H94</f>
        <v>0</v>
      </c>
      <c r="S94" s="184">
        <v>0</v>
      </c>
      <c r="T94" s="185">
        <f>S94*H94</f>
        <v>0</v>
      </c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R94" s="186" t="s">
        <v>193</v>
      </c>
      <c r="AT94" s="186" t="s">
        <v>189</v>
      </c>
      <c r="AU94" s="186" t="s">
        <v>81</v>
      </c>
      <c r="AY94" s="18" t="s">
        <v>187</v>
      </c>
      <c r="BE94" s="187">
        <f>IF(N94="základní",J94,0)</f>
        <v>0</v>
      </c>
      <c r="BF94" s="187">
        <f>IF(N94="snížená",J94,0)</f>
        <v>0</v>
      </c>
      <c r="BG94" s="187">
        <f>IF(N94="zákl. přenesená",J94,0)</f>
        <v>0</v>
      </c>
      <c r="BH94" s="187">
        <f>IF(N94="sníž. přenesená",J94,0)</f>
        <v>0</v>
      </c>
      <c r="BI94" s="187">
        <f>IF(N94="nulová",J94,0)</f>
        <v>0</v>
      </c>
      <c r="BJ94" s="18" t="s">
        <v>79</v>
      </c>
      <c r="BK94" s="187">
        <f>ROUND(I94*H94,2)</f>
        <v>0</v>
      </c>
      <c r="BL94" s="18" t="s">
        <v>193</v>
      </c>
      <c r="BM94" s="186" t="s">
        <v>1983</v>
      </c>
    </row>
    <row r="95" spans="1:65" s="2" customFormat="1" ht="11.25">
      <c r="A95" s="35"/>
      <c r="B95" s="36"/>
      <c r="C95" s="37"/>
      <c r="D95" s="188" t="s">
        <v>195</v>
      </c>
      <c r="E95" s="37"/>
      <c r="F95" s="189" t="s">
        <v>237</v>
      </c>
      <c r="G95" s="37"/>
      <c r="H95" s="37"/>
      <c r="I95" s="190"/>
      <c r="J95" s="37"/>
      <c r="K95" s="37"/>
      <c r="L95" s="40"/>
      <c r="M95" s="191"/>
      <c r="N95" s="192"/>
      <c r="O95" s="65"/>
      <c r="P95" s="65"/>
      <c r="Q95" s="65"/>
      <c r="R95" s="65"/>
      <c r="S95" s="65"/>
      <c r="T95" s="66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T95" s="18" t="s">
        <v>195</v>
      </c>
      <c r="AU95" s="18" t="s">
        <v>81</v>
      </c>
    </row>
    <row r="96" spans="1:65" s="2" customFormat="1" ht="24.2" customHeight="1">
      <c r="A96" s="35"/>
      <c r="B96" s="36"/>
      <c r="C96" s="175" t="s">
        <v>205</v>
      </c>
      <c r="D96" s="175" t="s">
        <v>189</v>
      </c>
      <c r="E96" s="176" t="s">
        <v>943</v>
      </c>
      <c r="F96" s="177" t="s">
        <v>944</v>
      </c>
      <c r="G96" s="178" t="s">
        <v>144</v>
      </c>
      <c r="H96" s="179">
        <v>26.4</v>
      </c>
      <c r="I96" s="180"/>
      <c r="J96" s="181">
        <f>ROUND(I96*H96,2)</f>
        <v>0</v>
      </c>
      <c r="K96" s="177" t="s">
        <v>192</v>
      </c>
      <c r="L96" s="40"/>
      <c r="M96" s="182" t="s">
        <v>19</v>
      </c>
      <c r="N96" s="183" t="s">
        <v>42</v>
      </c>
      <c r="O96" s="65"/>
      <c r="P96" s="184">
        <f>O96*H96</f>
        <v>0</v>
      </c>
      <c r="Q96" s="184">
        <v>0</v>
      </c>
      <c r="R96" s="184">
        <f>Q96*H96</f>
        <v>0</v>
      </c>
      <c r="S96" s="184">
        <v>0</v>
      </c>
      <c r="T96" s="185">
        <f>S96*H96</f>
        <v>0</v>
      </c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R96" s="186" t="s">
        <v>193</v>
      </c>
      <c r="AT96" s="186" t="s">
        <v>189</v>
      </c>
      <c r="AU96" s="186" t="s">
        <v>81</v>
      </c>
      <c r="AY96" s="18" t="s">
        <v>187</v>
      </c>
      <c r="BE96" s="187">
        <f>IF(N96="základní",J96,0)</f>
        <v>0</v>
      </c>
      <c r="BF96" s="187">
        <f>IF(N96="snížená",J96,0)</f>
        <v>0</v>
      </c>
      <c r="BG96" s="187">
        <f>IF(N96="zákl. přenesená",J96,0)</f>
        <v>0</v>
      </c>
      <c r="BH96" s="187">
        <f>IF(N96="sníž. přenesená",J96,0)</f>
        <v>0</v>
      </c>
      <c r="BI96" s="187">
        <f>IF(N96="nulová",J96,0)</f>
        <v>0</v>
      </c>
      <c r="BJ96" s="18" t="s">
        <v>79</v>
      </c>
      <c r="BK96" s="187">
        <f>ROUND(I96*H96,2)</f>
        <v>0</v>
      </c>
      <c r="BL96" s="18" t="s">
        <v>193</v>
      </c>
      <c r="BM96" s="186" t="s">
        <v>1984</v>
      </c>
    </row>
    <row r="97" spans="1:65" s="2" customFormat="1" ht="11.25">
      <c r="A97" s="35"/>
      <c r="B97" s="36"/>
      <c r="C97" s="37"/>
      <c r="D97" s="188" t="s">
        <v>195</v>
      </c>
      <c r="E97" s="37"/>
      <c r="F97" s="189" t="s">
        <v>946</v>
      </c>
      <c r="G97" s="37"/>
      <c r="H97" s="37"/>
      <c r="I97" s="190"/>
      <c r="J97" s="37"/>
      <c r="K97" s="37"/>
      <c r="L97" s="40"/>
      <c r="M97" s="191"/>
      <c r="N97" s="192"/>
      <c r="O97" s="65"/>
      <c r="P97" s="65"/>
      <c r="Q97" s="65"/>
      <c r="R97" s="65"/>
      <c r="S97" s="65"/>
      <c r="T97" s="66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T97" s="18" t="s">
        <v>195</v>
      </c>
      <c r="AU97" s="18" t="s">
        <v>81</v>
      </c>
    </row>
    <row r="98" spans="1:65" s="13" customFormat="1" ht="11.25">
      <c r="B98" s="193"/>
      <c r="C98" s="194"/>
      <c r="D98" s="195" t="s">
        <v>197</v>
      </c>
      <c r="E98" s="196" t="s">
        <v>19</v>
      </c>
      <c r="F98" s="197" t="s">
        <v>947</v>
      </c>
      <c r="G98" s="194"/>
      <c r="H98" s="198">
        <v>88</v>
      </c>
      <c r="I98" s="199"/>
      <c r="J98" s="194"/>
      <c r="K98" s="194"/>
      <c r="L98" s="200"/>
      <c r="M98" s="201"/>
      <c r="N98" s="202"/>
      <c r="O98" s="202"/>
      <c r="P98" s="202"/>
      <c r="Q98" s="202"/>
      <c r="R98" s="202"/>
      <c r="S98" s="202"/>
      <c r="T98" s="203"/>
      <c r="AT98" s="204" t="s">
        <v>197</v>
      </c>
      <c r="AU98" s="204" t="s">
        <v>81</v>
      </c>
      <c r="AV98" s="13" t="s">
        <v>81</v>
      </c>
      <c r="AW98" s="13" t="s">
        <v>33</v>
      </c>
      <c r="AX98" s="13" t="s">
        <v>71</v>
      </c>
      <c r="AY98" s="204" t="s">
        <v>187</v>
      </c>
    </row>
    <row r="99" spans="1:65" s="14" customFormat="1" ht="11.25">
      <c r="B99" s="205"/>
      <c r="C99" s="206"/>
      <c r="D99" s="195" t="s">
        <v>197</v>
      </c>
      <c r="E99" s="207" t="s">
        <v>48</v>
      </c>
      <c r="F99" s="208" t="s">
        <v>199</v>
      </c>
      <c r="G99" s="206"/>
      <c r="H99" s="209">
        <v>88</v>
      </c>
      <c r="I99" s="210"/>
      <c r="J99" s="206"/>
      <c r="K99" s="206"/>
      <c r="L99" s="211"/>
      <c r="M99" s="212"/>
      <c r="N99" s="213"/>
      <c r="O99" s="213"/>
      <c r="P99" s="213"/>
      <c r="Q99" s="213"/>
      <c r="R99" s="213"/>
      <c r="S99" s="213"/>
      <c r="T99" s="214"/>
      <c r="AT99" s="215" t="s">
        <v>197</v>
      </c>
      <c r="AU99" s="215" t="s">
        <v>81</v>
      </c>
      <c r="AV99" s="14" t="s">
        <v>193</v>
      </c>
      <c r="AW99" s="14" t="s">
        <v>33</v>
      </c>
      <c r="AX99" s="14" t="s">
        <v>71</v>
      </c>
      <c r="AY99" s="215" t="s">
        <v>187</v>
      </c>
    </row>
    <row r="100" spans="1:65" s="13" customFormat="1" ht="11.25">
      <c r="B100" s="193"/>
      <c r="C100" s="194"/>
      <c r="D100" s="195" t="s">
        <v>197</v>
      </c>
      <c r="E100" s="196" t="s">
        <v>19</v>
      </c>
      <c r="F100" s="197" t="s">
        <v>948</v>
      </c>
      <c r="G100" s="194"/>
      <c r="H100" s="198">
        <v>26.4</v>
      </c>
      <c r="I100" s="199"/>
      <c r="J100" s="194"/>
      <c r="K100" s="194"/>
      <c r="L100" s="200"/>
      <c r="M100" s="201"/>
      <c r="N100" s="202"/>
      <c r="O100" s="202"/>
      <c r="P100" s="202"/>
      <c r="Q100" s="202"/>
      <c r="R100" s="202"/>
      <c r="S100" s="202"/>
      <c r="T100" s="203"/>
      <c r="AT100" s="204" t="s">
        <v>197</v>
      </c>
      <c r="AU100" s="204" t="s">
        <v>81</v>
      </c>
      <c r="AV100" s="13" t="s">
        <v>81</v>
      </c>
      <c r="AW100" s="13" t="s">
        <v>33</v>
      </c>
      <c r="AX100" s="13" t="s">
        <v>79</v>
      </c>
      <c r="AY100" s="204" t="s">
        <v>187</v>
      </c>
    </row>
    <row r="101" spans="1:65" s="2" customFormat="1" ht="24.2" customHeight="1">
      <c r="A101" s="35"/>
      <c r="B101" s="36"/>
      <c r="C101" s="175" t="s">
        <v>193</v>
      </c>
      <c r="D101" s="175" t="s">
        <v>189</v>
      </c>
      <c r="E101" s="176" t="s">
        <v>949</v>
      </c>
      <c r="F101" s="177" t="s">
        <v>950</v>
      </c>
      <c r="G101" s="178" t="s">
        <v>144</v>
      </c>
      <c r="H101" s="179">
        <v>44</v>
      </c>
      <c r="I101" s="180"/>
      <c r="J101" s="181">
        <f>ROUND(I101*H101,2)</f>
        <v>0</v>
      </c>
      <c r="K101" s="177" t="s">
        <v>192</v>
      </c>
      <c r="L101" s="40"/>
      <c r="M101" s="182" t="s">
        <v>19</v>
      </c>
      <c r="N101" s="183" t="s">
        <v>42</v>
      </c>
      <c r="O101" s="65"/>
      <c r="P101" s="184">
        <f>O101*H101</f>
        <v>0</v>
      </c>
      <c r="Q101" s="184">
        <v>0</v>
      </c>
      <c r="R101" s="184">
        <f>Q101*H101</f>
        <v>0</v>
      </c>
      <c r="S101" s="184">
        <v>0</v>
      </c>
      <c r="T101" s="185">
        <f>S101*H101</f>
        <v>0</v>
      </c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R101" s="186" t="s">
        <v>193</v>
      </c>
      <c r="AT101" s="186" t="s">
        <v>189</v>
      </c>
      <c r="AU101" s="186" t="s">
        <v>81</v>
      </c>
      <c r="AY101" s="18" t="s">
        <v>187</v>
      </c>
      <c r="BE101" s="187">
        <f>IF(N101="základní",J101,0)</f>
        <v>0</v>
      </c>
      <c r="BF101" s="187">
        <f>IF(N101="snížená",J101,0)</f>
        <v>0</v>
      </c>
      <c r="BG101" s="187">
        <f>IF(N101="zákl. přenesená",J101,0)</f>
        <v>0</v>
      </c>
      <c r="BH101" s="187">
        <f>IF(N101="sníž. přenesená",J101,0)</f>
        <v>0</v>
      </c>
      <c r="BI101" s="187">
        <f>IF(N101="nulová",J101,0)</f>
        <v>0</v>
      </c>
      <c r="BJ101" s="18" t="s">
        <v>79</v>
      </c>
      <c r="BK101" s="187">
        <f>ROUND(I101*H101,2)</f>
        <v>0</v>
      </c>
      <c r="BL101" s="18" t="s">
        <v>193</v>
      </c>
      <c r="BM101" s="186" t="s">
        <v>1985</v>
      </c>
    </row>
    <row r="102" spans="1:65" s="2" customFormat="1" ht="11.25">
      <c r="A102" s="35"/>
      <c r="B102" s="36"/>
      <c r="C102" s="37"/>
      <c r="D102" s="188" t="s">
        <v>195</v>
      </c>
      <c r="E102" s="37"/>
      <c r="F102" s="189" t="s">
        <v>952</v>
      </c>
      <c r="G102" s="37"/>
      <c r="H102" s="37"/>
      <c r="I102" s="190"/>
      <c r="J102" s="37"/>
      <c r="K102" s="37"/>
      <c r="L102" s="40"/>
      <c r="M102" s="191"/>
      <c r="N102" s="192"/>
      <c r="O102" s="65"/>
      <c r="P102" s="65"/>
      <c r="Q102" s="65"/>
      <c r="R102" s="65"/>
      <c r="S102" s="65"/>
      <c r="T102" s="66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T102" s="18" t="s">
        <v>195</v>
      </c>
      <c r="AU102" s="18" t="s">
        <v>81</v>
      </c>
    </row>
    <row r="103" spans="1:65" s="13" customFormat="1" ht="11.25">
      <c r="B103" s="193"/>
      <c r="C103" s="194"/>
      <c r="D103" s="195" t="s">
        <v>197</v>
      </c>
      <c r="E103" s="196" t="s">
        <v>19</v>
      </c>
      <c r="F103" s="197" t="s">
        <v>953</v>
      </c>
      <c r="G103" s="194"/>
      <c r="H103" s="198">
        <v>44</v>
      </c>
      <c r="I103" s="199"/>
      <c r="J103" s="194"/>
      <c r="K103" s="194"/>
      <c r="L103" s="200"/>
      <c r="M103" s="201"/>
      <c r="N103" s="202"/>
      <c r="O103" s="202"/>
      <c r="P103" s="202"/>
      <c r="Q103" s="202"/>
      <c r="R103" s="202"/>
      <c r="S103" s="202"/>
      <c r="T103" s="203"/>
      <c r="AT103" s="204" t="s">
        <v>197</v>
      </c>
      <c r="AU103" s="204" t="s">
        <v>81</v>
      </c>
      <c r="AV103" s="13" t="s">
        <v>81</v>
      </c>
      <c r="AW103" s="13" t="s">
        <v>33</v>
      </c>
      <c r="AX103" s="13" t="s">
        <v>79</v>
      </c>
      <c r="AY103" s="204" t="s">
        <v>187</v>
      </c>
    </row>
    <row r="104" spans="1:65" s="2" customFormat="1" ht="24.2" customHeight="1">
      <c r="A104" s="35"/>
      <c r="B104" s="36"/>
      <c r="C104" s="175" t="s">
        <v>214</v>
      </c>
      <c r="D104" s="175" t="s">
        <v>189</v>
      </c>
      <c r="E104" s="176" t="s">
        <v>954</v>
      </c>
      <c r="F104" s="177" t="s">
        <v>955</v>
      </c>
      <c r="G104" s="178" t="s">
        <v>144</v>
      </c>
      <c r="H104" s="179">
        <v>17.600000000000001</v>
      </c>
      <c r="I104" s="180"/>
      <c r="J104" s="181">
        <f>ROUND(I104*H104,2)</f>
        <v>0</v>
      </c>
      <c r="K104" s="177" t="s">
        <v>192</v>
      </c>
      <c r="L104" s="40"/>
      <c r="M104" s="182" t="s">
        <v>19</v>
      </c>
      <c r="N104" s="183" t="s">
        <v>42</v>
      </c>
      <c r="O104" s="65"/>
      <c r="P104" s="184">
        <f>O104*H104</f>
        <v>0</v>
      </c>
      <c r="Q104" s="184">
        <v>0</v>
      </c>
      <c r="R104" s="184">
        <f>Q104*H104</f>
        <v>0</v>
      </c>
      <c r="S104" s="184">
        <v>0</v>
      </c>
      <c r="T104" s="185">
        <f>S104*H104</f>
        <v>0</v>
      </c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R104" s="186" t="s">
        <v>193</v>
      </c>
      <c r="AT104" s="186" t="s">
        <v>189</v>
      </c>
      <c r="AU104" s="186" t="s">
        <v>81</v>
      </c>
      <c r="AY104" s="18" t="s">
        <v>187</v>
      </c>
      <c r="BE104" s="187">
        <f>IF(N104="základní",J104,0)</f>
        <v>0</v>
      </c>
      <c r="BF104" s="187">
        <f>IF(N104="snížená",J104,0)</f>
        <v>0</v>
      </c>
      <c r="BG104" s="187">
        <f>IF(N104="zákl. přenesená",J104,0)</f>
        <v>0</v>
      </c>
      <c r="BH104" s="187">
        <f>IF(N104="sníž. přenesená",J104,0)</f>
        <v>0</v>
      </c>
      <c r="BI104" s="187">
        <f>IF(N104="nulová",J104,0)</f>
        <v>0</v>
      </c>
      <c r="BJ104" s="18" t="s">
        <v>79</v>
      </c>
      <c r="BK104" s="187">
        <f>ROUND(I104*H104,2)</f>
        <v>0</v>
      </c>
      <c r="BL104" s="18" t="s">
        <v>193</v>
      </c>
      <c r="BM104" s="186" t="s">
        <v>1986</v>
      </c>
    </row>
    <row r="105" spans="1:65" s="2" customFormat="1" ht="11.25">
      <c r="A105" s="35"/>
      <c r="B105" s="36"/>
      <c r="C105" s="37"/>
      <c r="D105" s="188" t="s">
        <v>195</v>
      </c>
      <c r="E105" s="37"/>
      <c r="F105" s="189" t="s">
        <v>957</v>
      </c>
      <c r="G105" s="37"/>
      <c r="H105" s="37"/>
      <c r="I105" s="190"/>
      <c r="J105" s="37"/>
      <c r="K105" s="37"/>
      <c r="L105" s="40"/>
      <c r="M105" s="191"/>
      <c r="N105" s="192"/>
      <c r="O105" s="65"/>
      <c r="P105" s="65"/>
      <c r="Q105" s="65"/>
      <c r="R105" s="65"/>
      <c r="S105" s="65"/>
      <c r="T105" s="66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T105" s="18" t="s">
        <v>195</v>
      </c>
      <c r="AU105" s="18" t="s">
        <v>81</v>
      </c>
    </row>
    <row r="106" spans="1:65" s="13" customFormat="1" ht="11.25">
      <c r="B106" s="193"/>
      <c r="C106" s="194"/>
      <c r="D106" s="195" t="s">
        <v>197</v>
      </c>
      <c r="E106" s="196" t="s">
        <v>19</v>
      </c>
      <c r="F106" s="197" t="s">
        <v>958</v>
      </c>
      <c r="G106" s="194"/>
      <c r="H106" s="198">
        <v>17.600000000000001</v>
      </c>
      <c r="I106" s="199"/>
      <c r="J106" s="194"/>
      <c r="K106" s="194"/>
      <c r="L106" s="200"/>
      <c r="M106" s="201"/>
      <c r="N106" s="202"/>
      <c r="O106" s="202"/>
      <c r="P106" s="202"/>
      <c r="Q106" s="202"/>
      <c r="R106" s="202"/>
      <c r="S106" s="202"/>
      <c r="T106" s="203"/>
      <c r="AT106" s="204" t="s">
        <v>197</v>
      </c>
      <c r="AU106" s="204" t="s">
        <v>81</v>
      </c>
      <c r="AV106" s="13" t="s">
        <v>81</v>
      </c>
      <c r="AW106" s="13" t="s">
        <v>33</v>
      </c>
      <c r="AX106" s="13" t="s">
        <v>79</v>
      </c>
      <c r="AY106" s="204" t="s">
        <v>187</v>
      </c>
    </row>
    <row r="107" spans="1:65" s="2" customFormat="1" ht="24.2" customHeight="1">
      <c r="A107" s="35"/>
      <c r="B107" s="36"/>
      <c r="C107" s="175" t="s">
        <v>219</v>
      </c>
      <c r="D107" s="175" t="s">
        <v>189</v>
      </c>
      <c r="E107" s="176" t="s">
        <v>959</v>
      </c>
      <c r="F107" s="177" t="s">
        <v>960</v>
      </c>
      <c r="G107" s="178" t="s">
        <v>128</v>
      </c>
      <c r="H107" s="179">
        <v>15.68</v>
      </c>
      <c r="I107" s="180"/>
      <c r="J107" s="181">
        <f>ROUND(I107*H107,2)</f>
        <v>0</v>
      </c>
      <c r="K107" s="177" t="s">
        <v>192</v>
      </c>
      <c r="L107" s="40"/>
      <c r="M107" s="182" t="s">
        <v>19</v>
      </c>
      <c r="N107" s="183" t="s">
        <v>42</v>
      </c>
      <c r="O107" s="65"/>
      <c r="P107" s="184">
        <f>O107*H107</f>
        <v>0</v>
      </c>
      <c r="Q107" s="184">
        <v>1.0200000000000001E-3</v>
      </c>
      <c r="R107" s="184">
        <f>Q107*H107</f>
        <v>1.59936E-2</v>
      </c>
      <c r="S107" s="184">
        <v>0</v>
      </c>
      <c r="T107" s="185">
        <f>S107*H107</f>
        <v>0</v>
      </c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R107" s="186" t="s">
        <v>193</v>
      </c>
      <c r="AT107" s="186" t="s">
        <v>189</v>
      </c>
      <c r="AU107" s="186" t="s">
        <v>81</v>
      </c>
      <c r="AY107" s="18" t="s">
        <v>187</v>
      </c>
      <c r="BE107" s="187">
        <f>IF(N107="základní",J107,0)</f>
        <v>0</v>
      </c>
      <c r="BF107" s="187">
        <f>IF(N107="snížená",J107,0)</f>
        <v>0</v>
      </c>
      <c r="BG107" s="187">
        <f>IF(N107="zákl. přenesená",J107,0)</f>
        <v>0</v>
      </c>
      <c r="BH107" s="187">
        <f>IF(N107="sníž. přenesená",J107,0)</f>
        <v>0</v>
      </c>
      <c r="BI107" s="187">
        <f>IF(N107="nulová",J107,0)</f>
        <v>0</v>
      </c>
      <c r="BJ107" s="18" t="s">
        <v>79</v>
      </c>
      <c r="BK107" s="187">
        <f>ROUND(I107*H107,2)</f>
        <v>0</v>
      </c>
      <c r="BL107" s="18" t="s">
        <v>193</v>
      </c>
      <c r="BM107" s="186" t="s">
        <v>1987</v>
      </c>
    </row>
    <row r="108" spans="1:65" s="2" customFormat="1" ht="11.25">
      <c r="A108" s="35"/>
      <c r="B108" s="36"/>
      <c r="C108" s="37"/>
      <c r="D108" s="188" t="s">
        <v>195</v>
      </c>
      <c r="E108" s="37"/>
      <c r="F108" s="189" t="s">
        <v>962</v>
      </c>
      <c r="G108" s="37"/>
      <c r="H108" s="37"/>
      <c r="I108" s="190"/>
      <c r="J108" s="37"/>
      <c r="K108" s="37"/>
      <c r="L108" s="40"/>
      <c r="M108" s="191"/>
      <c r="N108" s="192"/>
      <c r="O108" s="65"/>
      <c r="P108" s="65"/>
      <c r="Q108" s="65"/>
      <c r="R108" s="65"/>
      <c r="S108" s="65"/>
      <c r="T108" s="66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T108" s="18" t="s">
        <v>195</v>
      </c>
      <c r="AU108" s="18" t="s">
        <v>81</v>
      </c>
    </row>
    <row r="109" spans="1:65" s="13" customFormat="1" ht="11.25">
      <c r="B109" s="193"/>
      <c r="C109" s="194"/>
      <c r="D109" s="195" t="s">
        <v>197</v>
      </c>
      <c r="E109" s="196" t="s">
        <v>19</v>
      </c>
      <c r="F109" s="197" t="s">
        <v>963</v>
      </c>
      <c r="G109" s="194"/>
      <c r="H109" s="198">
        <v>15.68</v>
      </c>
      <c r="I109" s="199"/>
      <c r="J109" s="194"/>
      <c r="K109" s="194"/>
      <c r="L109" s="200"/>
      <c r="M109" s="201"/>
      <c r="N109" s="202"/>
      <c r="O109" s="202"/>
      <c r="P109" s="202"/>
      <c r="Q109" s="202"/>
      <c r="R109" s="202"/>
      <c r="S109" s="202"/>
      <c r="T109" s="203"/>
      <c r="AT109" s="204" t="s">
        <v>197</v>
      </c>
      <c r="AU109" s="204" t="s">
        <v>81</v>
      </c>
      <c r="AV109" s="13" t="s">
        <v>81</v>
      </c>
      <c r="AW109" s="13" t="s">
        <v>33</v>
      </c>
      <c r="AX109" s="13" t="s">
        <v>79</v>
      </c>
      <c r="AY109" s="204" t="s">
        <v>187</v>
      </c>
    </row>
    <row r="110" spans="1:65" s="2" customFormat="1" ht="16.5" customHeight="1">
      <c r="A110" s="35"/>
      <c r="B110" s="36"/>
      <c r="C110" s="226" t="s">
        <v>225</v>
      </c>
      <c r="D110" s="226" t="s">
        <v>346</v>
      </c>
      <c r="E110" s="227" t="s">
        <v>964</v>
      </c>
      <c r="F110" s="228" t="s">
        <v>965</v>
      </c>
      <c r="G110" s="229" t="s">
        <v>330</v>
      </c>
      <c r="H110" s="230">
        <v>0.39700000000000002</v>
      </c>
      <c r="I110" s="231"/>
      <c r="J110" s="232">
        <f>ROUND(I110*H110,2)</f>
        <v>0</v>
      </c>
      <c r="K110" s="228" t="s">
        <v>192</v>
      </c>
      <c r="L110" s="233"/>
      <c r="M110" s="234" t="s">
        <v>19</v>
      </c>
      <c r="N110" s="235" t="s">
        <v>42</v>
      </c>
      <c r="O110" s="65"/>
      <c r="P110" s="184">
        <f>O110*H110</f>
        <v>0</v>
      </c>
      <c r="Q110" s="184">
        <v>1</v>
      </c>
      <c r="R110" s="184">
        <f>Q110*H110</f>
        <v>0.39700000000000002</v>
      </c>
      <c r="S110" s="184">
        <v>0</v>
      </c>
      <c r="T110" s="185">
        <f>S110*H110</f>
        <v>0</v>
      </c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R110" s="186" t="s">
        <v>966</v>
      </c>
      <c r="AT110" s="186" t="s">
        <v>346</v>
      </c>
      <c r="AU110" s="186" t="s">
        <v>81</v>
      </c>
      <c r="AY110" s="18" t="s">
        <v>187</v>
      </c>
      <c r="BE110" s="187">
        <f>IF(N110="základní",J110,0)</f>
        <v>0</v>
      </c>
      <c r="BF110" s="187">
        <f>IF(N110="snížená",J110,0)</f>
        <v>0</v>
      </c>
      <c r="BG110" s="187">
        <f>IF(N110="zákl. přenesená",J110,0)</f>
        <v>0</v>
      </c>
      <c r="BH110" s="187">
        <f>IF(N110="sníž. přenesená",J110,0)</f>
        <v>0</v>
      </c>
      <c r="BI110" s="187">
        <f>IF(N110="nulová",J110,0)</f>
        <v>0</v>
      </c>
      <c r="BJ110" s="18" t="s">
        <v>79</v>
      </c>
      <c r="BK110" s="187">
        <f>ROUND(I110*H110,2)</f>
        <v>0</v>
      </c>
      <c r="BL110" s="18" t="s">
        <v>966</v>
      </c>
      <c r="BM110" s="186" t="s">
        <v>1988</v>
      </c>
    </row>
    <row r="111" spans="1:65" s="13" customFormat="1" ht="11.25">
      <c r="B111" s="193"/>
      <c r="C111" s="194"/>
      <c r="D111" s="195" t="s">
        <v>197</v>
      </c>
      <c r="E111" s="196" t="s">
        <v>19</v>
      </c>
      <c r="F111" s="197" t="s">
        <v>968</v>
      </c>
      <c r="G111" s="194"/>
      <c r="H111" s="198">
        <v>0.39700000000000002</v>
      </c>
      <c r="I111" s="199"/>
      <c r="J111" s="194"/>
      <c r="K111" s="194"/>
      <c r="L111" s="200"/>
      <c r="M111" s="201"/>
      <c r="N111" s="202"/>
      <c r="O111" s="202"/>
      <c r="P111" s="202"/>
      <c r="Q111" s="202"/>
      <c r="R111" s="202"/>
      <c r="S111" s="202"/>
      <c r="T111" s="203"/>
      <c r="AT111" s="204" t="s">
        <v>197</v>
      </c>
      <c r="AU111" s="204" t="s">
        <v>81</v>
      </c>
      <c r="AV111" s="13" t="s">
        <v>81</v>
      </c>
      <c r="AW111" s="13" t="s">
        <v>33</v>
      </c>
      <c r="AX111" s="13" t="s">
        <v>79</v>
      </c>
      <c r="AY111" s="204" t="s">
        <v>187</v>
      </c>
    </row>
    <row r="112" spans="1:65" s="2" customFormat="1" ht="16.5" customHeight="1">
      <c r="A112" s="35"/>
      <c r="B112" s="36"/>
      <c r="C112" s="175" t="s">
        <v>232</v>
      </c>
      <c r="D112" s="175" t="s">
        <v>189</v>
      </c>
      <c r="E112" s="176" t="s">
        <v>969</v>
      </c>
      <c r="F112" s="177" t="s">
        <v>970</v>
      </c>
      <c r="G112" s="178" t="s">
        <v>128</v>
      </c>
      <c r="H112" s="179">
        <v>15.68</v>
      </c>
      <c r="I112" s="180"/>
      <c r="J112" s="181">
        <f>ROUND(I112*H112,2)</f>
        <v>0</v>
      </c>
      <c r="K112" s="177" t="s">
        <v>192</v>
      </c>
      <c r="L112" s="40"/>
      <c r="M112" s="182" t="s">
        <v>19</v>
      </c>
      <c r="N112" s="183" t="s">
        <v>42</v>
      </c>
      <c r="O112" s="65"/>
      <c r="P112" s="184">
        <f>O112*H112</f>
        <v>0</v>
      </c>
      <c r="Q112" s="184">
        <v>0</v>
      </c>
      <c r="R112" s="184">
        <f>Q112*H112</f>
        <v>0</v>
      </c>
      <c r="S112" s="184">
        <v>0</v>
      </c>
      <c r="T112" s="185">
        <f>S112*H112</f>
        <v>0</v>
      </c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R112" s="186" t="s">
        <v>193</v>
      </c>
      <c r="AT112" s="186" t="s">
        <v>189</v>
      </c>
      <c r="AU112" s="186" t="s">
        <v>81</v>
      </c>
      <c r="AY112" s="18" t="s">
        <v>187</v>
      </c>
      <c r="BE112" s="187">
        <f>IF(N112="základní",J112,0)</f>
        <v>0</v>
      </c>
      <c r="BF112" s="187">
        <f>IF(N112="snížená",J112,0)</f>
        <v>0</v>
      </c>
      <c r="BG112" s="187">
        <f>IF(N112="zákl. přenesená",J112,0)</f>
        <v>0</v>
      </c>
      <c r="BH112" s="187">
        <f>IF(N112="sníž. přenesená",J112,0)</f>
        <v>0</v>
      </c>
      <c r="BI112" s="187">
        <f>IF(N112="nulová",J112,0)</f>
        <v>0</v>
      </c>
      <c r="BJ112" s="18" t="s">
        <v>79</v>
      </c>
      <c r="BK112" s="187">
        <f>ROUND(I112*H112,2)</f>
        <v>0</v>
      </c>
      <c r="BL112" s="18" t="s">
        <v>193</v>
      </c>
      <c r="BM112" s="186" t="s">
        <v>1989</v>
      </c>
    </row>
    <row r="113" spans="1:65" s="2" customFormat="1" ht="11.25">
      <c r="A113" s="35"/>
      <c r="B113" s="36"/>
      <c r="C113" s="37"/>
      <c r="D113" s="188" t="s">
        <v>195</v>
      </c>
      <c r="E113" s="37"/>
      <c r="F113" s="189" t="s">
        <v>972</v>
      </c>
      <c r="G113" s="37"/>
      <c r="H113" s="37"/>
      <c r="I113" s="190"/>
      <c r="J113" s="37"/>
      <c r="K113" s="37"/>
      <c r="L113" s="40"/>
      <c r="M113" s="191"/>
      <c r="N113" s="192"/>
      <c r="O113" s="65"/>
      <c r="P113" s="65"/>
      <c r="Q113" s="65"/>
      <c r="R113" s="65"/>
      <c r="S113" s="65"/>
      <c r="T113" s="66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T113" s="18" t="s">
        <v>195</v>
      </c>
      <c r="AU113" s="18" t="s">
        <v>81</v>
      </c>
    </row>
    <row r="114" spans="1:65" s="2" customFormat="1" ht="16.5" customHeight="1">
      <c r="A114" s="35"/>
      <c r="B114" s="36"/>
      <c r="C114" s="175" t="s">
        <v>238</v>
      </c>
      <c r="D114" s="175" t="s">
        <v>189</v>
      </c>
      <c r="E114" s="176" t="s">
        <v>973</v>
      </c>
      <c r="F114" s="177" t="s">
        <v>974</v>
      </c>
      <c r="G114" s="178" t="s">
        <v>128</v>
      </c>
      <c r="H114" s="179">
        <v>15.68</v>
      </c>
      <c r="I114" s="180"/>
      <c r="J114" s="181">
        <f>ROUND(I114*H114,2)</f>
        <v>0</v>
      </c>
      <c r="K114" s="177" t="s">
        <v>192</v>
      </c>
      <c r="L114" s="40"/>
      <c r="M114" s="182" t="s">
        <v>19</v>
      </c>
      <c r="N114" s="183" t="s">
        <v>42</v>
      </c>
      <c r="O114" s="65"/>
      <c r="P114" s="184">
        <f>O114*H114</f>
        <v>0</v>
      </c>
      <c r="Q114" s="184">
        <v>0.15478</v>
      </c>
      <c r="R114" s="184">
        <f>Q114*H114</f>
        <v>2.4269504</v>
      </c>
      <c r="S114" s="184">
        <v>0</v>
      </c>
      <c r="T114" s="185">
        <f>S114*H114</f>
        <v>0</v>
      </c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R114" s="186" t="s">
        <v>193</v>
      </c>
      <c r="AT114" s="186" t="s">
        <v>189</v>
      </c>
      <c r="AU114" s="186" t="s">
        <v>81</v>
      </c>
      <c r="AY114" s="18" t="s">
        <v>187</v>
      </c>
      <c r="BE114" s="187">
        <f>IF(N114="základní",J114,0)</f>
        <v>0</v>
      </c>
      <c r="BF114" s="187">
        <f>IF(N114="snížená",J114,0)</f>
        <v>0</v>
      </c>
      <c r="BG114" s="187">
        <f>IF(N114="zákl. přenesená",J114,0)</f>
        <v>0</v>
      </c>
      <c r="BH114" s="187">
        <f>IF(N114="sníž. přenesená",J114,0)</f>
        <v>0</v>
      </c>
      <c r="BI114" s="187">
        <f>IF(N114="nulová",J114,0)</f>
        <v>0</v>
      </c>
      <c r="BJ114" s="18" t="s">
        <v>79</v>
      </c>
      <c r="BK114" s="187">
        <f>ROUND(I114*H114,2)</f>
        <v>0</v>
      </c>
      <c r="BL114" s="18" t="s">
        <v>193</v>
      </c>
      <c r="BM114" s="186" t="s">
        <v>1990</v>
      </c>
    </row>
    <row r="115" spans="1:65" s="2" customFormat="1" ht="11.25">
      <c r="A115" s="35"/>
      <c r="B115" s="36"/>
      <c r="C115" s="37"/>
      <c r="D115" s="188" t="s">
        <v>195</v>
      </c>
      <c r="E115" s="37"/>
      <c r="F115" s="189" t="s">
        <v>976</v>
      </c>
      <c r="G115" s="37"/>
      <c r="H115" s="37"/>
      <c r="I115" s="190"/>
      <c r="J115" s="37"/>
      <c r="K115" s="37"/>
      <c r="L115" s="40"/>
      <c r="M115" s="191"/>
      <c r="N115" s="192"/>
      <c r="O115" s="65"/>
      <c r="P115" s="65"/>
      <c r="Q115" s="65"/>
      <c r="R115" s="65"/>
      <c r="S115" s="65"/>
      <c r="T115" s="66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T115" s="18" t="s">
        <v>195</v>
      </c>
      <c r="AU115" s="18" t="s">
        <v>81</v>
      </c>
    </row>
    <row r="116" spans="1:65" s="13" customFormat="1" ht="11.25">
      <c r="B116" s="193"/>
      <c r="C116" s="194"/>
      <c r="D116" s="195" t="s">
        <v>197</v>
      </c>
      <c r="E116" s="196" t="s">
        <v>19</v>
      </c>
      <c r="F116" s="197" t="s">
        <v>963</v>
      </c>
      <c r="G116" s="194"/>
      <c r="H116" s="198">
        <v>15.68</v>
      </c>
      <c r="I116" s="199"/>
      <c r="J116" s="194"/>
      <c r="K116" s="194"/>
      <c r="L116" s="200"/>
      <c r="M116" s="201"/>
      <c r="N116" s="202"/>
      <c r="O116" s="202"/>
      <c r="P116" s="202"/>
      <c r="Q116" s="202"/>
      <c r="R116" s="202"/>
      <c r="S116" s="202"/>
      <c r="T116" s="203"/>
      <c r="AT116" s="204" t="s">
        <v>197</v>
      </c>
      <c r="AU116" s="204" t="s">
        <v>81</v>
      </c>
      <c r="AV116" s="13" t="s">
        <v>81</v>
      </c>
      <c r="AW116" s="13" t="s">
        <v>33</v>
      </c>
      <c r="AX116" s="13" t="s">
        <v>79</v>
      </c>
      <c r="AY116" s="204" t="s">
        <v>187</v>
      </c>
    </row>
    <row r="117" spans="1:65" s="2" customFormat="1" ht="16.5" customHeight="1">
      <c r="A117" s="35"/>
      <c r="B117" s="36"/>
      <c r="C117" s="175" t="s">
        <v>107</v>
      </c>
      <c r="D117" s="175" t="s">
        <v>189</v>
      </c>
      <c r="E117" s="176" t="s">
        <v>977</v>
      </c>
      <c r="F117" s="177" t="s">
        <v>978</v>
      </c>
      <c r="G117" s="178" t="s">
        <v>128</v>
      </c>
      <c r="H117" s="179">
        <v>15.68</v>
      </c>
      <c r="I117" s="180"/>
      <c r="J117" s="181">
        <f>ROUND(I117*H117,2)</f>
        <v>0</v>
      </c>
      <c r="K117" s="177" t="s">
        <v>192</v>
      </c>
      <c r="L117" s="40"/>
      <c r="M117" s="182" t="s">
        <v>19</v>
      </c>
      <c r="N117" s="183" t="s">
        <v>42</v>
      </c>
      <c r="O117" s="65"/>
      <c r="P117" s="184">
        <f>O117*H117</f>
        <v>0</v>
      </c>
      <c r="Q117" s="184">
        <v>0</v>
      </c>
      <c r="R117" s="184">
        <f>Q117*H117</f>
        <v>0</v>
      </c>
      <c r="S117" s="184">
        <v>0</v>
      </c>
      <c r="T117" s="185">
        <f>S117*H117</f>
        <v>0</v>
      </c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R117" s="186" t="s">
        <v>193</v>
      </c>
      <c r="AT117" s="186" t="s">
        <v>189</v>
      </c>
      <c r="AU117" s="186" t="s">
        <v>81</v>
      </c>
      <c r="AY117" s="18" t="s">
        <v>187</v>
      </c>
      <c r="BE117" s="187">
        <f>IF(N117="základní",J117,0)</f>
        <v>0</v>
      </c>
      <c r="BF117" s="187">
        <f>IF(N117="snížená",J117,0)</f>
        <v>0</v>
      </c>
      <c r="BG117" s="187">
        <f>IF(N117="zákl. přenesená",J117,0)</f>
        <v>0</v>
      </c>
      <c r="BH117" s="187">
        <f>IF(N117="sníž. přenesená",J117,0)</f>
        <v>0</v>
      </c>
      <c r="BI117" s="187">
        <f>IF(N117="nulová",J117,0)</f>
        <v>0</v>
      </c>
      <c r="BJ117" s="18" t="s">
        <v>79</v>
      </c>
      <c r="BK117" s="187">
        <f>ROUND(I117*H117,2)</f>
        <v>0</v>
      </c>
      <c r="BL117" s="18" t="s">
        <v>193</v>
      </c>
      <c r="BM117" s="186" t="s">
        <v>1991</v>
      </c>
    </row>
    <row r="118" spans="1:65" s="2" customFormat="1" ht="11.25">
      <c r="A118" s="35"/>
      <c r="B118" s="36"/>
      <c r="C118" s="37"/>
      <c r="D118" s="188" t="s">
        <v>195</v>
      </c>
      <c r="E118" s="37"/>
      <c r="F118" s="189" t="s">
        <v>980</v>
      </c>
      <c r="G118" s="37"/>
      <c r="H118" s="37"/>
      <c r="I118" s="190"/>
      <c r="J118" s="37"/>
      <c r="K118" s="37"/>
      <c r="L118" s="40"/>
      <c r="M118" s="191"/>
      <c r="N118" s="192"/>
      <c r="O118" s="65"/>
      <c r="P118" s="65"/>
      <c r="Q118" s="65"/>
      <c r="R118" s="65"/>
      <c r="S118" s="65"/>
      <c r="T118" s="66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T118" s="18" t="s">
        <v>195</v>
      </c>
      <c r="AU118" s="18" t="s">
        <v>81</v>
      </c>
    </row>
    <row r="119" spans="1:65" s="2" customFormat="1" ht="24.2" customHeight="1">
      <c r="A119" s="35"/>
      <c r="B119" s="36"/>
      <c r="C119" s="175" t="s">
        <v>110</v>
      </c>
      <c r="D119" s="175" t="s">
        <v>189</v>
      </c>
      <c r="E119" s="176" t="s">
        <v>981</v>
      </c>
      <c r="F119" s="177" t="s">
        <v>982</v>
      </c>
      <c r="G119" s="178" t="s">
        <v>124</v>
      </c>
      <c r="H119" s="179">
        <v>122.304</v>
      </c>
      <c r="I119" s="180"/>
      <c r="J119" s="181">
        <f>ROUND(I119*H119,2)</f>
        <v>0</v>
      </c>
      <c r="K119" s="177" t="s">
        <v>192</v>
      </c>
      <c r="L119" s="40"/>
      <c r="M119" s="182" t="s">
        <v>19</v>
      </c>
      <c r="N119" s="183" t="s">
        <v>42</v>
      </c>
      <c r="O119" s="65"/>
      <c r="P119" s="184">
        <f>O119*H119</f>
        <v>0</v>
      </c>
      <c r="Q119" s="184">
        <v>1.4999999999999999E-4</v>
      </c>
      <c r="R119" s="184">
        <f>Q119*H119</f>
        <v>1.83456E-2</v>
      </c>
      <c r="S119" s="184">
        <v>0</v>
      </c>
      <c r="T119" s="185">
        <f>S119*H119</f>
        <v>0</v>
      </c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R119" s="186" t="s">
        <v>193</v>
      </c>
      <c r="AT119" s="186" t="s">
        <v>189</v>
      </c>
      <c r="AU119" s="186" t="s">
        <v>81</v>
      </c>
      <c r="AY119" s="18" t="s">
        <v>187</v>
      </c>
      <c r="BE119" s="187">
        <f>IF(N119="základní",J119,0)</f>
        <v>0</v>
      </c>
      <c r="BF119" s="187">
        <f>IF(N119="snížená",J119,0)</f>
        <v>0</v>
      </c>
      <c r="BG119" s="187">
        <f>IF(N119="zákl. přenesená",J119,0)</f>
        <v>0</v>
      </c>
      <c r="BH119" s="187">
        <f>IF(N119="sníž. přenesená",J119,0)</f>
        <v>0</v>
      </c>
      <c r="BI119" s="187">
        <f>IF(N119="nulová",J119,0)</f>
        <v>0</v>
      </c>
      <c r="BJ119" s="18" t="s">
        <v>79</v>
      </c>
      <c r="BK119" s="187">
        <f>ROUND(I119*H119,2)</f>
        <v>0</v>
      </c>
      <c r="BL119" s="18" t="s">
        <v>193</v>
      </c>
      <c r="BM119" s="186" t="s">
        <v>1992</v>
      </c>
    </row>
    <row r="120" spans="1:65" s="2" customFormat="1" ht="11.25">
      <c r="A120" s="35"/>
      <c r="B120" s="36"/>
      <c r="C120" s="37"/>
      <c r="D120" s="188" t="s">
        <v>195</v>
      </c>
      <c r="E120" s="37"/>
      <c r="F120" s="189" t="s">
        <v>984</v>
      </c>
      <c r="G120" s="37"/>
      <c r="H120" s="37"/>
      <c r="I120" s="190"/>
      <c r="J120" s="37"/>
      <c r="K120" s="37"/>
      <c r="L120" s="40"/>
      <c r="M120" s="191"/>
      <c r="N120" s="192"/>
      <c r="O120" s="65"/>
      <c r="P120" s="65"/>
      <c r="Q120" s="65"/>
      <c r="R120" s="65"/>
      <c r="S120" s="65"/>
      <c r="T120" s="66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T120" s="18" t="s">
        <v>195</v>
      </c>
      <c r="AU120" s="18" t="s">
        <v>81</v>
      </c>
    </row>
    <row r="121" spans="1:65" s="13" customFormat="1" ht="11.25">
      <c r="B121" s="193"/>
      <c r="C121" s="194"/>
      <c r="D121" s="195" t="s">
        <v>197</v>
      </c>
      <c r="E121" s="196" t="s">
        <v>19</v>
      </c>
      <c r="F121" s="197" t="s">
        <v>985</v>
      </c>
      <c r="G121" s="194"/>
      <c r="H121" s="198">
        <v>122.304</v>
      </c>
      <c r="I121" s="199"/>
      <c r="J121" s="194"/>
      <c r="K121" s="194"/>
      <c r="L121" s="200"/>
      <c r="M121" s="201"/>
      <c r="N121" s="202"/>
      <c r="O121" s="202"/>
      <c r="P121" s="202"/>
      <c r="Q121" s="202"/>
      <c r="R121" s="202"/>
      <c r="S121" s="202"/>
      <c r="T121" s="203"/>
      <c r="AT121" s="204" t="s">
        <v>197</v>
      </c>
      <c r="AU121" s="204" t="s">
        <v>81</v>
      </c>
      <c r="AV121" s="13" t="s">
        <v>81</v>
      </c>
      <c r="AW121" s="13" t="s">
        <v>33</v>
      </c>
      <c r="AX121" s="13" t="s">
        <v>79</v>
      </c>
      <c r="AY121" s="204" t="s">
        <v>187</v>
      </c>
    </row>
    <row r="122" spans="1:65" s="2" customFormat="1" ht="24.2" customHeight="1">
      <c r="A122" s="35"/>
      <c r="B122" s="36"/>
      <c r="C122" s="175" t="s">
        <v>8</v>
      </c>
      <c r="D122" s="175" t="s">
        <v>189</v>
      </c>
      <c r="E122" s="176" t="s">
        <v>986</v>
      </c>
      <c r="F122" s="177" t="s">
        <v>987</v>
      </c>
      <c r="G122" s="178" t="s">
        <v>124</v>
      </c>
      <c r="H122" s="179">
        <v>122.304</v>
      </c>
      <c r="I122" s="180"/>
      <c r="J122" s="181">
        <f>ROUND(I122*H122,2)</f>
        <v>0</v>
      </c>
      <c r="K122" s="177" t="s">
        <v>192</v>
      </c>
      <c r="L122" s="40"/>
      <c r="M122" s="182" t="s">
        <v>19</v>
      </c>
      <c r="N122" s="183" t="s">
        <v>42</v>
      </c>
      <c r="O122" s="65"/>
      <c r="P122" s="184">
        <f>O122*H122</f>
        <v>0</v>
      </c>
      <c r="Q122" s="184">
        <v>0</v>
      </c>
      <c r="R122" s="184">
        <f>Q122*H122</f>
        <v>0</v>
      </c>
      <c r="S122" s="184">
        <v>0</v>
      </c>
      <c r="T122" s="185">
        <f>S122*H122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186" t="s">
        <v>193</v>
      </c>
      <c r="AT122" s="186" t="s">
        <v>189</v>
      </c>
      <c r="AU122" s="186" t="s">
        <v>81</v>
      </c>
      <c r="AY122" s="18" t="s">
        <v>187</v>
      </c>
      <c r="BE122" s="187">
        <f>IF(N122="základní",J122,0)</f>
        <v>0</v>
      </c>
      <c r="BF122" s="187">
        <f>IF(N122="snížená",J122,0)</f>
        <v>0</v>
      </c>
      <c r="BG122" s="187">
        <f>IF(N122="zákl. přenesená",J122,0)</f>
        <v>0</v>
      </c>
      <c r="BH122" s="187">
        <f>IF(N122="sníž. přenesená",J122,0)</f>
        <v>0</v>
      </c>
      <c r="BI122" s="187">
        <f>IF(N122="nulová",J122,0)</f>
        <v>0</v>
      </c>
      <c r="BJ122" s="18" t="s">
        <v>79</v>
      </c>
      <c r="BK122" s="187">
        <f>ROUND(I122*H122,2)</f>
        <v>0</v>
      </c>
      <c r="BL122" s="18" t="s">
        <v>193</v>
      </c>
      <c r="BM122" s="186" t="s">
        <v>1993</v>
      </c>
    </row>
    <row r="123" spans="1:65" s="2" customFormat="1" ht="11.25">
      <c r="A123" s="35"/>
      <c r="B123" s="36"/>
      <c r="C123" s="37"/>
      <c r="D123" s="188" t="s">
        <v>195</v>
      </c>
      <c r="E123" s="37"/>
      <c r="F123" s="189" t="s">
        <v>989</v>
      </c>
      <c r="G123" s="37"/>
      <c r="H123" s="37"/>
      <c r="I123" s="190"/>
      <c r="J123" s="37"/>
      <c r="K123" s="37"/>
      <c r="L123" s="40"/>
      <c r="M123" s="191"/>
      <c r="N123" s="192"/>
      <c r="O123" s="65"/>
      <c r="P123" s="65"/>
      <c r="Q123" s="65"/>
      <c r="R123" s="65"/>
      <c r="S123" s="65"/>
      <c r="T123" s="66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T123" s="18" t="s">
        <v>195</v>
      </c>
      <c r="AU123" s="18" t="s">
        <v>81</v>
      </c>
    </row>
    <row r="124" spans="1:65" s="2" customFormat="1" ht="24.2" customHeight="1">
      <c r="A124" s="35"/>
      <c r="B124" s="36"/>
      <c r="C124" s="175" t="s">
        <v>115</v>
      </c>
      <c r="D124" s="175" t="s">
        <v>189</v>
      </c>
      <c r="E124" s="176" t="s">
        <v>990</v>
      </c>
      <c r="F124" s="177" t="s">
        <v>991</v>
      </c>
      <c r="G124" s="178" t="s">
        <v>124</v>
      </c>
      <c r="H124" s="179">
        <v>122.304</v>
      </c>
      <c r="I124" s="180"/>
      <c r="J124" s="181">
        <f>ROUND(I124*H124,2)</f>
        <v>0</v>
      </c>
      <c r="K124" s="177" t="s">
        <v>192</v>
      </c>
      <c r="L124" s="40"/>
      <c r="M124" s="182" t="s">
        <v>19</v>
      </c>
      <c r="N124" s="183" t="s">
        <v>42</v>
      </c>
      <c r="O124" s="65"/>
      <c r="P124" s="184">
        <f>O124*H124</f>
        <v>0</v>
      </c>
      <c r="Q124" s="184">
        <v>0</v>
      </c>
      <c r="R124" s="184">
        <f>Q124*H124</f>
        <v>0</v>
      </c>
      <c r="S124" s="184">
        <v>0</v>
      </c>
      <c r="T124" s="185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186" t="s">
        <v>193</v>
      </c>
      <c r="AT124" s="186" t="s">
        <v>189</v>
      </c>
      <c r="AU124" s="186" t="s">
        <v>81</v>
      </c>
      <c r="AY124" s="18" t="s">
        <v>187</v>
      </c>
      <c r="BE124" s="187">
        <f>IF(N124="základní",J124,0)</f>
        <v>0</v>
      </c>
      <c r="BF124" s="187">
        <f>IF(N124="snížená",J124,0)</f>
        <v>0</v>
      </c>
      <c r="BG124" s="187">
        <f>IF(N124="zákl. přenesená",J124,0)</f>
        <v>0</v>
      </c>
      <c r="BH124" s="187">
        <f>IF(N124="sníž. přenesená",J124,0)</f>
        <v>0</v>
      </c>
      <c r="BI124" s="187">
        <f>IF(N124="nulová",J124,0)</f>
        <v>0</v>
      </c>
      <c r="BJ124" s="18" t="s">
        <v>79</v>
      </c>
      <c r="BK124" s="187">
        <f>ROUND(I124*H124,2)</f>
        <v>0</v>
      </c>
      <c r="BL124" s="18" t="s">
        <v>193</v>
      </c>
      <c r="BM124" s="186" t="s">
        <v>1994</v>
      </c>
    </row>
    <row r="125" spans="1:65" s="2" customFormat="1" ht="11.25">
      <c r="A125" s="35"/>
      <c r="B125" s="36"/>
      <c r="C125" s="37"/>
      <c r="D125" s="188" t="s">
        <v>195</v>
      </c>
      <c r="E125" s="37"/>
      <c r="F125" s="189" t="s">
        <v>993</v>
      </c>
      <c r="G125" s="37"/>
      <c r="H125" s="37"/>
      <c r="I125" s="190"/>
      <c r="J125" s="37"/>
      <c r="K125" s="37"/>
      <c r="L125" s="40"/>
      <c r="M125" s="191"/>
      <c r="N125" s="192"/>
      <c r="O125" s="65"/>
      <c r="P125" s="65"/>
      <c r="Q125" s="65"/>
      <c r="R125" s="65"/>
      <c r="S125" s="65"/>
      <c r="T125" s="66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8" t="s">
        <v>195</v>
      </c>
      <c r="AU125" s="18" t="s">
        <v>81</v>
      </c>
    </row>
    <row r="126" spans="1:65" s="2" customFormat="1" ht="16.5" customHeight="1">
      <c r="A126" s="35"/>
      <c r="B126" s="36"/>
      <c r="C126" s="226" t="s">
        <v>118</v>
      </c>
      <c r="D126" s="226" t="s">
        <v>346</v>
      </c>
      <c r="E126" s="227" t="s">
        <v>994</v>
      </c>
      <c r="F126" s="228" t="s">
        <v>995</v>
      </c>
      <c r="G126" s="229" t="s">
        <v>330</v>
      </c>
      <c r="H126" s="230">
        <v>4.7210000000000001</v>
      </c>
      <c r="I126" s="231"/>
      <c r="J126" s="232">
        <f>ROUND(I126*H126,2)</f>
        <v>0</v>
      </c>
      <c r="K126" s="228" t="s">
        <v>192</v>
      </c>
      <c r="L126" s="233"/>
      <c r="M126" s="234" t="s">
        <v>19</v>
      </c>
      <c r="N126" s="235" t="s">
        <v>42</v>
      </c>
      <c r="O126" s="65"/>
      <c r="P126" s="184">
        <f>O126*H126</f>
        <v>0</v>
      </c>
      <c r="Q126" s="184">
        <v>1</v>
      </c>
      <c r="R126" s="184">
        <f>Q126*H126</f>
        <v>4.7210000000000001</v>
      </c>
      <c r="S126" s="184">
        <v>0</v>
      </c>
      <c r="T126" s="185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186" t="s">
        <v>232</v>
      </c>
      <c r="AT126" s="186" t="s">
        <v>346</v>
      </c>
      <c r="AU126" s="186" t="s">
        <v>81</v>
      </c>
      <c r="AY126" s="18" t="s">
        <v>187</v>
      </c>
      <c r="BE126" s="187">
        <f>IF(N126="základní",J126,0)</f>
        <v>0</v>
      </c>
      <c r="BF126" s="187">
        <f>IF(N126="snížená",J126,0)</f>
        <v>0</v>
      </c>
      <c r="BG126" s="187">
        <f>IF(N126="zákl. přenesená",J126,0)</f>
        <v>0</v>
      </c>
      <c r="BH126" s="187">
        <f>IF(N126="sníž. přenesená",J126,0)</f>
        <v>0</v>
      </c>
      <c r="BI126" s="187">
        <f>IF(N126="nulová",J126,0)</f>
        <v>0</v>
      </c>
      <c r="BJ126" s="18" t="s">
        <v>79</v>
      </c>
      <c r="BK126" s="187">
        <f>ROUND(I126*H126,2)</f>
        <v>0</v>
      </c>
      <c r="BL126" s="18" t="s">
        <v>193</v>
      </c>
      <c r="BM126" s="186" t="s">
        <v>1995</v>
      </c>
    </row>
    <row r="127" spans="1:65" s="13" customFormat="1" ht="11.25">
      <c r="B127" s="193"/>
      <c r="C127" s="194"/>
      <c r="D127" s="195" t="s">
        <v>197</v>
      </c>
      <c r="E127" s="196" t="s">
        <v>19</v>
      </c>
      <c r="F127" s="197" t="s">
        <v>997</v>
      </c>
      <c r="G127" s="194"/>
      <c r="H127" s="198">
        <v>4.7210000000000001</v>
      </c>
      <c r="I127" s="199"/>
      <c r="J127" s="194"/>
      <c r="K127" s="194"/>
      <c r="L127" s="200"/>
      <c r="M127" s="201"/>
      <c r="N127" s="202"/>
      <c r="O127" s="202"/>
      <c r="P127" s="202"/>
      <c r="Q127" s="202"/>
      <c r="R127" s="202"/>
      <c r="S127" s="202"/>
      <c r="T127" s="203"/>
      <c r="AT127" s="204" t="s">
        <v>197</v>
      </c>
      <c r="AU127" s="204" t="s">
        <v>81</v>
      </c>
      <c r="AV127" s="13" t="s">
        <v>81</v>
      </c>
      <c r="AW127" s="13" t="s">
        <v>33</v>
      </c>
      <c r="AX127" s="13" t="s">
        <v>79</v>
      </c>
      <c r="AY127" s="204" t="s">
        <v>187</v>
      </c>
    </row>
    <row r="128" spans="1:65" s="2" customFormat="1" ht="37.9" customHeight="1">
      <c r="A128" s="35"/>
      <c r="B128" s="36"/>
      <c r="C128" s="175" t="s">
        <v>268</v>
      </c>
      <c r="D128" s="175" t="s">
        <v>189</v>
      </c>
      <c r="E128" s="176" t="s">
        <v>998</v>
      </c>
      <c r="F128" s="177" t="s">
        <v>999</v>
      </c>
      <c r="G128" s="178" t="s">
        <v>144</v>
      </c>
      <c r="H128" s="179">
        <v>26.4</v>
      </c>
      <c r="I128" s="180"/>
      <c r="J128" s="181">
        <f>ROUND(I128*H128,2)</f>
        <v>0</v>
      </c>
      <c r="K128" s="177" t="s">
        <v>192</v>
      </c>
      <c r="L128" s="40"/>
      <c r="M128" s="182" t="s">
        <v>19</v>
      </c>
      <c r="N128" s="183" t="s">
        <v>42</v>
      </c>
      <c r="O128" s="65"/>
      <c r="P128" s="184">
        <f>O128*H128</f>
        <v>0</v>
      </c>
      <c r="Q128" s="184">
        <v>0</v>
      </c>
      <c r="R128" s="184">
        <f>Q128*H128</f>
        <v>0</v>
      </c>
      <c r="S128" s="184">
        <v>0</v>
      </c>
      <c r="T128" s="185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186" t="s">
        <v>193</v>
      </c>
      <c r="AT128" s="186" t="s">
        <v>189</v>
      </c>
      <c r="AU128" s="186" t="s">
        <v>81</v>
      </c>
      <c r="AY128" s="18" t="s">
        <v>187</v>
      </c>
      <c r="BE128" s="187">
        <f>IF(N128="základní",J128,0)</f>
        <v>0</v>
      </c>
      <c r="BF128" s="187">
        <f>IF(N128="snížená",J128,0)</f>
        <v>0</v>
      </c>
      <c r="BG128" s="187">
        <f>IF(N128="zákl. přenesená",J128,0)</f>
        <v>0</v>
      </c>
      <c r="BH128" s="187">
        <f>IF(N128="sníž. přenesená",J128,0)</f>
        <v>0</v>
      </c>
      <c r="BI128" s="187">
        <f>IF(N128="nulová",J128,0)</f>
        <v>0</v>
      </c>
      <c r="BJ128" s="18" t="s">
        <v>79</v>
      </c>
      <c r="BK128" s="187">
        <f>ROUND(I128*H128,2)</f>
        <v>0</v>
      </c>
      <c r="BL128" s="18" t="s">
        <v>193</v>
      </c>
      <c r="BM128" s="186" t="s">
        <v>1996</v>
      </c>
    </row>
    <row r="129" spans="1:65" s="2" customFormat="1" ht="11.25">
      <c r="A129" s="35"/>
      <c r="B129" s="36"/>
      <c r="C129" s="37"/>
      <c r="D129" s="188" t="s">
        <v>195</v>
      </c>
      <c r="E129" s="37"/>
      <c r="F129" s="189" t="s">
        <v>1001</v>
      </c>
      <c r="G129" s="37"/>
      <c r="H129" s="37"/>
      <c r="I129" s="190"/>
      <c r="J129" s="37"/>
      <c r="K129" s="37"/>
      <c r="L129" s="40"/>
      <c r="M129" s="191"/>
      <c r="N129" s="192"/>
      <c r="O129" s="65"/>
      <c r="P129" s="65"/>
      <c r="Q129" s="65"/>
      <c r="R129" s="65"/>
      <c r="S129" s="65"/>
      <c r="T129" s="66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T129" s="18" t="s">
        <v>195</v>
      </c>
      <c r="AU129" s="18" t="s">
        <v>81</v>
      </c>
    </row>
    <row r="130" spans="1:65" s="13" customFormat="1" ht="11.25">
      <c r="B130" s="193"/>
      <c r="C130" s="194"/>
      <c r="D130" s="195" t="s">
        <v>197</v>
      </c>
      <c r="E130" s="196" t="s">
        <v>19</v>
      </c>
      <c r="F130" s="197" t="s">
        <v>948</v>
      </c>
      <c r="G130" s="194"/>
      <c r="H130" s="198">
        <v>26.4</v>
      </c>
      <c r="I130" s="199"/>
      <c r="J130" s="194"/>
      <c r="K130" s="194"/>
      <c r="L130" s="200"/>
      <c r="M130" s="201"/>
      <c r="N130" s="202"/>
      <c r="O130" s="202"/>
      <c r="P130" s="202"/>
      <c r="Q130" s="202"/>
      <c r="R130" s="202"/>
      <c r="S130" s="202"/>
      <c r="T130" s="203"/>
      <c r="AT130" s="204" t="s">
        <v>197</v>
      </c>
      <c r="AU130" s="204" t="s">
        <v>81</v>
      </c>
      <c r="AV130" s="13" t="s">
        <v>81</v>
      </c>
      <c r="AW130" s="13" t="s">
        <v>33</v>
      </c>
      <c r="AX130" s="13" t="s">
        <v>79</v>
      </c>
      <c r="AY130" s="204" t="s">
        <v>187</v>
      </c>
    </row>
    <row r="131" spans="1:65" s="2" customFormat="1" ht="37.9" customHeight="1">
      <c r="A131" s="35"/>
      <c r="B131" s="36"/>
      <c r="C131" s="175" t="s">
        <v>282</v>
      </c>
      <c r="D131" s="175" t="s">
        <v>189</v>
      </c>
      <c r="E131" s="176" t="s">
        <v>1002</v>
      </c>
      <c r="F131" s="177" t="s">
        <v>1003</v>
      </c>
      <c r="G131" s="178" t="s">
        <v>144</v>
      </c>
      <c r="H131" s="179">
        <v>61.6</v>
      </c>
      <c r="I131" s="180"/>
      <c r="J131" s="181">
        <f>ROUND(I131*H131,2)</f>
        <v>0</v>
      </c>
      <c r="K131" s="177" t="s">
        <v>192</v>
      </c>
      <c r="L131" s="40"/>
      <c r="M131" s="182" t="s">
        <v>19</v>
      </c>
      <c r="N131" s="183" t="s">
        <v>42</v>
      </c>
      <c r="O131" s="65"/>
      <c r="P131" s="184">
        <f>O131*H131</f>
        <v>0</v>
      </c>
      <c r="Q131" s="184">
        <v>0</v>
      </c>
      <c r="R131" s="184">
        <f>Q131*H131</f>
        <v>0</v>
      </c>
      <c r="S131" s="184">
        <v>0</v>
      </c>
      <c r="T131" s="185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86" t="s">
        <v>193</v>
      </c>
      <c r="AT131" s="186" t="s">
        <v>189</v>
      </c>
      <c r="AU131" s="186" t="s">
        <v>81</v>
      </c>
      <c r="AY131" s="18" t="s">
        <v>187</v>
      </c>
      <c r="BE131" s="187">
        <f>IF(N131="základní",J131,0)</f>
        <v>0</v>
      </c>
      <c r="BF131" s="187">
        <f>IF(N131="snížená",J131,0)</f>
        <v>0</v>
      </c>
      <c r="BG131" s="187">
        <f>IF(N131="zákl. přenesená",J131,0)</f>
        <v>0</v>
      </c>
      <c r="BH131" s="187">
        <f>IF(N131="sníž. přenesená",J131,0)</f>
        <v>0</v>
      </c>
      <c r="BI131" s="187">
        <f>IF(N131="nulová",J131,0)</f>
        <v>0</v>
      </c>
      <c r="BJ131" s="18" t="s">
        <v>79</v>
      </c>
      <c r="BK131" s="187">
        <f>ROUND(I131*H131,2)</f>
        <v>0</v>
      </c>
      <c r="BL131" s="18" t="s">
        <v>193</v>
      </c>
      <c r="BM131" s="186" t="s">
        <v>1997</v>
      </c>
    </row>
    <row r="132" spans="1:65" s="2" customFormat="1" ht="11.25">
      <c r="A132" s="35"/>
      <c r="B132" s="36"/>
      <c r="C132" s="37"/>
      <c r="D132" s="188" t="s">
        <v>195</v>
      </c>
      <c r="E132" s="37"/>
      <c r="F132" s="189" t="s">
        <v>1005</v>
      </c>
      <c r="G132" s="37"/>
      <c r="H132" s="37"/>
      <c r="I132" s="190"/>
      <c r="J132" s="37"/>
      <c r="K132" s="37"/>
      <c r="L132" s="40"/>
      <c r="M132" s="191"/>
      <c r="N132" s="192"/>
      <c r="O132" s="65"/>
      <c r="P132" s="65"/>
      <c r="Q132" s="65"/>
      <c r="R132" s="65"/>
      <c r="S132" s="65"/>
      <c r="T132" s="66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T132" s="18" t="s">
        <v>195</v>
      </c>
      <c r="AU132" s="18" t="s">
        <v>81</v>
      </c>
    </row>
    <row r="133" spans="1:65" s="13" customFormat="1" ht="11.25">
      <c r="B133" s="193"/>
      <c r="C133" s="194"/>
      <c r="D133" s="195" t="s">
        <v>197</v>
      </c>
      <c r="E133" s="196" t="s">
        <v>19</v>
      </c>
      <c r="F133" s="197" t="s">
        <v>1006</v>
      </c>
      <c r="G133" s="194"/>
      <c r="H133" s="198">
        <v>61.6</v>
      </c>
      <c r="I133" s="199"/>
      <c r="J133" s="194"/>
      <c r="K133" s="194"/>
      <c r="L133" s="200"/>
      <c r="M133" s="201"/>
      <c r="N133" s="202"/>
      <c r="O133" s="202"/>
      <c r="P133" s="202"/>
      <c r="Q133" s="202"/>
      <c r="R133" s="202"/>
      <c r="S133" s="202"/>
      <c r="T133" s="203"/>
      <c r="AT133" s="204" t="s">
        <v>197</v>
      </c>
      <c r="AU133" s="204" t="s">
        <v>81</v>
      </c>
      <c r="AV133" s="13" t="s">
        <v>81</v>
      </c>
      <c r="AW133" s="13" t="s">
        <v>33</v>
      </c>
      <c r="AX133" s="13" t="s">
        <v>79</v>
      </c>
      <c r="AY133" s="204" t="s">
        <v>187</v>
      </c>
    </row>
    <row r="134" spans="1:65" s="2" customFormat="1" ht="37.9" customHeight="1">
      <c r="A134" s="35"/>
      <c r="B134" s="36"/>
      <c r="C134" s="175" t="s">
        <v>778</v>
      </c>
      <c r="D134" s="175" t="s">
        <v>189</v>
      </c>
      <c r="E134" s="176" t="s">
        <v>1007</v>
      </c>
      <c r="F134" s="177" t="s">
        <v>1008</v>
      </c>
      <c r="G134" s="178" t="s">
        <v>144</v>
      </c>
      <c r="H134" s="179">
        <v>52.8</v>
      </c>
      <c r="I134" s="180"/>
      <c r="J134" s="181">
        <f>ROUND(I134*H134,2)</f>
        <v>0</v>
      </c>
      <c r="K134" s="177" t="s">
        <v>192</v>
      </c>
      <c r="L134" s="40"/>
      <c r="M134" s="182" t="s">
        <v>19</v>
      </c>
      <c r="N134" s="183" t="s">
        <v>42</v>
      </c>
      <c r="O134" s="65"/>
      <c r="P134" s="184">
        <f>O134*H134</f>
        <v>0</v>
      </c>
      <c r="Q134" s="184">
        <v>0</v>
      </c>
      <c r="R134" s="184">
        <f>Q134*H134</f>
        <v>0</v>
      </c>
      <c r="S134" s="184">
        <v>0</v>
      </c>
      <c r="T134" s="185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6" t="s">
        <v>193</v>
      </c>
      <c r="AT134" s="186" t="s">
        <v>189</v>
      </c>
      <c r="AU134" s="186" t="s">
        <v>81</v>
      </c>
      <c r="AY134" s="18" t="s">
        <v>187</v>
      </c>
      <c r="BE134" s="187">
        <f>IF(N134="základní",J134,0)</f>
        <v>0</v>
      </c>
      <c r="BF134" s="187">
        <f>IF(N134="snížená",J134,0)</f>
        <v>0</v>
      </c>
      <c r="BG134" s="187">
        <f>IF(N134="zákl. přenesená",J134,0)</f>
        <v>0</v>
      </c>
      <c r="BH134" s="187">
        <f>IF(N134="sníž. přenesená",J134,0)</f>
        <v>0</v>
      </c>
      <c r="BI134" s="187">
        <f>IF(N134="nulová",J134,0)</f>
        <v>0</v>
      </c>
      <c r="BJ134" s="18" t="s">
        <v>79</v>
      </c>
      <c r="BK134" s="187">
        <f>ROUND(I134*H134,2)</f>
        <v>0</v>
      </c>
      <c r="BL134" s="18" t="s">
        <v>193</v>
      </c>
      <c r="BM134" s="186" t="s">
        <v>1998</v>
      </c>
    </row>
    <row r="135" spans="1:65" s="2" customFormat="1" ht="11.25">
      <c r="A135" s="35"/>
      <c r="B135" s="36"/>
      <c r="C135" s="37"/>
      <c r="D135" s="188" t="s">
        <v>195</v>
      </c>
      <c r="E135" s="37"/>
      <c r="F135" s="189" t="s">
        <v>1010</v>
      </c>
      <c r="G135" s="37"/>
      <c r="H135" s="37"/>
      <c r="I135" s="190"/>
      <c r="J135" s="37"/>
      <c r="K135" s="37"/>
      <c r="L135" s="40"/>
      <c r="M135" s="191"/>
      <c r="N135" s="192"/>
      <c r="O135" s="65"/>
      <c r="P135" s="65"/>
      <c r="Q135" s="65"/>
      <c r="R135" s="65"/>
      <c r="S135" s="65"/>
      <c r="T135" s="66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T135" s="18" t="s">
        <v>195</v>
      </c>
      <c r="AU135" s="18" t="s">
        <v>81</v>
      </c>
    </row>
    <row r="136" spans="1:65" s="15" customFormat="1" ht="11.25">
      <c r="B136" s="216"/>
      <c r="C136" s="217"/>
      <c r="D136" s="195" t="s">
        <v>197</v>
      </c>
      <c r="E136" s="218" t="s">
        <v>19</v>
      </c>
      <c r="F136" s="219" t="s">
        <v>305</v>
      </c>
      <c r="G136" s="217"/>
      <c r="H136" s="218" t="s">
        <v>19</v>
      </c>
      <c r="I136" s="220"/>
      <c r="J136" s="217"/>
      <c r="K136" s="217"/>
      <c r="L136" s="221"/>
      <c r="M136" s="222"/>
      <c r="N136" s="223"/>
      <c r="O136" s="223"/>
      <c r="P136" s="223"/>
      <c r="Q136" s="223"/>
      <c r="R136" s="223"/>
      <c r="S136" s="223"/>
      <c r="T136" s="224"/>
      <c r="AT136" s="225" t="s">
        <v>197</v>
      </c>
      <c r="AU136" s="225" t="s">
        <v>81</v>
      </c>
      <c r="AV136" s="15" t="s">
        <v>79</v>
      </c>
      <c r="AW136" s="15" t="s">
        <v>33</v>
      </c>
      <c r="AX136" s="15" t="s">
        <v>71</v>
      </c>
      <c r="AY136" s="225" t="s">
        <v>187</v>
      </c>
    </row>
    <row r="137" spans="1:65" s="13" customFormat="1" ht="11.25">
      <c r="B137" s="193"/>
      <c r="C137" s="194"/>
      <c r="D137" s="195" t="s">
        <v>197</v>
      </c>
      <c r="E137" s="196" t="s">
        <v>19</v>
      </c>
      <c r="F137" s="197" t="s">
        <v>1011</v>
      </c>
      <c r="G137" s="194"/>
      <c r="H137" s="198">
        <v>52.8</v>
      </c>
      <c r="I137" s="199"/>
      <c r="J137" s="194"/>
      <c r="K137" s="194"/>
      <c r="L137" s="200"/>
      <c r="M137" s="201"/>
      <c r="N137" s="202"/>
      <c r="O137" s="202"/>
      <c r="P137" s="202"/>
      <c r="Q137" s="202"/>
      <c r="R137" s="202"/>
      <c r="S137" s="202"/>
      <c r="T137" s="203"/>
      <c r="AT137" s="204" t="s">
        <v>197</v>
      </c>
      <c r="AU137" s="204" t="s">
        <v>81</v>
      </c>
      <c r="AV137" s="13" t="s">
        <v>81</v>
      </c>
      <c r="AW137" s="13" t="s">
        <v>33</v>
      </c>
      <c r="AX137" s="13" t="s">
        <v>79</v>
      </c>
      <c r="AY137" s="204" t="s">
        <v>187</v>
      </c>
    </row>
    <row r="138" spans="1:65" s="2" customFormat="1" ht="37.9" customHeight="1">
      <c r="A138" s="35"/>
      <c r="B138" s="36"/>
      <c r="C138" s="175" t="s">
        <v>288</v>
      </c>
      <c r="D138" s="175" t="s">
        <v>189</v>
      </c>
      <c r="E138" s="176" t="s">
        <v>1012</v>
      </c>
      <c r="F138" s="177" t="s">
        <v>1013</v>
      </c>
      <c r="G138" s="178" t="s">
        <v>144</v>
      </c>
      <c r="H138" s="179">
        <v>123.2</v>
      </c>
      <c r="I138" s="180"/>
      <c r="J138" s="181">
        <f>ROUND(I138*H138,2)</f>
        <v>0</v>
      </c>
      <c r="K138" s="177" t="s">
        <v>192</v>
      </c>
      <c r="L138" s="40"/>
      <c r="M138" s="182" t="s">
        <v>19</v>
      </c>
      <c r="N138" s="183" t="s">
        <v>42</v>
      </c>
      <c r="O138" s="65"/>
      <c r="P138" s="184">
        <f>O138*H138</f>
        <v>0</v>
      </c>
      <c r="Q138" s="184">
        <v>0</v>
      </c>
      <c r="R138" s="184">
        <f>Q138*H138</f>
        <v>0</v>
      </c>
      <c r="S138" s="184">
        <v>0</v>
      </c>
      <c r="T138" s="185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6" t="s">
        <v>193</v>
      </c>
      <c r="AT138" s="186" t="s">
        <v>189</v>
      </c>
      <c r="AU138" s="186" t="s">
        <v>81</v>
      </c>
      <c r="AY138" s="18" t="s">
        <v>187</v>
      </c>
      <c r="BE138" s="187">
        <f>IF(N138="základní",J138,0)</f>
        <v>0</v>
      </c>
      <c r="BF138" s="187">
        <f>IF(N138="snížená",J138,0)</f>
        <v>0</v>
      </c>
      <c r="BG138" s="187">
        <f>IF(N138="zákl. přenesená",J138,0)</f>
        <v>0</v>
      </c>
      <c r="BH138" s="187">
        <f>IF(N138="sníž. přenesená",J138,0)</f>
        <v>0</v>
      </c>
      <c r="BI138" s="187">
        <f>IF(N138="nulová",J138,0)</f>
        <v>0</v>
      </c>
      <c r="BJ138" s="18" t="s">
        <v>79</v>
      </c>
      <c r="BK138" s="187">
        <f>ROUND(I138*H138,2)</f>
        <v>0</v>
      </c>
      <c r="BL138" s="18" t="s">
        <v>193</v>
      </c>
      <c r="BM138" s="186" t="s">
        <v>1999</v>
      </c>
    </row>
    <row r="139" spans="1:65" s="2" customFormat="1" ht="11.25">
      <c r="A139" s="35"/>
      <c r="B139" s="36"/>
      <c r="C139" s="37"/>
      <c r="D139" s="188" t="s">
        <v>195</v>
      </c>
      <c r="E139" s="37"/>
      <c r="F139" s="189" t="s">
        <v>1015</v>
      </c>
      <c r="G139" s="37"/>
      <c r="H139" s="37"/>
      <c r="I139" s="190"/>
      <c r="J139" s="37"/>
      <c r="K139" s="37"/>
      <c r="L139" s="40"/>
      <c r="M139" s="191"/>
      <c r="N139" s="192"/>
      <c r="O139" s="65"/>
      <c r="P139" s="65"/>
      <c r="Q139" s="65"/>
      <c r="R139" s="65"/>
      <c r="S139" s="65"/>
      <c r="T139" s="66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T139" s="18" t="s">
        <v>195</v>
      </c>
      <c r="AU139" s="18" t="s">
        <v>81</v>
      </c>
    </row>
    <row r="140" spans="1:65" s="15" customFormat="1" ht="11.25">
      <c r="B140" s="216"/>
      <c r="C140" s="217"/>
      <c r="D140" s="195" t="s">
        <v>197</v>
      </c>
      <c r="E140" s="218" t="s">
        <v>19</v>
      </c>
      <c r="F140" s="219" t="s">
        <v>305</v>
      </c>
      <c r="G140" s="217"/>
      <c r="H140" s="218" t="s">
        <v>19</v>
      </c>
      <c r="I140" s="220"/>
      <c r="J140" s="217"/>
      <c r="K140" s="217"/>
      <c r="L140" s="221"/>
      <c r="M140" s="222"/>
      <c r="N140" s="223"/>
      <c r="O140" s="223"/>
      <c r="P140" s="223"/>
      <c r="Q140" s="223"/>
      <c r="R140" s="223"/>
      <c r="S140" s="223"/>
      <c r="T140" s="224"/>
      <c r="AT140" s="225" t="s">
        <v>197</v>
      </c>
      <c r="AU140" s="225" t="s">
        <v>81</v>
      </c>
      <c r="AV140" s="15" t="s">
        <v>79</v>
      </c>
      <c r="AW140" s="15" t="s">
        <v>33</v>
      </c>
      <c r="AX140" s="15" t="s">
        <v>71</v>
      </c>
      <c r="AY140" s="225" t="s">
        <v>187</v>
      </c>
    </row>
    <row r="141" spans="1:65" s="13" customFormat="1" ht="11.25">
      <c r="B141" s="193"/>
      <c r="C141" s="194"/>
      <c r="D141" s="195" t="s">
        <v>197</v>
      </c>
      <c r="E141" s="196" t="s">
        <v>19</v>
      </c>
      <c r="F141" s="197" t="s">
        <v>1016</v>
      </c>
      <c r="G141" s="194"/>
      <c r="H141" s="198">
        <v>123.2</v>
      </c>
      <c r="I141" s="199"/>
      <c r="J141" s="194"/>
      <c r="K141" s="194"/>
      <c r="L141" s="200"/>
      <c r="M141" s="201"/>
      <c r="N141" s="202"/>
      <c r="O141" s="202"/>
      <c r="P141" s="202"/>
      <c r="Q141" s="202"/>
      <c r="R141" s="202"/>
      <c r="S141" s="202"/>
      <c r="T141" s="203"/>
      <c r="AT141" s="204" t="s">
        <v>197</v>
      </c>
      <c r="AU141" s="204" t="s">
        <v>81</v>
      </c>
      <c r="AV141" s="13" t="s">
        <v>81</v>
      </c>
      <c r="AW141" s="13" t="s">
        <v>33</v>
      </c>
      <c r="AX141" s="13" t="s">
        <v>79</v>
      </c>
      <c r="AY141" s="204" t="s">
        <v>187</v>
      </c>
    </row>
    <row r="142" spans="1:65" s="2" customFormat="1" ht="37.9" customHeight="1">
      <c r="A142" s="35"/>
      <c r="B142" s="36"/>
      <c r="C142" s="175" t="s">
        <v>295</v>
      </c>
      <c r="D142" s="175" t="s">
        <v>189</v>
      </c>
      <c r="E142" s="176" t="s">
        <v>769</v>
      </c>
      <c r="F142" s="177" t="s">
        <v>770</v>
      </c>
      <c r="G142" s="178" t="s">
        <v>144</v>
      </c>
      <c r="H142" s="179">
        <v>25.036000000000001</v>
      </c>
      <c r="I142" s="180"/>
      <c r="J142" s="181">
        <f>ROUND(I142*H142,2)</f>
        <v>0</v>
      </c>
      <c r="K142" s="177" t="s">
        <v>192</v>
      </c>
      <c r="L142" s="40"/>
      <c r="M142" s="182" t="s">
        <v>19</v>
      </c>
      <c r="N142" s="183" t="s">
        <v>42</v>
      </c>
      <c r="O142" s="65"/>
      <c r="P142" s="184">
        <f>O142*H142</f>
        <v>0</v>
      </c>
      <c r="Q142" s="184">
        <v>0</v>
      </c>
      <c r="R142" s="184">
        <f>Q142*H142</f>
        <v>0</v>
      </c>
      <c r="S142" s="184">
        <v>0</v>
      </c>
      <c r="T142" s="185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6" t="s">
        <v>193</v>
      </c>
      <c r="AT142" s="186" t="s">
        <v>189</v>
      </c>
      <c r="AU142" s="186" t="s">
        <v>81</v>
      </c>
      <c r="AY142" s="18" t="s">
        <v>187</v>
      </c>
      <c r="BE142" s="187">
        <f>IF(N142="základní",J142,0)</f>
        <v>0</v>
      </c>
      <c r="BF142" s="187">
        <f>IF(N142="snížená",J142,0)</f>
        <v>0</v>
      </c>
      <c r="BG142" s="187">
        <f>IF(N142="zákl. přenesená",J142,0)</f>
        <v>0</v>
      </c>
      <c r="BH142" s="187">
        <f>IF(N142="sníž. přenesená",J142,0)</f>
        <v>0</v>
      </c>
      <c r="BI142" s="187">
        <f>IF(N142="nulová",J142,0)</f>
        <v>0</v>
      </c>
      <c r="BJ142" s="18" t="s">
        <v>79</v>
      </c>
      <c r="BK142" s="187">
        <f>ROUND(I142*H142,2)</f>
        <v>0</v>
      </c>
      <c r="BL142" s="18" t="s">
        <v>193</v>
      </c>
      <c r="BM142" s="186" t="s">
        <v>2000</v>
      </c>
    </row>
    <row r="143" spans="1:65" s="2" customFormat="1" ht="11.25">
      <c r="A143" s="35"/>
      <c r="B143" s="36"/>
      <c r="C143" s="37"/>
      <c r="D143" s="188" t="s">
        <v>195</v>
      </c>
      <c r="E143" s="37"/>
      <c r="F143" s="189" t="s">
        <v>772</v>
      </c>
      <c r="G143" s="37"/>
      <c r="H143" s="37"/>
      <c r="I143" s="190"/>
      <c r="J143" s="37"/>
      <c r="K143" s="37"/>
      <c r="L143" s="40"/>
      <c r="M143" s="191"/>
      <c r="N143" s="192"/>
      <c r="O143" s="65"/>
      <c r="P143" s="65"/>
      <c r="Q143" s="65"/>
      <c r="R143" s="65"/>
      <c r="S143" s="65"/>
      <c r="T143" s="66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T143" s="18" t="s">
        <v>195</v>
      </c>
      <c r="AU143" s="18" t="s">
        <v>81</v>
      </c>
    </row>
    <row r="144" spans="1:65" s="13" customFormat="1" ht="11.25">
      <c r="B144" s="193"/>
      <c r="C144" s="194"/>
      <c r="D144" s="195" t="s">
        <v>197</v>
      </c>
      <c r="E144" s="196" t="s">
        <v>19</v>
      </c>
      <c r="F144" s="197" t="s">
        <v>1018</v>
      </c>
      <c r="G144" s="194"/>
      <c r="H144" s="198">
        <v>25.036000000000001</v>
      </c>
      <c r="I144" s="199"/>
      <c r="J144" s="194"/>
      <c r="K144" s="194"/>
      <c r="L144" s="200"/>
      <c r="M144" s="201"/>
      <c r="N144" s="202"/>
      <c r="O144" s="202"/>
      <c r="P144" s="202"/>
      <c r="Q144" s="202"/>
      <c r="R144" s="202"/>
      <c r="S144" s="202"/>
      <c r="T144" s="203"/>
      <c r="AT144" s="204" t="s">
        <v>197</v>
      </c>
      <c r="AU144" s="204" t="s">
        <v>81</v>
      </c>
      <c r="AV144" s="13" t="s">
        <v>81</v>
      </c>
      <c r="AW144" s="13" t="s">
        <v>33</v>
      </c>
      <c r="AX144" s="13" t="s">
        <v>79</v>
      </c>
      <c r="AY144" s="204" t="s">
        <v>187</v>
      </c>
    </row>
    <row r="145" spans="1:65" s="2" customFormat="1" ht="37.9" customHeight="1">
      <c r="A145" s="35"/>
      <c r="B145" s="36"/>
      <c r="C145" s="175" t="s">
        <v>300</v>
      </c>
      <c r="D145" s="175" t="s">
        <v>189</v>
      </c>
      <c r="E145" s="176" t="s">
        <v>773</v>
      </c>
      <c r="F145" s="177" t="s">
        <v>774</v>
      </c>
      <c r="G145" s="178" t="s">
        <v>144</v>
      </c>
      <c r="H145" s="179">
        <v>75.108000000000004</v>
      </c>
      <c r="I145" s="180"/>
      <c r="J145" s="181">
        <f>ROUND(I145*H145,2)</f>
        <v>0</v>
      </c>
      <c r="K145" s="177" t="s">
        <v>192</v>
      </c>
      <c r="L145" s="40"/>
      <c r="M145" s="182" t="s">
        <v>19</v>
      </c>
      <c r="N145" s="183" t="s">
        <v>42</v>
      </c>
      <c r="O145" s="65"/>
      <c r="P145" s="184">
        <f>O145*H145</f>
        <v>0</v>
      </c>
      <c r="Q145" s="184">
        <v>0</v>
      </c>
      <c r="R145" s="184">
        <f>Q145*H145</f>
        <v>0</v>
      </c>
      <c r="S145" s="184">
        <v>0</v>
      </c>
      <c r="T145" s="185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6" t="s">
        <v>193</v>
      </c>
      <c r="AT145" s="186" t="s">
        <v>189</v>
      </c>
      <c r="AU145" s="186" t="s">
        <v>81</v>
      </c>
      <c r="AY145" s="18" t="s">
        <v>187</v>
      </c>
      <c r="BE145" s="187">
        <f>IF(N145="základní",J145,0)</f>
        <v>0</v>
      </c>
      <c r="BF145" s="187">
        <f>IF(N145="snížená",J145,0)</f>
        <v>0</v>
      </c>
      <c r="BG145" s="187">
        <f>IF(N145="zákl. přenesená",J145,0)</f>
        <v>0</v>
      </c>
      <c r="BH145" s="187">
        <f>IF(N145="sníž. přenesená",J145,0)</f>
        <v>0</v>
      </c>
      <c r="BI145" s="187">
        <f>IF(N145="nulová",J145,0)</f>
        <v>0</v>
      </c>
      <c r="BJ145" s="18" t="s">
        <v>79</v>
      </c>
      <c r="BK145" s="187">
        <f>ROUND(I145*H145,2)</f>
        <v>0</v>
      </c>
      <c r="BL145" s="18" t="s">
        <v>193</v>
      </c>
      <c r="BM145" s="186" t="s">
        <v>2001</v>
      </c>
    </row>
    <row r="146" spans="1:65" s="2" customFormat="1" ht="11.25">
      <c r="A146" s="35"/>
      <c r="B146" s="36"/>
      <c r="C146" s="37"/>
      <c r="D146" s="188" t="s">
        <v>195</v>
      </c>
      <c r="E146" s="37"/>
      <c r="F146" s="189" t="s">
        <v>776</v>
      </c>
      <c r="G146" s="37"/>
      <c r="H146" s="37"/>
      <c r="I146" s="190"/>
      <c r="J146" s="37"/>
      <c r="K146" s="37"/>
      <c r="L146" s="40"/>
      <c r="M146" s="191"/>
      <c r="N146" s="192"/>
      <c r="O146" s="65"/>
      <c r="P146" s="65"/>
      <c r="Q146" s="65"/>
      <c r="R146" s="65"/>
      <c r="S146" s="65"/>
      <c r="T146" s="66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T146" s="18" t="s">
        <v>195</v>
      </c>
      <c r="AU146" s="18" t="s">
        <v>81</v>
      </c>
    </row>
    <row r="147" spans="1:65" s="13" customFormat="1" ht="11.25">
      <c r="B147" s="193"/>
      <c r="C147" s="194"/>
      <c r="D147" s="195" t="s">
        <v>197</v>
      </c>
      <c r="E147" s="194"/>
      <c r="F147" s="197" t="s">
        <v>1020</v>
      </c>
      <c r="G147" s="194"/>
      <c r="H147" s="198">
        <v>75.108000000000004</v>
      </c>
      <c r="I147" s="199"/>
      <c r="J147" s="194"/>
      <c r="K147" s="194"/>
      <c r="L147" s="200"/>
      <c r="M147" s="201"/>
      <c r="N147" s="202"/>
      <c r="O147" s="202"/>
      <c r="P147" s="202"/>
      <c r="Q147" s="202"/>
      <c r="R147" s="202"/>
      <c r="S147" s="202"/>
      <c r="T147" s="203"/>
      <c r="AT147" s="204" t="s">
        <v>197</v>
      </c>
      <c r="AU147" s="204" t="s">
        <v>81</v>
      </c>
      <c r="AV147" s="13" t="s">
        <v>81</v>
      </c>
      <c r="AW147" s="13" t="s">
        <v>4</v>
      </c>
      <c r="AX147" s="13" t="s">
        <v>79</v>
      </c>
      <c r="AY147" s="204" t="s">
        <v>187</v>
      </c>
    </row>
    <row r="148" spans="1:65" s="2" customFormat="1" ht="24.2" customHeight="1">
      <c r="A148" s="35"/>
      <c r="B148" s="36"/>
      <c r="C148" s="175" t="s">
        <v>7</v>
      </c>
      <c r="D148" s="175" t="s">
        <v>189</v>
      </c>
      <c r="E148" s="176" t="s">
        <v>1021</v>
      </c>
      <c r="F148" s="177" t="s">
        <v>1022</v>
      </c>
      <c r="G148" s="178" t="s">
        <v>144</v>
      </c>
      <c r="H148" s="179">
        <v>26.4</v>
      </c>
      <c r="I148" s="180"/>
      <c r="J148" s="181">
        <f>ROUND(I148*H148,2)</f>
        <v>0</v>
      </c>
      <c r="K148" s="177" t="s">
        <v>192</v>
      </c>
      <c r="L148" s="40"/>
      <c r="M148" s="182" t="s">
        <v>19</v>
      </c>
      <c r="N148" s="183" t="s">
        <v>42</v>
      </c>
      <c r="O148" s="65"/>
      <c r="P148" s="184">
        <f>O148*H148</f>
        <v>0</v>
      </c>
      <c r="Q148" s="184">
        <v>0</v>
      </c>
      <c r="R148" s="184">
        <f>Q148*H148</f>
        <v>0</v>
      </c>
      <c r="S148" s="184">
        <v>0</v>
      </c>
      <c r="T148" s="185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6" t="s">
        <v>193</v>
      </c>
      <c r="AT148" s="186" t="s">
        <v>189</v>
      </c>
      <c r="AU148" s="186" t="s">
        <v>81</v>
      </c>
      <c r="AY148" s="18" t="s">
        <v>187</v>
      </c>
      <c r="BE148" s="187">
        <f>IF(N148="základní",J148,0)</f>
        <v>0</v>
      </c>
      <c r="BF148" s="187">
        <f>IF(N148="snížená",J148,0)</f>
        <v>0</v>
      </c>
      <c r="BG148" s="187">
        <f>IF(N148="zákl. přenesená",J148,0)</f>
        <v>0</v>
      </c>
      <c r="BH148" s="187">
        <f>IF(N148="sníž. přenesená",J148,0)</f>
        <v>0</v>
      </c>
      <c r="BI148" s="187">
        <f>IF(N148="nulová",J148,0)</f>
        <v>0</v>
      </c>
      <c r="BJ148" s="18" t="s">
        <v>79</v>
      </c>
      <c r="BK148" s="187">
        <f>ROUND(I148*H148,2)</f>
        <v>0</v>
      </c>
      <c r="BL148" s="18" t="s">
        <v>193</v>
      </c>
      <c r="BM148" s="186" t="s">
        <v>2002</v>
      </c>
    </row>
    <row r="149" spans="1:65" s="2" customFormat="1" ht="11.25">
      <c r="A149" s="35"/>
      <c r="B149" s="36"/>
      <c r="C149" s="37"/>
      <c r="D149" s="188" t="s">
        <v>195</v>
      </c>
      <c r="E149" s="37"/>
      <c r="F149" s="189" t="s">
        <v>1024</v>
      </c>
      <c r="G149" s="37"/>
      <c r="H149" s="37"/>
      <c r="I149" s="190"/>
      <c r="J149" s="37"/>
      <c r="K149" s="37"/>
      <c r="L149" s="40"/>
      <c r="M149" s="191"/>
      <c r="N149" s="192"/>
      <c r="O149" s="65"/>
      <c r="P149" s="65"/>
      <c r="Q149" s="65"/>
      <c r="R149" s="65"/>
      <c r="S149" s="65"/>
      <c r="T149" s="66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T149" s="18" t="s">
        <v>195</v>
      </c>
      <c r="AU149" s="18" t="s">
        <v>81</v>
      </c>
    </row>
    <row r="150" spans="1:65" s="13" customFormat="1" ht="11.25">
      <c r="B150" s="193"/>
      <c r="C150" s="194"/>
      <c r="D150" s="195" t="s">
        <v>197</v>
      </c>
      <c r="E150" s="196" t="s">
        <v>19</v>
      </c>
      <c r="F150" s="197" t="s">
        <v>948</v>
      </c>
      <c r="G150" s="194"/>
      <c r="H150" s="198">
        <v>26.4</v>
      </c>
      <c r="I150" s="199"/>
      <c r="J150" s="194"/>
      <c r="K150" s="194"/>
      <c r="L150" s="200"/>
      <c r="M150" s="201"/>
      <c r="N150" s="202"/>
      <c r="O150" s="202"/>
      <c r="P150" s="202"/>
      <c r="Q150" s="202"/>
      <c r="R150" s="202"/>
      <c r="S150" s="202"/>
      <c r="T150" s="203"/>
      <c r="AT150" s="204" t="s">
        <v>197</v>
      </c>
      <c r="AU150" s="204" t="s">
        <v>81</v>
      </c>
      <c r="AV150" s="13" t="s">
        <v>81</v>
      </c>
      <c r="AW150" s="13" t="s">
        <v>33</v>
      </c>
      <c r="AX150" s="13" t="s">
        <v>79</v>
      </c>
      <c r="AY150" s="204" t="s">
        <v>187</v>
      </c>
    </row>
    <row r="151" spans="1:65" s="2" customFormat="1" ht="24.2" customHeight="1">
      <c r="A151" s="35"/>
      <c r="B151" s="36"/>
      <c r="C151" s="175" t="s">
        <v>312</v>
      </c>
      <c r="D151" s="175" t="s">
        <v>189</v>
      </c>
      <c r="E151" s="176" t="s">
        <v>1025</v>
      </c>
      <c r="F151" s="177" t="s">
        <v>1026</v>
      </c>
      <c r="G151" s="178" t="s">
        <v>144</v>
      </c>
      <c r="H151" s="179">
        <v>61.6</v>
      </c>
      <c r="I151" s="180"/>
      <c r="J151" s="181">
        <f>ROUND(I151*H151,2)</f>
        <v>0</v>
      </c>
      <c r="K151" s="177" t="s">
        <v>192</v>
      </c>
      <c r="L151" s="40"/>
      <c r="M151" s="182" t="s">
        <v>19</v>
      </c>
      <c r="N151" s="183" t="s">
        <v>42</v>
      </c>
      <c r="O151" s="65"/>
      <c r="P151" s="184">
        <f>O151*H151</f>
        <v>0</v>
      </c>
      <c r="Q151" s="184">
        <v>0</v>
      </c>
      <c r="R151" s="184">
        <f>Q151*H151</f>
        <v>0</v>
      </c>
      <c r="S151" s="184">
        <v>0</v>
      </c>
      <c r="T151" s="185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6" t="s">
        <v>193</v>
      </c>
      <c r="AT151" s="186" t="s">
        <v>189</v>
      </c>
      <c r="AU151" s="186" t="s">
        <v>81</v>
      </c>
      <c r="AY151" s="18" t="s">
        <v>187</v>
      </c>
      <c r="BE151" s="187">
        <f>IF(N151="základní",J151,0)</f>
        <v>0</v>
      </c>
      <c r="BF151" s="187">
        <f>IF(N151="snížená",J151,0)</f>
        <v>0</v>
      </c>
      <c r="BG151" s="187">
        <f>IF(N151="zákl. přenesená",J151,0)</f>
        <v>0</v>
      </c>
      <c r="BH151" s="187">
        <f>IF(N151="sníž. přenesená",J151,0)</f>
        <v>0</v>
      </c>
      <c r="BI151" s="187">
        <f>IF(N151="nulová",J151,0)</f>
        <v>0</v>
      </c>
      <c r="BJ151" s="18" t="s">
        <v>79</v>
      </c>
      <c r="BK151" s="187">
        <f>ROUND(I151*H151,2)</f>
        <v>0</v>
      </c>
      <c r="BL151" s="18" t="s">
        <v>193</v>
      </c>
      <c r="BM151" s="186" t="s">
        <v>2003</v>
      </c>
    </row>
    <row r="152" spans="1:65" s="2" customFormat="1" ht="11.25">
      <c r="A152" s="35"/>
      <c r="B152" s="36"/>
      <c r="C152" s="37"/>
      <c r="D152" s="188" t="s">
        <v>195</v>
      </c>
      <c r="E152" s="37"/>
      <c r="F152" s="189" t="s">
        <v>1028</v>
      </c>
      <c r="G152" s="37"/>
      <c r="H152" s="37"/>
      <c r="I152" s="190"/>
      <c r="J152" s="37"/>
      <c r="K152" s="37"/>
      <c r="L152" s="40"/>
      <c r="M152" s="191"/>
      <c r="N152" s="192"/>
      <c r="O152" s="65"/>
      <c r="P152" s="65"/>
      <c r="Q152" s="65"/>
      <c r="R152" s="65"/>
      <c r="S152" s="65"/>
      <c r="T152" s="66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T152" s="18" t="s">
        <v>195</v>
      </c>
      <c r="AU152" s="18" t="s">
        <v>81</v>
      </c>
    </row>
    <row r="153" spans="1:65" s="13" customFormat="1" ht="11.25">
      <c r="B153" s="193"/>
      <c r="C153" s="194"/>
      <c r="D153" s="195" t="s">
        <v>197</v>
      </c>
      <c r="E153" s="196" t="s">
        <v>19</v>
      </c>
      <c r="F153" s="197" t="s">
        <v>1006</v>
      </c>
      <c r="G153" s="194"/>
      <c r="H153" s="198">
        <v>61.6</v>
      </c>
      <c r="I153" s="199"/>
      <c r="J153" s="194"/>
      <c r="K153" s="194"/>
      <c r="L153" s="200"/>
      <c r="M153" s="201"/>
      <c r="N153" s="202"/>
      <c r="O153" s="202"/>
      <c r="P153" s="202"/>
      <c r="Q153" s="202"/>
      <c r="R153" s="202"/>
      <c r="S153" s="202"/>
      <c r="T153" s="203"/>
      <c r="AT153" s="204" t="s">
        <v>197</v>
      </c>
      <c r="AU153" s="204" t="s">
        <v>81</v>
      </c>
      <c r="AV153" s="13" t="s">
        <v>81</v>
      </c>
      <c r="AW153" s="13" t="s">
        <v>33</v>
      </c>
      <c r="AX153" s="13" t="s">
        <v>79</v>
      </c>
      <c r="AY153" s="204" t="s">
        <v>187</v>
      </c>
    </row>
    <row r="154" spans="1:65" s="2" customFormat="1" ht="24.2" customHeight="1">
      <c r="A154" s="35"/>
      <c r="B154" s="36"/>
      <c r="C154" s="175" t="s">
        <v>790</v>
      </c>
      <c r="D154" s="175" t="s">
        <v>189</v>
      </c>
      <c r="E154" s="176" t="s">
        <v>328</v>
      </c>
      <c r="F154" s="177" t="s">
        <v>329</v>
      </c>
      <c r="G154" s="178" t="s">
        <v>330</v>
      </c>
      <c r="H154" s="179">
        <v>47.567999999999998</v>
      </c>
      <c r="I154" s="180"/>
      <c r="J154" s="181">
        <f>ROUND(I154*H154,2)</f>
        <v>0</v>
      </c>
      <c r="K154" s="177" t="s">
        <v>192</v>
      </c>
      <c r="L154" s="40"/>
      <c r="M154" s="182" t="s">
        <v>19</v>
      </c>
      <c r="N154" s="183" t="s">
        <v>42</v>
      </c>
      <c r="O154" s="65"/>
      <c r="P154" s="184">
        <f>O154*H154</f>
        <v>0</v>
      </c>
      <c r="Q154" s="184">
        <v>0</v>
      </c>
      <c r="R154" s="184">
        <f>Q154*H154</f>
        <v>0</v>
      </c>
      <c r="S154" s="184">
        <v>0</v>
      </c>
      <c r="T154" s="185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6" t="s">
        <v>193</v>
      </c>
      <c r="AT154" s="186" t="s">
        <v>189</v>
      </c>
      <c r="AU154" s="186" t="s">
        <v>81</v>
      </c>
      <c r="AY154" s="18" t="s">
        <v>187</v>
      </c>
      <c r="BE154" s="187">
        <f>IF(N154="základní",J154,0)</f>
        <v>0</v>
      </c>
      <c r="BF154" s="187">
        <f>IF(N154="snížená",J154,0)</f>
        <v>0</v>
      </c>
      <c r="BG154" s="187">
        <f>IF(N154="zákl. přenesená",J154,0)</f>
        <v>0</v>
      </c>
      <c r="BH154" s="187">
        <f>IF(N154="sníž. přenesená",J154,0)</f>
        <v>0</v>
      </c>
      <c r="BI154" s="187">
        <f>IF(N154="nulová",J154,0)</f>
        <v>0</v>
      </c>
      <c r="BJ154" s="18" t="s">
        <v>79</v>
      </c>
      <c r="BK154" s="187">
        <f>ROUND(I154*H154,2)</f>
        <v>0</v>
      </c>
      <c r="BL154" s="18" t="s">
        <v>193</v>
      </c>
      <c r="BM154" s="186" t="s">
        <v>2004</v>
      </c>
    </row>
    <row r="155" spans="1:65" s="2" customFormat="1" ht="11.25">
      <c r="A155" s="35"/>
      <c r="B155" s="36"/>
      <c r="C155" s="37"/>
      <c r="D155" s="188" t="s">
        <v>195</v>
      </c>
      <c r="E155" s="37"/>
      <c r="F155" s="189" t="s">
        <v>332</v>
      </c>
      <c r="G155" s="37"/>
      <c r="H155" s="37"/>
      <c r="I155" s="190"/>
      <c r="J155" s="37"/>
      <c r="K155" s="37"/>
      <c r="L155" s="40"/>
      <c r="M155" s="191"/>
      <c r="N155" s="192"/>
      <c r="O155" s="65"/>
      <c r="P155" s="65"/>
      <c r="Q155" s="65"/>
      <c r="R155" s="65"/>
      <c r="S155" s="65"/>
      <c r="T155" s="66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T155" s="18" t="s">
        <v>195</v>
      </c>
      <c r="AU155" s="18" t="s">
        <v>81</v>
      </c>
    </row>
    <row r="156" spans="1:65" s="15" customFormat="1" ht="11.25">
      <c r="B156" s="216"/>
      <c r="C156" s="217"/>
      <c r="D156" s="195" t="s">
        <v>197</v>
      </c>
      <c r="E156" s="218" t="s">
        <v>19</v>
      </c>
      <c r="F156" s="219" t="s">
        <v>333</v>
      </c>
      <c r="G156" s="217"/>
      <c r="H156" s="218" t="s">
        <v>19</v>
      </c>
      <c r="I156" s="220"/>
      <c r="J156" s="217"/>
      <c r="K156" s="217"/>
      <c r="L156" s="221"/>
      <c r="M156" s="222"/>
      <c r="N156" s="223"/>
      <c r="O156" s="223"/>
      <c r="P156" s="223"/>
      <c r="Q156" s="223"/>
      <c r="R156" s="223"/>
      <c r="S156" s="223"/>
      <c r="T156" s="224"/>
      <c r="AT156" s="225" t="s">
        <v>197</v>
      </c>
      <c r="AU156" s="225" t="s">
        <v>81</v>
      </c>
      <c r="AV156" s="15" t="s">
        <v>79</v>
      </c>
      <c r="AW156" s="15" t="s">
        <v>33</v>
      </c>
      <c r="AX156" s="15" t="s">
        <v>71</v>
      </c>
      <c r="AY156" s="225" t="s">
        <v>187</v>
      </c>
    </row>
    <row r="157" spans="1:65" s="13" customFormat="1" ht="11.25">
      <c r="B157" s="193"/>
      <c r="C157" s="194"/>
      <c r="D157" s="195" t="s">
        <v>197</v>
      </c>
      <c r="E157" s="196" t="s">
        <v>19</v>
      </c>
      <c r="F157" s="197" t="s">
        <v>1030</v>
      </c>
      <c r="G157" s="194"/>
      <c r="H157" s="198">
        <v>47.567999999999998</v>
      </c>
      <c r="I157" s="199"/>
      <c r="J157" s="194"/>
      <c r="K157" s="194"/>
      <c r="L157" s="200"/>
      <c r="M157" s="201"/>
      <c r="N157" s="202"/>
      <c r="O157" s="202"/>
      <c r="P157" s="202"/>
      <c r="Q157" s="202"/>
      <c r="R157" s="202"/>
      <c r="S157" s="202"/>
      <c r="T157" s="203"/>
      <c r="AT157" s="204" t="s">
        <v>197</v>
      </c>
      <c r="AU157" s="204" t="s">
        <v>81</v>
      </c>
      <c r="AV157" s="13" t="s">
        <v>81</v>
      </c>
      <c r="AW157" s="13" t="s">
        <v>33</v>
      </c>
      <c r="AX157" s="13" t="s">
        <v>79</v>
      </c>
      <c r="AY157" s="204" t="s">
        <v>187</v>
      </c>
    </row>
    <row r="158" spans="1:65" s="2" customFormat="1" ht="24.2" customHeight="1">
      <c r="A158" s="35"/>
      <c r="B158" s="36"/>
      <c r="C158" s="175" t="s">
        <v>317</v>
      </c>
      <c r="D158" s="175" t="s">
        <v>189</v>
      </c>
      <c r="E158" s="176" t="s">
        <v>336</v>
      </c>
      <c r="F158" s="177" t="s">
        <v>337</v>
      </c>
      <c r="G158" s="178" t="s">
        <v>144</v>
      </c>
      <c r="H158" s="179">
        <v>62.963999999999999</v>
      </c>
      <c r="I158" s="180"/>
      <c r="J158" s="181">
        <f>ROUND(I158*H158,2)</f>
        <v>0</v>
      </c>
      <c r="K158" s="177" t="s">
        <v>192</v>
      </c>
      <c r="L158" s="40"/>
      <c r="M158" s="182" t="s">
        <v>19</v>
      </c>
      <c r="N158" s="183" t="s">
        <v>42</v>
      </c>
      <c r="O158" s="65"/>
      <c r="P158" s="184">
        <f>O158*H158</f>
        <v>0</v>
      </c>
      <c r="Q158" s="184">
        <v>0</v>
      </c>
      <c r="R158" s="184">
        <f>Q158*H158</f>
        <v>0</v>
      </c>
      <c r="S158" s="184">
        <v>0</v>
      </c>
      <c r="T158" s="185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6" t="s">
        <v>193</v>
      </c>
      <c r="AT158" s="186" t="s">
        <v>189</v>
      </c>
      <c r="AU158" s="186" t="s">
        <v>81</v>
      </c>
      <c r="AY158" s="18" t="s">
        <v>187</v>
      </c>
      <c r="BE158" s="187">
        <f>IF(N158="základní",J158,0)</f>
        <v>0</v>
      </c>
      <c r="BF158" s="187">
        <f>IF(N158="snížená",J158,0)</f>
        <v>0</v>
      </c>
      <c r="BG158" s="187">
        <f>IF(N158="zákl. přenesená",J158,0)</f>
        <v>0</v>
      </c>
      <c r="BH158" s="187">
        <f>IF(N158="sníž. přenesená",J158,0)</f>
        <v>0</v>
      </c>
      <c r="BI158" s="187">
        <f>IF(N158="nulová",J158,0)</f>
        <v>0</v>
      </c>
      <c r="BJ158" s="18" t="s">
        <v>79</v>
      </c>
      <c r="BK158" s="187">
        <f>ROUND(I158*H158,2)</f>
        <v>0</v>
      </c>
      <c r="BL158" s="18" t="s">
        <v>193</v>
      </c>
      <c r="BM158" s="186" t="s">
        <v>2005</v>
      </c>
    </row>
    <row r="159" spans="1:65" s="2" customFormat="1" ht="11.25">
      <c r="A159" s="35"/>
      <c r="B159" s="36"/>
      <c r="C159" s="37"/>
      <c r="D159" s="188" t="s">
        <v>195</v>
      </c>
      <c r="E159" s="37"/>
      <c r="F159" s="189" t="s">
        <v>339</v>
      </c>
      <c r="G159" s="37"/>
      <c r="H159" s="37"/>
      <c r="I159" s="190"/>
      <c r="J159" s="37"/>
      <c r="K159" s="37"/>
      <c r="L159" s="40"/>
      <c r="M159" s="191"/>
      <c r="N159" s="192"/>
      <c r="O159" s="65"/>
      <c r="P159" s="65"/>
      <c r="Q159" s="65"/>
      <c r="R159" s="65"/>
      <c r="S159" s="65"/>
      <c r="T159" s="66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T159" s="18" t="s">
        <v>195</v>
      </c>
      <c r="AU159" s="18" t="s">
        <v>81</v>
      </c>
    </row>
    <row r="160" spans="1:65" s="13" customFormat="1" ht="11.25">
      <c r="B160" s="193"/>
      <c r="C160" s="194"/>
      <c r="D160" s="195" t="s">
        <v>197</v>
      </c>
      <c r="E160" s="196" t="s">
        <v>19</v>
      </c>
      <c r="F160" s="197" t="s">
        <v>1032</v>
      </c>
      <c r="G160" s="194"/>
      <c r="H160" s="198">
        <v>88</v>
      </c>
      <c r="I160" s="199"/>
      <c r="J160" s="194"/>
      <c r="K160" s="194"/>
      <c r="L160" s="200"/>
      <c r="M160" s="201"/>
      <c r="N160" s="202"/>
      <c r="O160" s="202"/>
      <c r="P160" s="202"/>
      <c r="Q160" s="202"/>
      <c r="R160" s="202"/>
      <c r="S160" s="202"/>
      <c r="T160" s="203"/>
      <c r="AT160" s="204" t="s">
        <v>197</v>
      </c>
      <c r="AU160" s="204" t="s">
        <v>81</v>
      </c>
      <c r="AV160" s="13" t="s">
        <v>81</v>
      </c>
      <c r="AW160" s="13" t="s">
        <v>33</v>
      </c>
      <c r="AX160" s="13" t="s">
        <v>71</v>
      </c>
      <c r="AY160" s="204" t="s">
        <v>187</v>
      </c>
    </row>
    <row r="161" spans="1:65" s="13" customFormat="1" ht="11.25">
      <c r="B161" s="193"/>
      <c r="C161" s="194"/>
      <c r="D161" s="195" t="s">
        <v>197</v>
      </c>
      <c r="E161" s="196" t="s">
        <v>19</v>
      </c>
      <c r="F161" s="197" t="s">
        <v>1033</v>
      </c>
      <c r="G161" s="194"/>
      <c r="H161" s="198">
        <v>-1.6</v>
      </c>
      <c r="I161" s="199"/>
      <c r="J161" s="194"/>
      <c r="K161" s="194"/>
      <c r="L161" s="200"/>
      <c r="M161" s="201"/>
      <c r="N161" s="202"/>
      <c r="O161" s="202"/>
      <c r="P161" s="202"/>
      <c r="Q161" s="202"/>
      <c r="R161" s="202"/>
      <c r="S161" s="202"/>
      <c r="T161" s="203"/>
      <c r="AT161" s="204" t="s">
        <v>197</v>
      </c>
      <c r="AU161" s="204" t="s">
        <v>81</v>
      </c>
      <c r="AV161" s="13" t="s">
        <v>81</v>
      </c>
      <c r="AW161" s="13" t="s">
        <v>33</v>
      </c>
      <c r="AX161" s="13" t="s">
        <v>71</v>
      </c>
      <c r="AY161" s="204" t="s">
        <v>187</v>
      </c>
    </row>
    <row r="162" spans="1:65" s="13" customFormat="1" ht="11.25">
      <c r="B162" s="193"/>
      <c r="C162" s="194"/>
      <c r="D162" s="195" t="s">
        <v>197</v>
      </c>
      <c r="E162" s="196" t="s">
        <v>19</v>
      </c>
      <c r="F162" s="197" t="s">
        <v>1034</v>
      </c>
      <c r="G162" s="194"/>
      <c r="H162" s="198">
        <v>-2.4</v>
      </c>
      <c r="I162" s="199"/>
      <c r="J162" s="194"/>
      <c r="K162" s="194"/>
      <c r="L162" s="200"/>
      <c r="M162" s="201"/>
      <c r="N162" s="202"/>
      <c r="O162" s="202"/>
      <c r="P162" s="202"/>
      <c r="Q162" s="202"/>
      <c r="R162" s="202"/>
      <c r="S162" s="202"/>
      <c r="T162" s="203"/>
      <c r="AT162" s="204" t="s">
        <v>197</v>
      </c>
      <c r="AU162" s="204" t="s">
        <v>81</v>
      </c>
      <c r="AV162" s="13" t="s">
        <v>81</v>
      </c>
      <c r="AW162" s="13" t="s">
        <v>33</v>
      </c>
      <c r="AX162" s="13" t="s">
        <v>71</v>
      </c>
      <c r="AY162" s="204" t="s">
        <v>187</v>
      </c>
    </row>
    <row r="163" spans="1:65" s="15" customFormat="1" ht="11.25">
      <c r="B163" s="216"/>
      <c r="C163" s="217"/>
      <c r="D163" s="195" t="s">
        <v>197</v>
      </c>
      <c r="E163" s="218" t="s">
        <v>19</v>
      </c>
      <c r="F163" s="219" t="s">
        <v>1035</v>
      </c>
      <c r="G163" s="217"/>
      <c r="H163" s="218" t="s">
        <v>19</v>
      </c>
      <c r="I163" s="220"/>
      <c r="J163" s="217"/>
      <c r="K163" s="217"/>
      <c r="L163" s="221"/>
      <c r="M163" s="222"/>
      <c r="N163" s="223"/>
      <c r="O163" s="223"/>
      <c r="P163" s="223"/>
      <c r="Q163" s="223"/>
      <c r="R163" s="223"/>
      <c r="S163" s="223"/>
      <c r="T163" s="224"/>
      <c r="AT163" s="225" t="s">
        <v>197</v>
      </c>
      <c r="AU163" s="225" t="s">
        <v>81</v>
      </c>
      <c r="AV163" s="15" t="s">
        <v>79</v>
      </c>
      <c r="AW163" s="15" t="s">
        <v>33</v>
      </c>
      <c r="AX163" s="15" t="s">
        <v>71</v>
      </c>
      <c r="AY163" s="225" t="s">
        <v>187</v>
      </c>
    </row>
    <row r="164" spans="1:65" s="13" customFormat="1" ht="11.25">
      <c r="B164" s="193"/>
      <c r="C164" s="194"/>
      <c r="D164" s="195" t="s">
        <v>197</v>
      </c>
      <c r="E164" s="196" t="s">
        <v>19</v>
      </c>
      <c r="F164" s="197" t="s">
        <v>1036</v>
      </c>
      <c r="G164" s="194"/>
      <c r="H164" s="198">
        <v>-21.036000000000001</v>
      </c>
      <c r="I164" s="199"/>
      <c r="J164" s="194"/>
      <c r="K164" s="194"/>
      <c r="L164" s="200"/>
      <c r="M164" s="201"/>
      <c r="N164" s="202"/>
      <c r="O164" s="202"/>
      <c r="P164" s="202"/>
      <c r="Q164" s="202"/>
      <c r="R164" s="202"/>
      <c r="S164" s="202"/>
      <c r="T164" s="203"/>
      <c r="AT164" s="204" t="s">
        <v>197</v>
      </c>
      <c r="AU164" s="204" t="s">
        <v>81</v>
      </c>
      <c r="AV164" s="13" t="s">
        <v>81</v>
      </c>
      <c r="AW164" s="13" t="s">
        <v>33</v>
      </c>
      <c r="AX164" s="13" t="s">
        <v>71</v>
      </c>
      <c r="AY164" s="204" t="s">
        <v>187</v>
      </c>
    </row>
    <row r="165" spans="1:65" s="14" customFormat="1" ht="11.25">
      <c r="B165" s="205"/>
      <c r="C165" s="206"/>
      <c r="D165" s="195" t="s">
        <v>197</v>
      </c>
      <c r="E165" s="207" t="s">
        <v>147</v>
      </c>
      <c r="F165" s="208" t="s">
        <v>199</v>
      </c>
      <c r="G165" s="206"/>
      <c r="H165" s="209">
        <v>62.963999999999999</v>
      </c>
      <c r="I165" s="210"/>
      <c r="J165" s="206"/>
      <c r="K165" s="206"/>
      <c r="L165" s="211"/>
      <c r="M165" s="212"/>
      <c r="N165" s="213"/>
      <c r="O165" s="213"/>
      <c r="P165" s="213"/>
      <c r="Q165" s="213"/>
      <c r="R165" s="213"/>
      <c r="S165" s="213"/>
      <c r="T165" s="214"/>
      <c r="AT165" s="215" t="s">
        <v>197</v>
      </c>
      <c r="AU165" s="215" t="s">
        <v>81</v>
      </c>
      <c r="AV165" s="14" t="s">
        <v>193</v>
      </c>
      <c r="AW165" s="14" t="s">
        <v>33</v>
      </c>
      <c r="AX165" s="14" t="s">
        <v>79</v>
      </c>
      <c r="AY165" s="215" t="s">
        <v>187</v>
      </c>
    </row>
    <row r="166" spans="1:65" s="12" customFormat="1" ht="22.9" customHeight="1">
      <c r="B166" s="159"/>
      <c r="C166" s="160"/>
      <c r="D166" s="161" t="s">
        <v>70</v>
      </c>
      <c r="E166" s="173" t="s">
        <v>81</v>
      </c>
      <c r="F166" s="173" t="s">
        <v>1037</v>
      </c>
      <c r="G166" s="160"/>
      <c r="H166" s="160"/>
      <c r="I166" s="163"/>
      <c r="J166" s="174">
        <f>BK166</f>
        <v>0</v>
      </c>
      <c r="K166" s="160"/>
      <c r="L166" s="165"/>
      <c r="M166" s="166"/>
      <c r="N166" s="167"/>
      <c r="O166" s="167"/>
      <c r="P166" s="168">
        <f>SUM(P167:P177)</f>
        <v>0</v>
      </c>
      <c r="Q166" s="167"/>
      <c r="R166" s="168">
        <f>SUM(R167:R177)</f>
        <v>9.1623072099999998</v>
      </c>
      <c r="S166" s="167"/>
      <c r="T166" s="169">
        <f>SUM(T167:T177)</f>
        <v>0</v>
      </c>
      <c r="AR166" s="170" t="s">
        <v>79</v>
      </c>
      <c r="AT166" s="171" t="s">
        <v>70</v>
      </c>
      <c r="AU166" s="171" t="s">
        <v>79</v>
      </c>
      <c r="AY166" s="170" t="s">
        <v>187</v>
      </c>
      <c r="BK166" s="172">
        <f>SUM(BK167:BK177)</f>
        <v>0</v>
      </c>
    </row>
    <row r="167" spans="1:65" s="2" customFormat="1" ht="21.75" customHeight="1">
      <c r="A167" s="35"/>
      <c r="B167" s="36"/>
      <c r="C167" s="175" t="s">
        <v>322</v>
      </c>
      <c r="D167" s="175" t="s">
        <v>189</v>
      </c>
      <c r="E167" s="176" t="s">
        <v>1038</v>
      </c>
      <c r="F167" s="177" t="s">
        <v>1039</v>
      </c>
      <c r="G167" s="178" t="s">
        <v>144</v>
      </c>
      <c r="H167" s="179">
        <v>1.6</v>
      </c>
      <c r="I167" s="180"/>
      <c r="J167" s="181">
        <f>ROUND(I167*H167,2)</f>
        <v>0</v>
      </c>
      <c r="K167" s="177" t="s">
        <v>192</v>
      </c>
      <c r="L167" s="40"/>
      <c r="M167" s="182" t="s">
        <v>19</v>
      </c>
      <c r="N167" s="183" t="s">
        <v>42</v>
      </c>
      <c r="O167" s="65"/>
      <c r="P167" s="184">
        <f>O167*H167</f>
        <v>0</v>
      </c>
      <c r="Q167" s="184">
        <v>2.16</v>
      </c>
      <c r="R167" s="184">
        <f>Q167*H167</f>
        <v>3.4560000000000004</v>
      </c>
      <c r="S167" s="184">
        <v>0</v>
      </c>
      <c r="T167" s="185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6" t="s">
        <v>193</v>
      </c>
      <c r="AT167" s="186" t="s">
        <v>189</v>
      </c>
      <c r="AU167" s="186" t="s">
        <v>81</v>
      </c>
      <c r="AY167" s="18" t="s">
        <v>187</v>
      </c>
      <c r="BE167" s="187">
        <f>IF(N167="základní",J167,0)</f>
        <v>0</v>
      </c>
      <c r="BF167" s="187">
        <f>IF(N167="snížená",J167,0)</f>
        <v>0</v>
      </c>
      <c r="BG167" s="187">
        <f>IF(N167="zákl. přenesená",J167,0)</f>
        <v>0</v>
      </c>
      <c r="BH167" s="187">
        <f>IF(N167="sníž. přenesená",J167,0)</f>
        <v>0</v>
      </c>
      <c r="BI167" s="187">
        <f>IF(N167="nulová",J167,0)</f>
        <v>0</v>
      </c>
      <c r="BJ167" s="18" t="s">
        <v>79</v>
      </c>
      <c r="BK167" s="187">
        <f>ROUND(I167*H167,2)</f>
        <v>0</v>
      </c>
      <c r="BL167" s="18" t="s">
        <v>193</v>
      </c>
      <c r="BM167" s="186" t="s">
        <v>2006</v>
      </c>
    </row>
    <row r="168" spans="1:65" s="2" customFormat="1" ht="11.25">
      <c r="A168" s="35"/>
      <c r="B168" s="36"/>
      <c r="C168" s="37"/>
      <c r="D168" s="188" t="s">
        <v>195</v>
      </c>
      <c r="E168" s="37"/>
      <c r="F168" s="189" t="s">
        <v>1041</v>
      </c>
      <c r="G168" s="37"/>
      <c r="H168" s="37"/>
      <c r="I168" s="190"/>
      <c r="J168" s="37"/>
      <c r="K168" s="37"/>
      <c r="L168" s="40"/>
      <c r="M168" s="191"/>
      <c r="N168" s="192"/>
      <c r="O168" s="65"/>
      <c r="P168" s="65"/>
      <c r="Q168" s="65"/>
      <c r="R168" s="65"/>
      <c r="S168" s="65"/>
      <c r="T168" s="66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T168" s="18" t="s">
        <v>195</v>
      </c>
      <c r="AU168" s="18" t="s">
        <v>81</v>
      </c>
    </row>
    <row r="169" spans="1:65" s="13" customFormat="1" ht="11.25">
      <c r="B169" s="193"/>
      <c r="C169" s="194"/>
      <c r="D169" s="195" t="s">
        <v>197</v>
      </c>
      <c r="E169" s="196" t="s">
        <v>19</v>
      </c>
      <c r="F169" s="197" t="s">
        <v>1042</v>
      </c>
      <c r="G169" s="194"/>
      <c r="H169" s="198">
        <v>1.6</v>
      </c>
      <c r="I169" s="199"/>
      <c r="J169" s="194"/>
      <c r="K169" s="194"/>
      <c r="L169" s="200"/>
      <c r="M169" s="201"/>
      <c r="N169" s="202"/>
      <c r="O169" s="202"/>
      <c r="P169" s="202"/>
      <c r="Q169" s="202"/>
      <c r="R169" s="202"/>
      <c r="S169" s="202"/>
      <c r="T169" s="203"/>
      <c r="AT169" s="204" t="s">
        <v>197</v>
      </c>
      <c r="AU169" s="204" t="s">
        <v>81</v>
      </c>
      <c r="AV169" s="13" t="s">
        <v>81</v>
      </c>
      <c r="AW169" s="13" t="s">
        <v>33</v>
      </c>
      <c r="AX169" s="13" t="s">
        <v>71</v>
      </c>
      <c r="AY169" s="204" t="s">
        <v>187</v>
      </c>
    </row>
    <row r="170" spans="1:65" s="14" customFormat="1" ht="11.25">
      <c r="B170" s="205"/>
      <c r="C170" s="206"/>
      <c r="D170" s="195" t="s">
        <v>197</v>
      </c>
      <c r="E170" s="207" t="s">
        <v>150</v>
      </c>
      <c r="F170" s="208" t="s">
        <v>199</v>
      </c>
      <c r="G170" s="206"/>
      <c r="H170" s="209">
        <v>1.6</v>
      </c>
      <c r="I170" s="210"/>
      <c r="J170" s="206"/>
      <c r="K170" s="206"/>
      <c r="L170" s="211"/>
      <c r="M170" s="212"/>
      <c r="N170" s="213"/>
      <c r="O170" s="213"/>
      <c r="P170" s="213"/>
      <c r="Q170" s="213"/>
      <c r="R170" s="213"/>
      <c r="S170" s="213"/>
      <c r="T170" s="214"/>
      <c r="AT170" s="215" t="s">
        <v>197</v>
      </c>
      <c r="AU170" s="215" t="s">
        <v>81</v>
      </c>
      <c r="AV170" s="14" t="s">
        <v>193</v>
      </c>
      <c r="AW170" s="14" t="s">
        <v>33</v>
      </c>
      <c r="AX170" s="14" t="s">
        <v>79</v>
      </c>
      <c r="AY170" s="215" t="s">
        <v>187</v>
      </c>
    </row>
    <row r="171" spans="1:65" s="2" customFormat="1" ht="21.75" customHeight="1">
      <c r="A171" s="35"/>
      <c r="B171" s="36"/>
      <c r="C171" s="175" t="s">
        <v>327</v>
      </c>
      <c r="D171" s="175" t="s">
        <v>189</v>
      </c>
      <c r="E171" s="176" t="s">
        <v>1043</v>
      </c>
      <c r="F171" s="177" t="s">
        <v>1044</v>
      </c>
      <c r="G171" s="178" t="s">
        <v>144</v>
      </c>
      <c r="H171" s="179">
        <v>2.4</v>
      </c>
      <c r="I171" s="180"/>
      <c r="J171" s="181">
        <f>ROUND(I171*H171,2)</f>
        <v>0</v>
      </c>
      <c r="K171" s="177" t="s">
        <v>192</v>
      </c>
      <c r="L171" s="40"/>
      <c r="M171" s="182" t="s">
        <v>19</v>
      </c>
      <c r="N171" s="183" t="s">
        <v>42</v>
      </c>
      <c r="O171" s="65"/>
      <c r="P171" s="184">
        <f>O171*H171</f>
        <v>0</v>
      </c>
      <c r="Q171" s="184">
        <v>2.3010199999999998</v>
      </c>
      <c r="R171" s="184">
        <f>Q171*H171</f>
        <v>5.5224479999999998</v>
      </c>
      <c r="S171" s="184">
        <v>0</v>
      </c>
      <c r="T171" s="185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6" t="s">
        <v>193</v>
      </c>
      <c r="AT171" s="186" t="s">
        <v>189</v>
      </c>
      <c r="AU171" s="186" t="s">
        <v>81</v>
      </c>
      <c r="AY171" s="18" t="s">
        <v>187</v>
      </c>
      <c r="BE171" s="187">
        <f>IF(N171="základní",J171,0)</f>
        <v>0</v>
      </c>
      <c r="BF171" s="187">
        <f>IF(N171="snížená",J171,0)</f>
        <v>0</v>
      </c>
      <c r="BG171" s="187">
        <f>IF(N171="zákl. přenesená",J171,0)</f>
        <v>0</v>
      </c>
      <c r="BH171" s="187">
        <f>IF(N171="sníž. přenesená",J171,0)</f>
        <v>0</v>
      </c>
      <c r="BI171" s="187">
        <f>IF(N171="nulová",J171,0)</f>
        <v>0</v>
      </c>
      <c r="BJ171" s="18" t="s">
        <v>79</v>
      </c>
      <c r="BK171" s="187">
        <f>ROUND(I171*H171,2)</f>
        <v>0</v>
      </c>
      <c r="BL171" s="18" t="s">
        <v>193</v>
      </c>
      <c r="BM171" s="186" t="s">
        <v>2007</v>
      </c>
    </row>
    <row r="172" spans="1:65" s="2" customFormat="1" ht="11.25">
      <c r="A172" s="35"/>
      <c r="B172" s="36"/>
      <c r="C172" s="37"/>
      <c r="D172" s="188" t="s">
        <v>195</v>
      </c>
      <c r="E172" s="37"/>
      <c r="F172" s="189" t="s">
        <v>1046</v>
      </c>
      <c r="G172" s="37"/>
      <c r="H172" s="37"/>
      <c r="I172" s="190"/>
      <c r="J172" s="37"/>
      <c r="K172" s="37"/>
      <c r="L172" s="40"/>
      <c r="M172" s="191"/>
      <c r="N172" s="192"/>
      <c r="O172" s="65"/>
      <c r="P172" s="65"/>
      <c r="Q172" s="65"/>
      <c r="R172" s="65"/>
      <c r="S172" s="65"/>
      <c r="T172" s="66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T172" s="18" t="s">
        <v>195</v>
      </c>
      <c r="AU172" s="18" t="s">
        <v>81</v>
      </c>
    </row>
    <row r="173" spans="1:65" s="13" customFormat="1" ht="11.25">
      <c r="B173" s="193"/>
      <c r="C173" s="194"/>
      <c r="D173" s="195" t="s">
        <v>197</v>
      </c>
      <c r="E173" s="196" t="s">
        <v>19</v>
      </c>
      <c r="F173" s="197" t="s">
        <v>1047</v>
      </c>
      <c r="G173" s="194"/>
      <c r="H173" s="198">
        <v>2.4</v>
      </c>
      <c r="I173" s="199"/>
      <c r="J173" s="194"/>
      <c r="K173" s="194"/>
      <c r="L173" s="200"/>
      <c r="M173" s="201"/>
      <c r="N173" s="202"/>
      <c r="O173" s="202"/>
      <c r="P173" s="202"/>
      <c r="Q173" s="202"/>
      <c r="R173" s="202"/>
      <c r="S173" s="202"/>
      <c r="T173" s="203"/>
      <c r="AT173" s="204" t="s">
        <v>197</v>
      </c>
      <c r="AU173" s="204" t="s">
        <v>81</v>
      </c>
      <c r="AV173" s="13" t="s">
        <v>81</v>
      </c>
      <c r="AW173" s="13" t="s">
        <v>33</v>
      </c>
      <c r="AX173" s="13" t="s">
        <v>71</v>
      </c>
      <c r="AY173" s="204" t="s">
        <v>187</v>
      </c>
    </row>
    <row r="174" spans="1:65" s="14" customFormat="1" ht="11.25">
      <c r="B174" s="205"/>
      <c r="C174" s="206"/>
      <c r="D174" s="195" t="s">
        <v>197</v>
      </c>
      <c r="E174" s="207" t="s">
        <v>932</v>
      </c>
      <c r="F174" s="208" t="s">
        <v>199</v>
      </c>
      <c r="G174" s="206"/>
      <c r="H174" s="209">
        <v>2.4</v>
      </c>
      <c r="I174" s="210"/>
      <c r="J174" s="206"/>
      <c r="K174" s="206"/>
      <c r="L174" s="211"/>
      <c r="M174" s="212"/>
      <c r="N174" s="213"/>
      <c r="O174" s="213"/>
      <c r="P174" s="213"/>
      <c r="Q174" s="213"/>
      <c r="R174" s="213"/>
      <c r="S174" s="213"/>
      <c r="T174" s="214"/>
      <c r="AT174" s="215" t="s">
        <v>197</v>
      </c>
      <c r="AU174" s="215" t="s">
        <v>81</v>
      </c>
      <c r="AV174" s="14" t="s">
        <v>193</v>
      </c>
      <c r="AW174" s="14" t="s">
        <v>33</v>
      </c>
      <c r="AX174" s="14" t="s">
        <v>79</v>
      </c>
      <c r="AY174" s="215" t="s">
        <v>187</v>
      </c>
    </row>
    <row r="175" spans="1:65" s="2" customFormat="1" ht="16.5" customHeight="1">
      <c r="A175" s="35"/>
      <c r="B175" s="36"/>
      <c r="C175" s="175" t="s">
        <v>335</v>
      </c>
      <c r="D175" s="175" t="s">
        <v>189</v>
      </c>
      <c r="E175" s="176" t="s">
        <v>1048</v>
      </c>
      <c r="F175" s="177" t="s">
        <v>1049</v>
      </c>
      <c r="G175" s="178" t="s">
        <v>330</v>
      </c>
      <c r="H175" s="179">
        <v>0.17299999999999999</v>
      </c>
      <c r="I175" s="180"/>
      <c r="J175" s="181">
        <f>ROUND(I175*H175,2)</f>
        <v>0</v>
      </c>
      <c r="K175" s="177" t="s">
        <v>192</v>
      </c>
      <c r="L175" s="40"/>
      <c r="M175" s="182" t="s">
        <v>19</v>
      </c>
      <c r="N175" s="183" t="s">
        <v>42</v>
      </c>
      <c r="O175" s="65"/>
      <c r="P175" s="184">
        <f>O175*H175</f>
        <v>0</v>
      </c>
      <c r="Q175" s="184">
        <v>1.06277</v>
      </c>
      <c r="R175" s="184">
        <f>Q175*H175</f>
        <v>0.18385921</v>
      </c>
      <c r="S175" s="184">
        <v>0</v>
      </c>
      <c r="T175" s="185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6" t="s">
        <v>193</v>
      </c>
      <c r="AT175" s="186" t="s">
        <v>189</v>
      </c>
      <c r="AU175" s="186" t="s">
        <v>81</v>
      </c>
      <c r="AY175" s="18" t="s">
        <v>187</v>
      </c>
      <c r="BE175" s="187">
        <f>IF(N175="základní",J175,0)</f>
        <v>0</v>
      </c>
      <c r="BF175" s="187">
        <f>IF(N175="snížená",J175,0)</f>
        <v>0</v>
      </c>
      <c r="BG175" s="187">
        <f>IF(N175="zákl. přenesená",J175,0)</f>
        <v>0</v>
      </c>
      <c r="BH175" s="187">
        <f>IF(N175="sníž. přenesená",J175,0)</f>
        <v>0</v>
      </c>
      <c r="BI175" s="187">
        <f>IF(N175="nulová",J175,0)</f>
        <v>0</v>
      </c>
      <c r="BJ175" s="18" t="s">
        <v>79</v>
      </c>
      <c r="BK175" s="187">
        <f>ROUND(I175*H175,2)</f>
        <v>0</v>
      </c>
      <c r="BL175" s="18" t="s">
        <v>193</v>
      </c>
      <c r="BM175" s="186" t="s">
        <v>2008</v>
      </c>
    </row>
    <row r="176" spans="1:65" s="2" customFormat="1" ht="11.25">
      <c r="A176" s="35"/>
      <c r="B176" s="36"/>
      <c r="C176" s="37"/>
      <c r="D176" s="188" t="s">
        <v>195</v>
      </c>
      <c r="E176" s="37"/>
      <c r="F176" s="189" t="s">
        <v>1051</v>
      </c>
      <c r="G176" s="37"/>
      <c r="H176" s="37"/>
      <c r="I176" s="190"/>
      <c r="J176" s="37"/>
      <c r="K176" s="37"/>
      <c r="L176" s="40"/>
      <c r="M176" s="191"/>
      <c r="N176" s="192"/>
      <c r="O176" s="65"/>
      <c r="P176" s="65"/>
      <c r="Q176" s="65"/>
      <c r="R176" s="65"/>
      <c r="S176" s="65"/>
      <c r="T176" s="66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T176" s="18" t="s">
        <v>195</v>
      </c>
      <c r="AU176" s="18" t="s">
        <v>81</v>
      </c>
    </row>
    <row r="177" spans="1:65" s="13" customFormat="1" ht="11.25">
      <c r="B177" s="193"/>
      <c r="C177" s="194"/>
      <c r="D177" s="195" t="s">
        <v>197</v>
      </c>
      <c r="E177" s="196" t="s">
        <v>19</v>
      </c>
      <c r="F177" s="197" t="s">
        <v>1052</v>
      </c>
      <c r="G177" s="194"/>
      <c r="H177" s="198">
        <v>0.17299999999999999</v>
      </c>
      <c r="I177" s="199"/>
      <c r="J177" s="194"/>
      <c r="K177" s="194"/>
      <c r="L177" s="200"/>
      <c r="M177" s="201"/>
      <c r="N177" s="202"/>
      <c r="O177" s="202"/>
      <c r="P177" s="202"/>
      <c r="Q177" s="202"/>
      <c r="R177" s="202"/>
      <c r="S177" s="202"/>
      <c r="T177" s="203"/>
      <c r="AT177" s="204" t="s">
        <v>197</v>
      </c>
      <c r="AU177" s="204" t="s">
        <v>81</v>
      </c>
      <c r="AV177" s="13" t="s">
        <v>81</v>
      </c>
      <c r="AW177" s="13" t="s">
        <v>33</v>
      </c>
      <c r="AX177" s="13" t="s">
        <v>79</v>
      </c>
      <c r="AY177" s="204" t="s">
        <v>187</v>
      </c>
    </row>
    <row r="178" spans="1:65" s="12" customFormat="1" ht="22.9" customHeight="1">
      <c r="B178" s="159"/>
      <c r="C178" s="160"/>
      <c r="D178" s="161" t="s">
        <v>70</v>
      </c>
      <c r="E178" s="173" t="s">
        <v>214</v>
      </c>
      <c r="F178" s="173" t="s">
        <v>474</v>
      </c>
      <c r="G178" s="160"/>
      <c r="H178" s="160"/>
      <c r="I178" s="163"/>
      <c r="J178" s="174">
        <f>BK178</f>
        <v>0</v>
      </c>
      <c r="K178" s="160"/>
      <c r="L178" s="165"/>
      <c r="M178" s="166"/>
      <c r="N178" s="167"/>
      <c r="O178" s="167"/>
      <c r="P178" s="168">
        <f>SUM(P179:P187)</f>
        <v>0</v>
      </c>
      <c r="Q178" s="167"/>
      <c r="R178" s="168">
        <f>SUM(R179:R187)</f>
        <v>30.768915</v>
      </c>
      <c r="S178" s="167"/>
      <c r="T178" s="169">
        <f>SUM(T179:T187)</f>
        <v>0</v>
      </c>
      <c r="AR178" s="170" t="s">
        <v>79</v>
      </c>
      <c r="AT178" s="171" t="s">
        <v>70</v>
      </c>
      <c r="AU178" s="171" t="s">
        <v>79</v>
      </c>
      <c r="AY178" s="170" t="s">
        <v>187</v>
      </c>
      <c r="BK178" s="172">
        <f>SUM(BK179:BK187)</f>
        <v>0</v>
      </c>
    </row>
    <row r="179" spans="1:65" s="2" customFormat="1" ht="24.2" customHeight="1">
      <c r="A179" s="35"/>
      <c r="B179" s="36"/>
      <c r="C179" s="175" t="s">
        <v>345</v>
      </c>
      <c r="D179" s="175" t="s">
        <v>189</v>
      </c>
      <c r="E179" s="176" t="s">
        <v>2009</v>
      </c>
      <c r="F179" s="177" t="s">
        <v>2010</v>
      </c>
      <c r="G179" s="178" t="s">
        <v>124</v>
      </c>
      <c r="H179" s="179">
        <v>125.25</v>
      </c>
      <c r="I179" s="180"/>
      <c r="J179" s="181">
        <f>ROUND(I179*H179,2)</f>
        <v>0</v>
      </c>
      <c r="K179" s="177" t="s">
        <v>192</v>
      </c>
      <c r="L179" s="40"/>
      <c r="M179" s="182" t="s">
        <v>19</v>
      </c>
      <c r="N179" s="183" t="s">
        <v>42</v>
      </c>
      <c r="O179" s="65"/>
      <c r="P179" s="184">
        <f>O179*H179</f>
        <v>0</v>
      </c>
      <c r="Q179" s="184">
        <v>0</v>
      </c>
      <c r="R179" s="184">
        <f>Q179*H179</f>
        <v>0</v>
      </c>
      <c r="S179" s="184">
        <v>0</v>
      </c>
      <c r="T179" s="185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6" t="s">
        <v>193</v>
      </c>
      <c r="AT179" s="186" t="s">
        <v>189</v>
      </c>
      <c r="AU179" s="186" t="s">
        <v>81</v>
      </c>
      <c r="AY179" s="18" t="s">
        <v>187</v>
      </c>
      <c r="BE179" s="187">
        <f>IF(N179="základní",J179,0)</f>
        <v>0</v>
      </c>
      <c r="BF179" s="187">
        <f>IF(N179="snížená",J179,0)</f>
        <v>0</v>
      </c>
      <c r="BG179" s="187">
        <f>IF(N179="zákl. přenesená",J179,0)</f>
        <v>0</v>
      </c>
      <c r="BH179" s="187">
        <f>IF(N179="sníž. přenesená",J179,0)</f>
        <v>0</v>
      </c>
      <c r="BI179" s="187">
        <f>IF(N179="nulová",J179,0)</f>
        <v>0</v>
      </c>
      <c r="BJ179" s="18" t="s">
        <v>79</v>
      </c>
      <c r="BK179" s="187">
        <f>ROUND(I179*H179,2)</f>
        <v>0</v>
      </c>
      <c r="BL179" s="18" t="s">
        <v>193</v>
      </c>
      <c r="BM179" s="186" t="s">
        <v>2011</v>
      </c>
    </row>
    <row r="180" spans="1:65" s="2" customFormat="1" ht="11.25">
      <c r="A180" s="35"/>
      <c r="B180" s="36"/>
      <c r="C180" s="37"/>
      <c r="D180" s="188" t="s">
        <v>195</v>
      </c>
      <c r="E180" s="37"/>
      <c r="F180" s="189" t="s">
        <v>2012</v>
      </c>
      <c r="G180" s="37"/>
      <c r="H180" s="37"/>
      <c r="I180" s="190"/>
      <c r="J180" s="37"/>
      <c r="K180" s="37"/>
      <c r="L180" s="40"/>
      <c r="M180" s="191"/>
      <c r="N180" s="192"/>
      <c r="O180" s="65"/>
      <c r="P180" s="65"/>
      <c r="Q180" s="65"/>
      <c r="R180" s="65"/>
      <c r="S180" s="65"/>
      <c r="T180" s="66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T180" s="18" t="s">
        <v>195</v>
      </c>
      <c r="AU180" s="18" t="s">
        <v>81</v>
      </c>
    </row>
    <row r="181" spans="1:65" s="2" customFormat="1" ht="24.2" customHeight="1">
      <c r="A181" s="35"/>
      <c r="B181" s="36"/>
      <c r="C181" s="175" t="s">
        <v>354</v>
      </c>
      <c r="D181" s="175" t="s">
        <v>189</v>
      </c>
      <c r="E181" s="176" t="s">
        <v>2013</v>
      </c>
      <c r="F181" s="177" t="s">
        <v>2014</v>
      </c>
      <c r="G181" s="178" t="s">
        <v>124</v>
      </c>
      <c r="H181" s="179">
        <v>125.25</v>
      </c>
      <c r="I181" s="180"/>
      <c r="J181" s="181">
        <f>ROUND(I181*H181,2)</f>
        <v>0</v>
      </c>
      <c r="K181" s="177" t="s">
        <v>192</v>
      </c>
      <c r="L181" s="40"/>
      <c r="M181" s="182" t="s">
        <v>19</v>
      </c>
      <c r="N181" s="183" t="s">
        <v>42</v>
      </c>
      <c r="O181" s="65"/>
      <c r="P181" s="184">
        <f>O181*H181</f>
        <v>0</v>
      </c>
      <c r="Q181" s="184">
        <v>0</v>
      </c>
      <c r="R181" s="184">
        <f>Q181*H181</f>
        <v>0</v>
      </c>
      <c r="S181" s="184">
        <v>0</v>
      </c>
      <c r="T181" s="185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6" t="s">
        <v>193</v>
      </c>
      <c r="AT181" s="186" t="s">
        <v>189</v>
      </c>
      <c r="AU181" s="186" t="s">
        <v>81</v>
      </c>
      <c r="AY181" s="18" t="s">
        <v>187</v>
      </c>
      <c r="BE181" s="187">
        <f>IF(N181="základní",J181,0)</f>
        <v>0</v>
      </c>
      <c r="BF181" s="187">
        <f>IF(N181="snížená",J181,0)</f>
        <v>0</v>
      </c>
      <c r="BG181" s="187">
        <f>IF(N181="zákl. přenesená",J181,0)</f>
        <v>0</v>
      </c>
      <c r="BH181" s="187">
        <f>IF(N181="sníž. přenesená",J181,0)</f>
        <v>0</v>
      </c>
      <c r="BI181" s="187">
        <f>IF(N181="nulová",J181,0)</f>
        <v>0</v>
      </c>
      <c r="BJ181" s="18" t="s">
        <v>79</v>
      </c>
      <c r="BK181" s="187">
        <f>ROUND(I181*H181,2)</f>
        <v>0</v>
      </c>
      <c r="BL181" s="18" t="s">
        <v>193</v>
      </c>
      <c r="BM181" s="186" t="s">
        <v>2015</v>
      </c>
    </row>
    <row r="182" spans="1:65" s="2" customFormat="1" ht="11.25">
      <c r="A182" s="35"/>
      <c r="B182" s="36"/>
      <c r="C182" s="37"/>
      <c r="D182" s="188" t="s">
        <v>195</v>
      </c>
      <c r="E182" s="37"/>
      <c r="F182" s="189" t="s">
        <v>2016</v>
      </c>
      <c r="G182" s="37"/>
      <c r="H182" s="37"/>
      <c r="I182" s="190"/>
      <c r="J182" s="37"/>
      <c r="K182" s="37"/>
      <c r="L182" s="40"/>
      <c r="M182" s="191"/>
      <c r="N182" s="192"/>
      <c r="O182" s="65"/>
      <c r="P182" s="65"/>
      <c r="Q182" s="65"/>
      <c r="R182" s="65"/>
      <c r="S182" s="65"/>
      <c r="T182" s="66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T182" s="18" t="s">
        <v>195</v>
      </c>
      <c r="AU182" s="18" t="s">
        <v>81</v>
      </c>
    </row>
    <row r="183" spans="1:65" s="2" customFormat="1" ht="44.25" customHeight="1">
      <c r="A183" s="35"/>
      <c r="B183" s="36"/>
      <c r="C183" s="175" t="s">
        <v>362</v>
      </c>
      <c r="D183" s="175" t="s">
        <v>189</v>
      </c>
      <c r="E183" s="176" t="s">
        <v>2017</v>
      </c>
      <c r="F183" s="177" t="s">
        <v>2018</v>
      </c>
      <c r="G183" s="178" t="s">
        <v>124</v>
      </c>
      <c r="H183" s="179">
        <v>125.25</v>
      </c>
      <c r="I183" s="180"/>
      <c r="J183" s="181">
        <f>ROUND(I183*H183,2)</f>
        <v>0</v>
      </c>
      <c r="K183" s="177" t="s">
        <v>192</v>
      </c>
      <c r="L183" s="40"/>
      <c r="M183" s="182" t="s">
        <v>19</v>
      </c>
      <c r="N183" s="183" t="s">
        <v>42</v>
      </c>
      <c r="O183" s="65"/>
      <c r="P183" s="184">
        <f>O183*H183</f>
        <v>0</v>
      </c>
      <c r="Q183" s="184">
        <v>9.0620000000000006E-2</v>
      </c>
      <c r="R183" s="184">
        <f>Q183*H183</f>
        <v>11.350155000000001</v>
      </c>
      <c r="S183" s="184">
        <v>0</v>
      </c>
      <c r="T183" s="185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6" t="s">
        <v>193</v>
      </c>
      <c r="AT183" s="186" t="s">
        <v>189</v>
      </c>
      <c r="AU183" s="186" t="s">
        <v>81</v>
      </c>
      <c r="AY183" s="18" t="s">
        <v>187</v>
      </c>
      <c r="BE183" s="187">
        <f>IF(N183="základní",J183,0)</f>
        <v>0</v>
      </c>
      <c r="BF183" s="187">
        <f>IF(N183="snížená",J183,0)</f>
        <v>0</v>
      </c>
      <c r="BG183" s="187">
        <f>IF(N183="zákl. přenesená",J183,0)</f>
        <v>0</v>
      </c>
      <c r="BH183" s="187">
        <f>IF(N183="sníž. přenesená",J183,0)</f>
        <v>0</v>
      </c>
      <c r="BI183" s="187">
        <f>IF(N183="nulová",J183,0)</f>
        <v>0</v>
      </c>
      <c r="BJ183" s="18" t="s">
        <v>79</v>
      </c>
      <c r="BK183" s="187">
        <f>ROUND(I183*H183,2)</f>
        <v>0</v>
      </c>
      <c r="BL183" s="18" t="s">
        <v>193</v>
      </c>
      <c r="BM183" s="186" t="s">
        <v>2019</v>
      </c>
    </row>
    <row r="184" spans="1:65" s="2" customFormat="1" ht="11.25">
      <c r="A184" s="35"/>
      <c r="B184" s="36"/>
      <c r="C184" s="37"/>
      <c r="D184" s="188" t="s">
        <v>195</v>
      </c>
      <c r="E184" s="37"/>
      <c r="F184" s="189" t="s">
        <v>2020</v>
      </c>
      <c r="G184" s="37"/>
      <c r="H184" s="37"/>
      <c r="I184" s="190"/>
      <c r="J184" s="37"/>
      <c r="K184" s="37"/>
      <c r="L184" s="40"/>
      <c r="M184" s="191"/>
      <c r="N184" s="192"/>
      <c r="O184" s="65"/>
      <c r="P184" s="65"/>
      <c r="Q184" s="65"/>
      <c r="R184" s="65"/>
      <c r="S184" s="65"/>
      <c r="T184" s="66"/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T184" s="18" t="s">
        <v>195</v>
      </c>
      <c r="AU184" s="18" t="s">
        <v>81</v>
      </c>
    </row>
    <row r="185" spans="1:65" s="13" customFormat="1" ht="11.25">
      <c r="B185" s="193"/>
      <c r="C185" s="194"/>
      <c r="D185" s="195" t="s">
        <v>197</v>
      </c>
      <c r="E185" s="196" t="s">
        <v>19</v>
      </c>
      <c r="F185" s="197" t="s">
        <v>2021</v>
      </c>
      <c r="G185" s="194"/>
      <c r="H185" s="198">
        <v>125.25</v>
      </c>
      <c r="I185" s="199"/>
      <c r="J185" s="194"/>
      <c r="K185" s="194"/>
      <c r="L185" s="200"/>
      <c r="M185" s="201"/>
      <c r="N185" s="202"/>
      <c r="O185" s="202"/>
      <c r="P185" s="202"/>
      <c r="Q185" s="202"/>
      <c r="R185" s="202"/>
      <c r="S185" s="202"/>
      <c r="T185" s="203"/>
      <c r="AT185" s="204" t="s">
        <v>197</v>
      </c>
      <c r="AU185" s="204" t="s">
        <v>81</v>
      </c>
      <c r="AV185" s="13" t="s">
        <v>81</v>
      </c>
      <c r="AW185" s="13" t="s">
        <v>33</v>
      </c>
      <c r="AX185" s="13" t="s">
        <v>79</v>
      </c>
      <c r="AY185" s="204" t="s">
        <v>187</v>
      </c>
    </row>
    <row r="186" spans="1:65" s="2" customFormat="1" ht="16.5" customHeight="1">
      <c r="A186" s="35"/>
      <c r="B186" s="36"/>
      <c r="C186" s="226" t="s">
        <v>367</v>
      </c>
      <c r="D186" s="226" t="s">
        <v>346</v>
      </c>
      <c r="E186" s="227" t="s">
        <v>1066</v>
      </c>
      <c r="F186" s="228" t="s">
        <v>1067</v>
      </c>
      <c r="G186" s="229" t="s">
        <v>124</v>
      </c>
      <c r="H186" s="230">
        <v>127.755</v>
      </c>
      <c r="I186" s="231"/>
      <c r="J186" s="232">
        <f>ROUND(I186*H186,2)</f>
        <v>0</v>
      </c>
      <c r="K186" s="228" t="s">
        <v>192</v>
      </c>
      <c r="L186" s="233"/>
      <c r="M186" s="234" t="s">
        <v>19</v>
      </c>
      <c r="N186" s="235" t="s">
        <v>42</v>
      </c>
      <c r="O186" s="65"/>
      <c r="P186" s="184">
        <f>O186*H186</f>
        <v>0</v>
      </c>
      <c r="Q186" s="184">
        <v>0.152</v>
      </c>
      <c r="R186" s="184">
        <f>Q186*H186</f>
        <v>19.418759999999999</v>
      </c>
      <c r="S186" s="184">
        <v>0</v>
      </c>
      <c r="T186" s="185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6" t="s">
        <v>232</v>
      </c>
      <c r="AT186" s="186" t="s">
        <v>346</v>
      </c>
      <c r="AU186" s="186" t="s">
        <v>81</v>
      </c>
      <c r="AY186" s="18" t="s">
        <v>187</v>
      </c>
      <c r="BE186" s="187">
        <f>IF(N186="základní",J186,0)</f>
        <v>0</v>
      </c>
      <c r="BF186" s="187">
        <f>IF(N186="snížená",J186,0)</f>
        <v>0</v>
      </c>
      <c r="BG186" s="187">
        <f>IF(N186="zákl. přenesená",J186,0)</f>
        <v>0</v>
      </c>
      <c r="BH186" s="187">
        <f>IF(N186="sníž. přenesená",J186,0)</f>
        <v>0</v>
      </c>
      <c r="BI186" s="187">
        <f>IF(N186="nulová",J186,0)</f>
        <v>0</v>
      </c>
      <c r="BJ186" s="18" t="s">
        <v>79</v>
      </c>
      <c r="BK186" s="187">
        <f>ROUND(I186*H186,2)</f>
        <v>0</v>
      </c>
      <c r="BL186" s="18" t="s">
        <v>193</v>
      </c>
      <c r="BM186" s="186" t="s">
        <v>2022</v>
      </c>
    </row>
    <row r="187" spans="1:65" s="13" customFormat="1" ht="11.25">
      <c r="B187" s="193"/>
      <c r="C187" s="194"/>
      <c r="D187" s="195" t="s">
        <v>197</v>
      </c>
      <c r="E187" s="194"/>
      <c r="F187" s="197" t="s">
        <v>2023</v>
      </c>
      <c r="G187" s="194"/>
      <c r="H187" s="198">
        <v>127.755</v>
      </c>
      <c r="I187" s="199"/>
      <c r="J187" s="194"/>
      <c r="K187" s="194"/>
      <c r="L187" s="200"/>
      <c r="M187" s="201"/>
      <c r="N187" s="202"/>
      <c r="O187" s="202"/>
      <c r="P187" s="202"/>
      <c r="Q187" s="202"/>
      <c r="R187" s="202"/>
      <c r="S187" s="202"/>
      <c r="T187" s="203"/>
      <c r="AT187" s="204" t="s">
        <v>197</v>
      </c>
      <c r="AU187" s="204" t="s">
        <v>81</v>
      </c>
      <c r="AV187" s="13" t="s">
        <v>81</v>
      </c>
      <c r="AW187" s="13" t="s">
        <v>4</v>
      </c>
      <c r="AX187" s="13" t="s">
        <v>79</v>
      </c>
      <c r="AY187" s="204" t="s">
        <v>187</v>
      </c>
    </row>
    <row r="188" spans="1:65" s="12" customFormat="1" ht="22.9" customHeight="1">
      <c r="B188" s="159"/>
      <c r="C188" s="160"/>
      <c r="D188" s="161" t="s">
        <v>70</v>
      </c>
      <c r="E188" s="173" t="s">
        <v>219</v>
      </c>
      <c r="F188" s="173" t="s">
        <v>1070</v>
      </c>
      <c r="G188" s="160"/>
      <c r="H188" s="160"/>
      <c r="I188" s="163"/>
      <c r="J188" s="174">
        <f>BK188</f>
        <v>0</v>
      </c>
      <c r="K188" s="160"/>
      <c r="L188" s="165"/>
      <c r="M188" s="166"/>
      <c r="N188" s="167"/>
      <c r="O188" s="167"/>
      <c r="P188" s="168">
        <f>SUM(P189:P193)</f>
        <v>0</v>
      </c>
      <c r="Q188" s="167"/>
      <c r="R188" s="168">
        <f>SUM(R189:R193)</f>
        <v>2.0365221799999995</v>
      </c>
      <c r="S188" s="167"/>
      <c r="T188" s="169">
        <f>SUM(T189:T193)</f>
        <v>0</v>
      </c>
      <c r="AR188" s="170" t="s">
        <v>79</v>
      </c>
      <c r="AT188" s="171" t="s">
        <v>70</v>
      </c>
      <c r="AU188" s="171" t="s">
        <v>79</v>
      </c>
      <c r="AY188" s="170" t="s">
        <v>187</v>
      </c>
      <c r="BK188" s="172">
        <f>SUM(BK189:BK193)</f>
        <v>0</v>
      </c>
    </row>
    <row r="189" spans="1:65" s="2" customFormat="1" ht="21.75" customHeight="1">
      <c r="A189" s="35"/>
      <c r="B189" s="36"/>
      <c r="C189" s="175" t="s">
        <v>372</v>
      </c>
      <c r="D189" s="175" t="s">
        <v>189</v>
      </c>
      <c r="E189" s="176" t="s">
        <v>1071</v>
      </c>
      <c r="F189" s="177" t="s">
        <v>1072</v>
      </c>
      <c r="G189" s="178" t="s">
        <v>144</v>
      </c>
      <c r="H189" s="179">
        <v>0.81399999999999995</v>
      </c>
      <c r="I189" s="180"/>
      <c r="J189" s="181">
        <f>ROUND(I189*H189,2)</f>
        <v>0</v>
      </c>
      <c r="K189" s="177" t="s">
        <v>192</v>
      </c>
      <c r="L189" s="40"/>
      <c r="M189" s="182" t="s">
        <v>19</v>
      </c>
      <c r="N189" s="183" t="s">
        <v>42</v>
      </c>
      <c r="O189" s="65"/>
      <c r="P189" s="184">
        <f>O189*H189</f>
        <v>0</v>
      </c>
      <c r="Q189" s="184">
        <v>2.5018699999999998</v>
      </c>
      <c r="R189" s="184">
        <f>Q189*H189</f>
        <v>2.0365221799999995</v>
      </c>
      <c r="S189" s="184">
        <v>0</v>
      </c>
      <c r="T189" s="185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6" t="s">
        <v>193</v>
      </c>
      <c r="AT189" s="186" t="s">
        <v>189</v>
      </c>
      <c r="AU189" s="186" t="s">
        <v>81</v>
      </c>
      <c r="AY189" s="18" t="s">
        <v>187</v>
      </c>
      <c r="BE189" s="187">
        <f>IF(N189="základní",J189,0)</f>
        <v>0</v>
      </c>
      <c r="BF189" s="187">
        <f>IF(N189="snížená",J189,0)</f>
        <v>0</v>
      </c>
      <c r="BG189" s="187">
        <f>IF(N189="zákl. přenesená",J189,0)</f>
        <v>0</v>
      </c>
      <c r="BH189" s="187">
        <f>IF(N189="sníž. přenesená",J189,0)</f>
        <v>0</v>
      </c>
      <c r="BI189" s="187">
        <f>IF(N189="nulová",J189,0)</f>
        <v>0</v>
      </c>
      <c r="BJ189" s="18" t="s">
        <v>79</v>
      </c>
      <c r="BK189" s="187">
        <f>ROUND(I189*H189,2)</f>
        <v>0</v>
      </c>
      <c r="BL189" s="18" t="s">
        <v>193</v>
      </c>
      <c r="BM189" s="186" t="s">
        <v>2024</v>
      </c>
    </row>
    <row r="190" spans="1:65" s="2" customFormat="1" ht="11.25">
      <c r="A190" s="35"/>
      <c r="B190" s="36"/>
      <c r="C190" s="37"/>
      <c r="D190" s="188" t="s">
        <v>195</v>
      </c>
      <c r="E190" s="37"/>
      <c r="F190" s="189" t="s">
        <v>1074</v>
      </c>
      <c r="G190" s="37"/>
      <c r="H190" s="37"/>
      <c r="I190" s="190"/>
      <c r="J190" s="37"/>
      <c r="K190" s="37"/>
      <c r="L190" s="40"/>
      <c r="M190" s="191"/>
      <c r="N190" s="192"/>
      <c r="O190" s="65"/>
      <c r="P190" s="65"/>
      <c r="Q190" s="65"/>
      <c r="R190" s="65"/>
      <c r="S190" s="65"/>
      <c r="T190" s="66"/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T190" s="18" t="s">
        <v>195</v>
      </c>
      <c r="AU190" s="18" t="s">
        <v>81</v>
      </c>
    </row>
    <row r="191" spans="1:65" s="13" customFormat="1" ht="11.25">
      <c r="B191" s="193"/>
      <c r="C191" s="194"/>
      <c r="D191" s="195" t="s">
        <v>197</v>
      </c>
      <c r="E191" s="196" t="s">
        <v>19</v>
      </c>
      <c r="F191" s="197" t="s">
        <v>1075</v>
      </c>
      <c r="G191" s="194"/>
      <c r="H191" s="198">
        <v>0.81399999999999995</v>
      </c>
      <c r="I191" s="199"/>
      <c r="J191" s="194"/>
      <c r="K191" s="194"/>
      <c r="L191" s="200"/>
      <c r="M191" s="201"/>
      <c r="N191" s="202"/>
      <c r="O191" s="202"/>
      <c r="P191" s="202"/>
      <c r="Q191" s="202"/>
      <c r="R191" s="202"/>
      <c r="S191" s="202"/>
      <c r="T191" s="203"/>
      <c r="AT191" s="204" t="s">
        <v>197</v>
      </c>
      <c r="AU191" s="204" t="s">
        <v>81</v>
      </c>
      <c r="AV191" s="13" t="s">
        <v>81</v>
      </c>
      <c r="AW191" s="13" t="s">
        <v>33</v>
      </c>
      <c r="AX191" s="13" t="s">
        <v>79</v>
      </c>
      <c r="AY191" s="204" t="s">
        <v>187</v>
      </c>
    </row>
    <row r="192" spans="1:65" s="2" customFormat="1" ht="21.75" customHeight="1">
      <c r="A192" s="35"/>
      <c r="B192" s="36"/>
      <c r="C192" s="175" t="s">
        <v>379</v>
      </c>
      <c r="D192" s="175" t="s">
        <v>189</v>
      </c>
      <c r="E192" s="176" t="s">
        <v>1076</v>
      </c>
      <c r="F192" s="177" t="s">
        <v>1077</v>
      </c>
      <c r="G192" s="178" t="s">
        <v>144</v>
      </c>
      <c r="H192" s="179">
        <v>0.81399999999999995</v>
      </c>
      <c r="I192" s="180"/>
      <c r="J192" s="181">
        <f>ROUND(I192*H192,2)</f>
        <v>0</v>
      </c>
      <c r="K192" s="177" t="s">
        <v>192</v>
      </c>
      <c r="L192" s="40"/>
      <c r="M192" s="182" t="s">
        <v>19</v>
      </c>
      <c r="N192" s="183" t="s">
        <v>42</v>
      </c>
      <c r="O192" s="65"/>
      <c r="P192" s="184">
        <f>O192*H192</f>
        <v>0</v>
      </c>
      <c r="Q192" s="184">
        <v>0</v>
      </c>
      <c r="R192" s="184">
        <f>Q192*H192</f>
        <v>0</v>
      </c>
      <c r="S192" s="184">
        <v>0</v>
      </c>
      <c r="T192" s="185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6" t="s">
        <v>193</v>
      </c>
      <c r="AT192" s="186" t="s">
        <v>189</v>
      </c>
      <c r="AU192" s="186" t="s">
        <v>81</v>
      </c>
      <c r="AY192" s="18" t="s">
        <v>187</v>
      </c>
      <c r="BE192" s="187">
        <f>IF(N192="základní",J192,0)</f>
        <v>0</v>
      </c>
      <c r="BF192" s="187">
        <f>IF(N192="snížená",J192,0)</f>
        <v>0</v>
      </c>
      <c r="BG192" s="187">
        <f>IF(N192="zákl. přenesená",J192,0)</f>
        <v>0</v>
      </c>
      <c r="BH192" s="187">
        <f>IF(N192="sníž. přenesená",J192,0)</f>
        <v>0</v>
      </c>
      <c r="BI192" s="187">
        <f>IF(N192="nulová",J192,0)</f>
        <v>0</v>
      </c>
      <c r="BJ192" s="18" t="s">
        <v>79</v>
      </c>
      <c r="BK192" s="187">
        <f>ROUND(I192*H192,2)</f>
        <v>0</v>
      </c>
      <c r="BL192" s="18" t="s">
        <v>193</v>
      </c>
      <c r="BM192" s="186" t="s">
        <v>2025</v>
      </c>
    </row>
    <row r="193" spans="1:65" s="2" customFormat="1" ht="11.25">
      <c r="A193" s="35"/>
      <c r="B193" s="36"/>
      <c r="C193" s="37"/>
      <c r="D193" s="188" t="s">
        <v>195</v>
      </c>
      <c r="E193" s="37"/>
      <c r="F193" s="189" t="s">
        <v>1079</v>
      </c>
      <c r="G193" s="37"/>
      <c r="H193" s="37"/>
      <c r="I193" s="190"/>
      <c r="J193" s="37"/>
      <c r="K193" s="37"/>
      <c r="L193" s="40"/>
      <c r="M193" s="191"/>
      <c r="N193" s="192"/>
      <c r="O193" s="65"/>
      <c r="P193" s="65"/>
      <c r="Q193" s="65"/>
      <c r="R193" s="65"/>
      <c r="S193" s="65"/>
      <c r="T193" s="66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T193" s="18" t="s">
        <v>195</v>
      </c>
      <c r="AU193" s="18" t="s">
        <v>81</v>
      </c>
    </row>
    <row r="194" spans="1:65" s="12" customFormat="1" ht="22.9" customHeight="1">
      <c r="B194" s="159"/>
      <c r="C194" s="160"/>
      <c r="D194" s="161" t="s">
        <v>70</v>
      </c>
      <c r="E194" s="173" t="s">
        <v>238</v>
      </c>
      <c r="F194" s="173" t="s">
        <v>636</v>
      </c>
      <c r="G194" s="160"/>
      <c r="H194" s="160"/>
      <c r="I194" s="163"/>
      <c r="J194" s="174">
        <f>BK194</f>
        <v>0</v>
      </c>
      <c r="K194" s="160"/>
      <c r="L194" s="165"/>
      <c r="M194" s="166"/>
      <c r="N194" s="167"/>
      <c r="O194" s="167"/>
      <c r="P194" s="168">
        <f>SUM(P195:P202)</f>
        <v>0</v>
      </c>
      <c r="Q194" s="167"/>
      <c r="R194" s="168">
        <f>SUM(R195:R202)</f>
        <v>18.693489620000001</v>
      </c>
      <c r="S194" s="167"/>
      <c r="T194" s="169">
        <f>SUM(T195:T202)</f>
        <v>0</v>
      </c>
      <c r="AR194" s="170" t="s">
        <v>79</v>
      </c>
      <c r="AT194" s="171" t="s">
        <v>70</v>
      </c>
      <c r="AU194" s="171" t="s">
        <v>79</v>
      </c>
      <c r="AY194" s="170" t="s">
        <v>187</v>
      </c>
      <c r="BK194" s="172">
        <f>SUM(BK195:BK202)</f>
        <v>0</v>
      </c>
    </row>
    <row r="195" spans="1:65" s="2" customFormat="1" ht="24.2" customHeight="1">
      <c r="A195" s="35"/>
      <c r="B195" s="36"/>
      <c r="C195" s="175" t="s">
        <v>385</v>
      </c>
      <c r="D195" s="175" t="s">
        <v>189</v>
      </c>
      <c r="E195" s="176" t="s">
        <v>1080</v>
      </c>
      <c r="F195" s="177" t="s">
        <v>1081</v>
      </c>
      <c r="G195" s="178" t="s">
        <v>128</v>
      </c>
      <c r="H195" s="179">
        <v>55.19</v>
      </c>
      <c r="I195" s="180"/>
      <c r="J195" s="181">
        <f>ROUND(I195*H195,2)</f>
        <v>0</v>
      </c>
      <c r="K195" s="177" t="s">
        <v>192</v>
      </c>
      <c r="L195" s="40"/>
      <c r="M195" s="182" t="s">
        <v>19</v>
      </c>
      <c r="N195" s="183" t="s">
        <v>42</v>
      </c>
      <c r="O195" s="65"/>
      <c r="P195" s="184">
        <f>O195*H195</f>
        <v>0</v>
      </c>
      <c r="Q195" s="184">
        <v>0.12478</v>
      </c>
      <c r="R195" s="184">
        <f>Q195*H195</f>
        <v>6.8866081999999995</v>
      </c>
      <c r="S195" s="184">
        <v>0</v>
      </c>
      <c r="T195" s="185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6" t="s">
        <v>193</v>
      </c>
      <c r="AT195" s="186" t="s">
        <v>189</v>
      </c>
      <c r="AU195" s="186" t="s">
        <v>81</v>
      </c>
      <c r="AY195" s="18" t="s">
        <v>187</v>
      </c>
      <c r="BE195" s="187">
        <f>IF(N195="základní",J195,0)</f>
        <v>0</v>
      </c>
      <c r="BF195" s="187">
        <f>IF(N195="snížená",J195,0)</f>
        <v>0</v>
      </c>
      <c r="BG195" s="187">
        <f>IF(N195="zákl. přenesená",J195,0)</f>
        <v>0</v>
      </c>
      <c r="BH195" s="187">
        <f>IF(N195="sníž. přenesená",J195,0)</f>
        <v>0</v>
      </c>
      <c r="BI195" s="187">
        <f>IF(N195="nulová",J195,0)</f>
        <v>0</v>
      </c>
      <c r="BJ195" s="18" t="s">
        <v>79</v>
      </c>
      <c r="BK195" s="187">
        <f>ROUND(I195*H195,2)</f>
        <v>0</v>
      </c>
      <c r="BL195" s="18" t="s">
        <v>193</v>
      </c>
      <c r="BM195" s="186" t="s">
        <v>2026</v>
      </c>
    </row>
    <row r="196" spans="1:65" s="2" customFormat="1" ht="11.25">
      <c r="A196" s="35"/>
      <c r="B196" s="36"/>
      <c r="C196" s="37"/>
      <c r="D196" s="188" t="s">
        <v>195</v>
      </c>
      <c r="E196" s="37"/>
      <c r="F196" s="189" t="s">
        <v>1083</v>
      </c>
      <c r="G196" s="37"/>
      <c r="H196" s="37"/>
      <c r="I196" s="190"/>
      <c r="J196" s="37"/>
      <c r="K196" s="37"/>
      <c r="L196" s="40"/>
      <c r="M196" s="191"/>
      <c r="N196" s="192"/>
      <c r="O196" s="65"/>
      <c r="P196" s="65"/>
      <c r="Q196" s="65"/>
      <c r="R196" s="65"/>
      <c r="S196" s="65"/>
      <c r="T196" s="66"/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T196" s="18" t="s">
        <v>195</v>
      </c>
      <c r="AU196" s="18" t="s">
        <v>81</v>
      </c>
    </row>
    <row r="197" spans="1:65" s="2" customFormat="1" ht="39">
      <c r="A197" s="35"/>
      <c r="B197" s="36"/>
      <c r="C197" s="37"/>
      <c r="D197" s="195" t="s">
        <v>1084</v>
      </c>
      <c r="E197" s="37"/>
      <c r="F197" s="251" t="s">
        <v>1085</v>
      </c>
      <c r="G197" s="37"/>
      <c r="H197" s="37"/>
      <c r="I197" s="190"/>
      <c r="J197" s="37"/>
      <c r="K197" s="37"/>
      <c r="L197" s="40"/>
      <c r="M197" s="191"/>
      <c r="N197" s="192"/>
      <c r="O197" s="65"/>
      <c r="P197" s="65"/>
      <c r="Q197" s="65"/>
      <c r="R197" s="65"/>
      <c r="S197" s="65"/>
      <c r="T197" s="66"/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T197" s="18" t="s">
        <v>1084</v>
      </c>
      <c r="AU197" s="18" t="s">
        <v>81</v>
      </c>
    </row>
    <row r="198" spans="1:65" s="13" customFormat="1" ht="11.25">
      <c r="B198" s="193"/>
      <c r="C198" s="194"/>
      <c r="D198" s="195" t="s">
        <v>197</v>
      </c>
      <c r="E198" s="196" t="s">
        <v>19</v>
      </c>
      <c r="F198" s="197" t="s">
        <v>2027</v>
      </c>
      <c r="G198" s="194"/>
      <c r="H198" s="198">
        <v>55.19</v>
      </c>
      <c r="I198" s="199"/>
      <c r="J198" s="194"/>
      <c r="K198" s="194"/>
      <c r="L198" s="200"/>
      <c r="M198" s="201"/>
      <c r="N198" s="202"/>
      <c r="O198" s="202"/>
      <c r="P198" s="202"/>
      <c r="Q198" s="202"/>
      <c r="R198" s="202"/>
      <c r="S198" s="202"/>
      <c r="T198" s="203"/>
      <c r="AT198" s="204" t="s">
        <v>197</v>
      </c>
      <c r="AU198" s="204" t="s">
        <v>81</v>
      </c>
      <c r="AV198" s="13" t="s">
        <v>81</v>
      </c>
      <c r="AW198" s="13" t="s">
        <v>33</v>
      </c>
      <c r="AX198" s="13" t="s">
        <v>79</v>
      </c>
      <c r="AY198" s="204" t="s">
        <v>187</v>
      </c>
    </row>
    <row r="199" spans="1:65" s="2" customFormat="1" ht="16.5" customHeight="1">
      <c r="A199" s="35"/>
      <c r="B199" s="36"/>
      <c r="C199" s="226" t="s">
        <v>390</v>
      </c>
      <c r="D199" s="226" t="s">
        <v>346</v>
      </c>
      <c r="E199" s="227" t="s">
        <v>2028</v>
      </c>
      <c r="F199" s="228" t="s">
        <v>2029</v>
      </c>
      <c r="G199" s="229" t="s">
        <v>128</v>
      </c>
      <c r="H199" s="230">
        <v>55.19</v>
      </c>
      <c r="I199" s="231"/>
      <c r="J199" s="232">
        <f>ROUND(I199*H199,2)</f>
        <v>0</v>
      </c>
      <c r="K199" s="228" t="s">
        <v>192</v>
      </c>
      <c r="L199" s="233"/>
      <c r="M199" s="234" t="s">
        <v>19</v>
      </c>
      <c r="N199" s="235" t="s">
        <v>42</v>
      </c>
      <c r="O199" s="65"/>
      <c r="P199" s="184">
        <f>O199*H199</f>
        <v>0</v>
      </c>
      <c r="Q199" s="184">
        <v>5.6000000000000001E-2</v>
      </c>
      <c r="R199" s="184">
        <f>Q199*H199</f>
        <v>3.0906400000000001</v>
      </c>
      <c r="S199" s="184">
        <v>0</v>
      </c>
      <c r="T199" s="185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86" t="s">
        <v>232</v>
      </c>
      <c r="AT199" s="186" t="s">
        <v>346</v>
      </c>
      <c r="AU199" s="186" t="s">
        <v>81</v>
      </c>
      <c r="AY199" s="18" t="s">
        <v>187</v>
      </c>
      <c r="BE199" s="187">
        <f>IF(N199="základní",J199,0)</f>
        <v>0</v>
      </c>
      <c r="BF199" s="187">
        <f>IF(N199="snížená",J199,0)</f>
        <v>0</v>
      </c>
      <c r="BG199" s="187">
        <f>IF(N199="zákl. přenesená",J199,0)</f>
        <v>0</v>
      </c>
      <c r="BH199" s="187">
        <f>IF(N199="sníž. přenesená",J199,0)</f>
        <v>0</v>
      </c>
      <c r="BI199" s="187">
        <f>IF(N199="nulová",J199,0)</f>
        <v>0</v>
      </c>
      <c r="BJ199" s="18" t="s">
        <v>79</v>
      </c>
      <c r="BK199" s="187">
        <f>ROUND(I199*H199,2)</f>
        <v>0</v>
      </c>
      <c r="BL199" s="18" t="s">
        <v>193</v>
      </c>
      <c r="BM199" s="186" t="s">
        <v>2030</v>
      </c>
    </row>
    <row r="200" spans="1:65" s="2" customFormat="1" ht="16.5" customHeight="1">
      <c r="A200" s="35"/>
      <c r="B200" s="36"/>
      <c r="C200" s="175" t="s">
        <v>395</v>
      </c>
      <c r="D200" s="175" t="s">
        <v>189</v>
      </c>
      <c r="E200" s="176" t="s">
        <v>1090</v>
      </c>
      <c r="F200" s="177" t="s">
        <v>1091</v>
      </c>
      <c r="G200" s="178" t="s">
        <v>144</v>
      </c>
      <c r="H200" s="179">
        <v>3.863</v>
      </c>
      <c r="I200" s="180"/>
      <c r="J200" s="181">
        <f>ROUND(I200*H200,2)</f>
        <v>0</v>
      </c>
      <c r="K200" s="177" t="s">
        <v>192</v>
      </c>
      <c r="L200" s="40"/>
      <c r="M200" s="182" t="s">
        <v>19</v>
      </c>
      <c r="N200" s="183" t="s">
        <v>42</v>
      </c>
      <c r="O200" s="65"/>
      <c r="P200" s="184">
        <f>O200*H200</f>
        <v>0</v>
      </c>
      <c r="Q200" s="184">
        <v>2.2563399999999998</v>
      </c>
      <c r="R200" s="184">
        <f>Q200*H200</f>
        <v>8.7162414199999994</v>
      </c>
      <c r="S200" s="184">
        <v>0</v>
      </c>
      <c r="T200" s="185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6" t="s">
        <v>193</v>
      </c>
      <c r="AT200" s="186" t="s">
        <v>189</v>
      </c>
      <c r="AU200" s="186" t="s">
        <v>81</v>
      </c>
      <c r="AY200" s="18" t="s">
        <v>187</v>
      </c>
      <c r="BE200" s="187">
        <f>IF(N200="základní",J200,0)</f>
        <v>0</v>
      </c>
      <c r="BF200" s="187">
        <f>IF(N200="snížená",J200,0)</f>
        <v>0</v>
      </c>
      <c r="BG200" s="187">
        <f>IF(N200="zákl. přenesená",J200,0)</f>
        <v>0</v>
      </c>
      <c r="BH200" s="187">
        <f>IF(N200="sníž. přenesená",J200,0)</f>
        <v>0</v>
      </c>
      <c r="BI200" s="187">
        <f>IF(N200="nulová",J200,0)</f>
        <v>0</v>
      </c>
      <c r="BJ200" s="18" t="s">
        <v>79</v>
      </c>
      <c r="BK200" s="187">
        <f>ROUND(I200*H200,2)</f>
        <v>0</v>
      </c>
      <c r="BL200" s="18" t="s">
        <v>193</v>
      </c>
      <c r="BM200" s="186" t="s">
        <v>2031</v>
      </c>
    </row>
    <row r="201" spans="1:65" s="2" customFormat="1" ht="11.25">
      <c r="A201" s="35"/>
      <c r="B201" s="36"/>
      <c r="C201" s="37"/>
      <c r="D201" s="188" t="s">
        <v>195</v>
      </c>
      <c r="E201" s="37"/>
      <c r="F201" s="189" t="s">
        <v>1093</v>
      </c>
      <c r="G201" s="37"/>
      <c r="H201" s="37"/>
      <c r="I201" s="190"/>
      <c r="J201" s="37"/>
      <c r="K201" s="37"/>
      <c r="L201" s="40"/>
      <c r="M201" s="191"/>
      <c r="N201" s="192"/>
      <c r="O201" s="65"/>
      <c r="P201" s="65"/>
      <c r="Q201" s="65"/>
      <c r="R201" s="65"/>
      <c r="S201" s="65"/>
      <c r="T201" s="66"/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T201" s="18" t="s">
        <v>195</v>
      </c>
      <c r="AU201" s="18" t="s">
        <v>81</v>
      </c>
    </row>
    <row r="202" spans="1:65" s="13" customFormat="1" ht="11.25">
      <c r="B202" s="193"/>
      <c r="C202" s="194"/>
      <c r="D202" s="195" t="s">
        <v>197</v>
      </c>
      <c r="E202" s="194"/>
      <c r="F202" s="197" t="s">
        <v>2032</v>
      </c>
      <c r="G202" s="194"/>
      <c r="H202" s="198">
        <v>3.863</v>
      </c>
      <c r="I202" s="199"/>
      <c r="J202" s="194"/>
      <c r="K202" s="194"/>
      <c r="L202" s="200"/>
      <c r="M202" s="201"/>
      <c r="N202" s="202"/>
      <c r="O202" s="202"/>
      <c r="P202" s="202"/>
      <c r="Q202" s="202"/>
      <c r="R202" s="202"/>
      <c r="S202" s="202"/>
      <c r="T202" s="203"/>
      <c r="AT202" s="204" t="s">
        <v>197</v>
      </c>
      <c r="AU202" s="204" t="s">
        <v>81</v>
      </c>
      <c r="AV202" s="13" t="s">
        <v>81</v>
      </c>
      <c r="AW202" s="13" t="s">
        <v>4</v>
      </c>
      <c r="AX202" s="13" t="s">
        <v>79</v>
      </c>
      <c r="AY202" s="204" t="s">
        <v>187</v>
      </c>
    </row>
    <row r="203" spans="1:65" s="12" customFormat="1" ht="22.9" customHeight="1">
      <c r="B203" s="159"/>
      <c r="C203" s="160"/>
      <c r="D203" s="161" t="s">
        <v>70</v>
      </c>
      <c r="E203" s="173" t="s">
        <v>700</v>
      </c>
      <c r="F203" s="173" t="s">
        <v>701</v>
      </c>
      <c r="G203" s="160"/>
      <c r="H203" s="160"/>
      <c r="I203" s="163"/>
      <c r="J203" s="174">
        <f>BK203</f>
        <v>0</v>
      </c>
      <c r="K203" s="160"/>
      <c r="L203" s="165"/>
      <c r="M203" s="166"/>
      <c r="N203" s="167"/>
      <c r="O203" s="167"/>
      <c r="P203" s="168">
        <f>SUM(P204:P205)</f>
        <v>0</v>
      </c>
      <c r="Q203" s="167"/>
      <c r="R203" s="168">
        <f>SUM(R204:R205)</f>
        <v>0</v>
      </c>
      <c r="S203" s="167"/>
      <c r="T203" s="169">
        <f>SUM(T204:T205)</f>
        <v>0</v>
      </c>
      <c r="AR203" s="170" t="s">
        <v>79</v>
      </c>
      <c r="AT203" s="171" t="s">
        <v>70</v>
      </c>
      <c r="AU203" s="171" t="s">
        <v>79</v>
      </c>
      <c r="AY203" s="170" t="s">
        <v>187</v>
      </c>
      <c r="BK203" s="172">
        <f>SUM(BK204:BK205)</f>
        <v>0</v>
      </c>
    </row>
    <row r="204" spans="1:65" s="2" customFormat="1" ht="37.9" customHeight="1">
      <c r="A204" s="35"/>
      <c r="B204" s="36"/>
      <c r="C204" s="175" t="s">
        <v>400</v>
      </c>
      <c r="D204" s="175" t="s">
        <v>189</v>
      </c>
      <c r="E204" s="176" t="s">
        <v>1095</v>
      </c>
      <c r="F204" s="177" t="s">
        <v>1096</v>
      </c>
      <c r="G204" s="178" t="s">
        <v>330</v>
      </c>
      <c r="H204" s="179">
        <v>67.858000000000004</v>
      </c>
      <c r="I204" s="180"/>
      <c r="J204" s="181">
        <f>ROUND(I204*H204,2)</f>
        <v>0</v>
      </c>
      <c r="K204" s="177" t="s">
        <v>192</v>
      </c>
      <c r="L204" s="40"/>
      <c r="M204" s="182" t="s">
        <v>19</v>
      </c>
      <c r="N204" s="183" t="s">
        <v>42</v>
      </c>
      <c r="O204" s="65"/>
      <c r="P204" s="184">
        <f>O204*H204</f>
        <v>0</v>
      </c>
      <c r="Q204" s="184">
        <v>0</v>
      </c>
      <c r="R204" s="184">
        <f>Q204*H204</f>
        <v>0</v>
      </c>
      <c r="S204" s="184">
        <v>0</v>
      </c>
      <c r="T204" s="185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6" t="s">
        <v>193</v>
      </c>
      <c r="AT204" s="186" t="s">
        <v>189</v>
      </c>
      <c r="AU204" s="186" t="s">
        <v>81</v>
      </c>
      <c r="AY204" s="18" t="s">
        <v>187</v>
      </c>
      <c r="BE204" s="187">
        <f>IF(N204="základní",J204,0)</f>
        <v>0</v>
      </c>
      <c r="BF204" s="187">
        <f>IF(N204="snížená",J204,0)</f>
        <v>0</v>
      </c>
      <c r="BG204" s="187">
        <f>IF(N204="zákl. přenesená",J204,0)</f>
        <v>0</v>
      </c>
      <c r="BH204" s="187">
        <f>IF(N204="sníž. přenesená",J204,0)</f>
        <v>0</v>
      </c>
      <c r="BI204" s="187">
        <f>IF(N204="nulová",J204,0)</f>
        <v>0</v>
      </c>
      <c r="BJ204" s="18" t="s">
        <v>79</v>
      </c>
      <c r="BK204" s="187">
        <f>ROUND(I204*H204,2)</f>
        <v>0</v>
      </c>
      <c r="BL204" s="18" t="s">
        <v>193</v>
      </c>
      <c r="BM204" s="186" t="s">
        <v>2033</v>
      </c>
    </row>
    <row r="205" spans="1:65" s="2" customFormat="1" ht="11.25">
      <c r="A205" s="35"/>
      <c r="B205" s="36"/>
      <c r="C205" s="37"/>
      <c r="D205" s="188" t="s">
        <v>195</v>
      </c>
      <c r="E205" s="37"/>
      <c r="F205" s="189" t="s">
        <v>1098</v>
      </c>
      <c r="G205" s="37"/>
      <c r="H205" s="37"/>
      <c r="I205" s="190"/>
      <c r="J205" s="37"/>
      <c r="K205" s="37"/>
      <c r="L205" s="40"/>
      <c r="M205" s="191"/>
      <c r="N205" s="192"/>
      <c r="O205" s="65"/>
      <c r="P205" s="65"/>
      <c r="Q205" s="65"/>
      <c r="R205" s="65"/>
      <c r="S205" s="65"/>
      <c r="T205" s="66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T205" s="18" t="s">
        <v>195</v>
      </c>
      <c r="AU205" s="18" t="s">
        <v>81</v>
      </c>
    </row>
    <row r="206" spans="1:65" s="12" customFormat="1" ht="25.9" customHeight="1">
      <c r="B206" s="159"/>
      <c r="C206" s="160"/>
      <c r="D206" s="161" t="s">
        <v>70</v>
      </c>
      <c r="E206" s="162" t="s">
        <v>1099</v>
      </c>
      <c r="F206" s="162" t="s">
        <v>1100</v>
      </c>
      <c r="G206" s="160"/>
      <c r="H206" s="160"/>
      <c r="I206" s="163"/>
      <c r="J206" s="164">
        <f>BK206</f>
        <v>0</v>
      </c>
      <c r="K206" s="160"/>
      <c r="L206" s="165"/>
      <c r="M206" s="166"/>
      <c r="N206" s="167"/>
      <c r="O206" s="167"/>
      <c r="P206" s="168">
        <f>P207</f>
        <v>0</v>
      </c>
      <c r="Q206" s="167"/>
      <c r="R206" s="168">
        <f>R207</f>
        <v>0.13057920000000001</v>
      </c>
      <c r="S206" s="167"/>
      <c r="T206" s="169">
        <f>T207</f>
        <v>0</v>
      </c>
      <c r="AR206" s="170" t="s">
        <v>81</v>
      </c>
      <c r="AT206" s="171" t="s">
        <v>70</v>
      </c>
      <c r="AU206" s="171" t="s">
        <v>71</v>
      </c>
      <c r="AY206" s="170" t="s">
        <v>187</v>
      </c>
      <c r="BK206" s="172">
        <f>BK207</f>
        <v>0</v>
      </c>
    </row>
    <row r="207" spans="1:65" s="12" customFormat="1" ht="22.9" customHeight="1">
      <c r="B207" s="159"/>
      <c r="C207" s="160"/>
      <c r="D207" s="161" t="s">
        <v>70</v>
      </c>
      <c r="E207" s="173" t="s">
        <v>1101</v>
      </c>
      <c r="F207" s="173" t="s">
        <v>1102</v>
      </c>
      <c r="G207" s="160"/>
      <c r="H207" s="160"/>
      <c r="I207" s="163"/>
      <c r="J207" s="174">
        <f>BK207</f>
        <v>0</v>
      </c>
      <c r="K207" s="160"/>
      <c r="L207" s="165"/>
      <c r="M207" s="166"/>
      <c r="N207" s="167"/>
      <c r="O207" s="167"/>
      <c r="P207" s="168">
        <f>SUM(P208:P217)</f>
        <v>0</v>
      </c>
      <c r="Q207" s="167"/>
      <c r="R207" s="168">
        <f>SUM(R208:R217)</f>
        <v>0.13057920000000001</v>
      </c>
      <c r="S207" s="167"/>
      <c r="T207" s="169">
        <f>SUM(T208:T217)</f>
        <v>0</v>
      </c>
      <c r="AR207" s="170" t="s">
        <v>81</v>
      </c>
      <c r="AT207" s="171" t="s">
        <v>70</v>
      </c>
      <c r="AU207" s="171" t="s">
        <v>79</v>
      </c>
      <c r="AY207" s="170" t="s">
        <v>187</v>
      </c>
      <c r="BK207" s="172">
        <f>SUM(BK208:BK217)</f>
        <v>0</v>
      </c>
    </row>
    <row r="208" spans="1:65" s="2" customFormat="1" ht="24.2" customHeight="1">
      <c r="A208" s="35"/>
      <c r="B208" s="36"/>
      <c r="C208" s="175" t="s">
        <v>406</v>
      </c>
      <c r="D208" s="175" t="s">
        <v>189</v>
      </c>
      <c r="E208" s="176" t="s">
        <v>1103</v>
      </c>
      <c r="F208" s="177" t="s">
        <v>1104</v>
      </c>
      <c r="G208" s="178" t="s">
        <v>124</v>
      </c>
      <c r="H208" s="179">
        <v>11.827999999999999</v>
      </c>
      <c r="I208" s="180"/>
      <c r="J208" s="181">
        <f>ROUND(I208*H208,2)</f>
        <v>0</v>
      </c>
      <c r="K208" s="177" t="s">
        <v>192</v>
      </c>
      <c r="L208" s="40"/>
      <c r="M208" s="182" t="s">
        <v>19</v>
      </c>
      <c r="N208" s="183" t="s">
        <v>42</v>
      </c>
      <c r="O208" s="65"/>
      <c r="P208" s="184">
        <f>O208*H208</f>
        <v>0</v>
      </c>
      <c r="Q208" s="184">
        <v>6.0000000000000001E-3</v>
      </c>
      <c r="R208" s="184">
        <f>Q208*H208</f>
        <v>7.0968000000000003E-2</v>
      </c>
      <c r="S208" s="184">
        <v>0</v>
      </c>
      <c r="T208" s="185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86" t="s">
        <v>282</v>
      </c>
      <c r="AT208" s="186" t="s">
        <v>189</v>
      </c>
      <c r="AU208" s="186" t="s">
        <v>81</v>
      </c>
      <c r="AY208" s="18" t="s">
        <v>187</v>
      </c>
      <c r="BE208" s="187">
        <f>IF(N208="základní",J208,0)</f>
        <v>0</v>
      </c>
      <c r="BF208" s="187">
        <f>IF(N208="snížená",J208,0)</f>
        <v>0</v>
      </c>
      <c r="BG208" s="187">
        <f>IF(N208="zákl. přenesená",J208,0)</f>
        <v>0</v>
      </c>
      <c r="BH208" s="187">
        <f>IF(N208="sníž. přenesená",J208,0)</f>
        <v>0</v>
      </c>
      <c r="BI208" s="187">
        <f>IF(N208="nulová",J208,0)</f>
        <v>0</v>
      </c>
      <c r="BJ208" s="18" t="s">
        <v>79</v>
      </c>
      <c r="BK208" s="187">
        <f>ROUND(I208*H208,2)</f>
        <v>0</v>
      </c>
      <c r="BL208" s="18" t="s">
        <v>282</v>
      </c>
      <c r="BM208" s="186" t="s">
        <v>2034</v>
      </c>
    </row>
    <row r="209" spans="1:65" s="2" customFormat="1" ht="11.25">
      <c r="A209" s="35"/>
      <c r="B209" s="36"/>
      <c r="C209" s="37"/>
      <c r="D209" s="188" t="s">
        <v>195</v>
      </c>
      <c r="E209" s="37"/>
      <c r="F209" s="189" t="s">
        <v>1106</v>
      </c>
      <c r="G209" s="37"/>
      <c r="H209" s="37"/>
      <c r="I209" s="190"/>
      <c r="J209" s="37"/>
      <c r="K209" s="37"/>
      <c r="L209" s="40"/>
      <c r="M209" s="191"/>
      <c r="N209" s="192"/>
      <c r="O209" s="65"/>
      <c r="P209" s="65"/>
      <c r="Q209" s="65"/>
      <c r="R209" s="65"/>
      <c r="S209" s="65"/>
      <c r="T209" s="66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T209" s="18" t="s">
        <v>195</v>
      </c>
      <c r="AU209" s="18" t="s">
        <v>81</v>
      </c>
    </row>
    <row r="210" spans="1:65" s="13" customFormat="1" ht="11.25">
      <c r="B210" s="193"/>
      <c r="C210" s="194"/>
      <c r="D210" s="195" t="s">
        <v>197</v>
      </c>
      <c r="E210" s="196" t="s">
        <v>19</v>
      </c>
      <c r="F210" s="197" t="s">
        <v>1107</v>
      </c>
      <c r="G210" s="194"/>
      <c r="H210" s="198">
        <v>2.278</v>
      </c>
      <c r="I210" s="199"/>
      <c r="J210" s="194"/>
      <c r="K210" s="194"/>
      <c r="L210" s="200"/>
      <c r="M210" s="201"/>
      <c r="N210" s="202"/>
      <c r="O210" s="202"/>
      <c r="P210" s="202"/>
      <c r="Q210" s="202"/>
      <c r="R210" s="202"/>
      <c r="S210" s="202"/>
      <c r="T210" s="203"/>
      <c r="AT210" s="204" t="s">
        <v>197</v>
      </c>
      <c r="AU210" s="204" t="s">
        <v>81</v>
      </c>
      <c r="AV210" s="13" t="s">
        <v>81</v>
      </c>
      <c r="AW210" s="13" t="s">
        <v>33</v>
      </c>
      <c r="AX210" s="13" t="s">
        <v>71</v>
      </c>
      <c r="AY210" s="204" t="s">
        <v>187</v>
      </c>
    </row>
    <row r="211" spans="1:65" s="13" customFormat="1" ht="11.25">
      <c r="B211" s="193"/>
      <c r="C211" s="194"/>
      <c r="D211" s="195" t="s">
        <v>197</v>
      </c>
      <c r="E211" s="196" t="s">
        <v>19</v>
      </c>
      <c r="F211" s="197" t="s">
        <v>1108</v>
      </c>
      <c r="G211" s="194"/>
      <c r="H211" s="198">
        <v>7.8540000000000001</v>
      </c>
      <c r="I211" s="199"/>
      <c r="J211" s="194"/>
      <c r="K211" s="194"/>
      <c r="L211" s="200"/>
      <c r="M211" s="201"/>
      <c r="N211" s="202"/>
      <c r="O211" s="202"/>
      <c r="P211" s="202"/>
      <c r="Q211" s="202"/>
      <c r="R211" s="202"/>
      <c r="S211" s="202"/>
      <c r="T211" s="203"/>
      <c r="AT211" s="204" t="s">
        <v>197</v>
      </c>
      <c r="AU211" s="204" t="s">
        <v>81</v>
      </c>
      <c r="AV211" s="13" t="s">
        <v>81</v>
      </c>
      <c r="AW211" s="13" t="s">
        <v>33</v>
      </c>
      <c r="AX211" s="13" t="s">
        <v>71</v>
      </c>
      <c r="AY211" s="204" t="s">
        <v>187</v>
      </c>
    </row>
    <row r="212" spans="1:65" s="13" customFormat="1" ht="11.25">
      <c r="B212" s="193"/>
      <c r="C212" s="194"/>
      <c r="D212" s="195" t="s">
        <v>197</v>
      </c>
      <c r="E212" s="196" t="s">
        <v>19</v>
      </c>
      <c r="F212" s="197" t="s">
        <v>1109</v>
      </c>
      <c r="G212" s="194"/>
      <c r="H212" s="198">
        <v>1.696</v>
      </c>
      <c r="I212" s="199"/>
      <c r="J212" s="194"/>
      <c r="K212" s="194"/>
      <c r="L212" s="200"/>
      <c r="M212" s="201"/>
      <c r="N212" s="202"/>
      <c r="O212" s="202"/>
      <c r="P212" s="202"/>
      <c r="Q212" s="202"/>
      <c r="R212" s="202"/>
      <c r="S212" s="202"/>
      <c r="T212" s="203"/>
      <c r="AT212" s="204" t="s">
        <v>197</v>
      </c>
      <c r="AU212" s="204" t="s">
        <v>81</v>
      </c>
      <c r="AV212" s="13" t="s">
        <v>81</v>
      </c>
      <c r="AW212" s="13" t="s">
        <v>33</v>
      </c>
      <c r="AX212" s="13" t="s">
        <v>71</v>
      </c>
      <c r="AY212" s="204" t="s">
        <v>187</v>
      </c>
    </row>
    <row r="213" spans="1:65" s="14" customFormat="1" ht="11.25">
      <c r="B213" s="205"/>
      <c r="C213" s="206"/>
      <c r="D213" s="195" t="s">
        <v>197</v>
      </c>
      <c r="E213" s="207" t="s">
        <v>19</v>
      </c>
      <c r="F213" s="208" t="s">
        <v>199</v>
      </c>
      <c r="G213" s="206"/>
      <c r="H213" s="209">
        <v>11.827999999999999</v>
      </c>
      <c r="I213" s="210"/>
      <c r="J213" s="206"/>
      <c r="K213" s="206"/>
      <c r="L213" s="211"/>
      <c r="M213" s="212"/>
      <c r="N213" s="213"/>
      <c r="O213" s="213"/>
      <c r="P213" s="213"/>
      <c r="Q213" s="213"/>
      <c r="R213" s="213"/>
      <c r="S213" s="213"/>
      <c r="T213" s="214"/>
      <c r="AT213" s="215" t="s">
        <v>197</v>
      </c>
      <c r="AU213" s="215" t="s">
        <v>81</v>
      </c>
      <c r="AV213" s="14" t="s">
        <v>193</v>
      </c>
      <c r="AW213" s="14" t="s">
        <v>33</v>
      </c>
      <c r="AX213" s="14" t="s">
        <v>79</v>
      </c>
      <c r="AY213" s="215" t="s">
        <v>187</v>
      </c>
    </row>
    <row r="214" spans="1:65" s="2" customFormat="1" ht="16.5" customHeight="1">
      <c r="A214" s="35"/>
      <c r="B214" s="36"/>
      <c r="C214" s="226" t="s">
        <v>411</v>
      </c>
      <c r="D214" s="226" t="s">
        <v>346</v>
      </c>
      <c r="E214" s="227" t="s">
        <v>1110</v>
      </c>
      <c r="F214" s="228" t="s">
        <v>1111</v>
      </c>
      <c r="G214" s="229" t="s">
        <v>124</v>
      </c>
      <c r="H214" s="230">
        <v>12.419</v>
      </c>
      <c r="I214" s="231"/>
      <c r="J214" s="232">
        <f>ROUND(I214*H214,2)</f>
        <v>0</v>
      </c>
      <c r="K214" s="228" t="s">
        <v>192</v>
      </c>
      <c r="L214" s="233"/>
      <c r="M214" s="234" t="s">
        <v>19</v>
      </c>
      <c r="N214" s="235" t="s">
        <v>42</v>
      </c>
      <c r="O214" s="65"/>
      <c r="P214" s="184">
        <f>O214*H214</f>
        <v>0</v>
      </c>
      <c r="Q214" s="184">
        <v>4.7999999999999996E-3</v>
      </c>
      <c r="R214" s="184">
        <f>Q214*H214</f>
        <v>5.9611199999999996E-2</v>
      </c>
      <c r="S214" s="184">
        <v>0</v>
      </c>
      <c r="T214" s="185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86" t="s">
        <v>372</v>
      </c>
      <c r="AT214" s="186" t="s">
        <v>346</v>
      </c>
      <c r="AU214" s="186" t="s">
        <v>81</v>
      </c>
      <c r="AY214" s="18" t="s">
        <v>187</v>
      </c>
      <c r="BE214" s="187">
        <f>IF(N214="základní",J214,0)</f>
        <v>0</v>
      </c>
      <c r="BF214" s="187">
        <f>IF(N214="snížená",J214,0)</f>
        <v>0</v>
      </c>
      <c r="BG214" s="187">
        <f>IF(N214="zákl. přenesená",J214,0)</f>
        <v>0</v>
      </c>
      <c r="BH214" s="187">
        <f>IF(N214="sníž. přenesená",J214,0)</f>
        <v>0</v>
      </c>
      <c r="BI214" s="187">
        <f>IF(N214="nulová",J214,0)</f>
        <v>0</v>
      </c>
      <c r="BJ214" s="18" t="s">
        <v>79</v>
      </c>
      <c r="BK214" s="187">
        <f>ROUND(I214*H214,2)</f>
        <v>0</v>
      </c>
      <c r="BL214" s="18" t="s">
        <v>282</v>
      </c>
      <c r="BM214" s="186" t="s">
        <v>2035</v>
      </c>
    </row>
    <row r="215" spans="1:65" s="13" customFormat="1" ht="11.25">
      <c r="B215" s="193"/>
      <c r="C215" s="194"/>
      <c r="D215" s="195" t="s">
        <v>197</v>
      </c>
      <c r="E215" s="194"/>
      <c r="F215" s="197" t="s">
        <v>1113</v>
      </c>
      <c r="G215" s="194"/>
      <c r="H215" s="198">
        <v>12.419</v>
      </c>
      <c r="I215" s="199"/>
      <c r="J215" s="194"/>
      <c r="K215" s="194"/>
      <c r="L215" s="200"/>
      <c r="M215" s="201"/>
      <c r="N215" s="202"/>
      <c r="O215" s="202"/>
      <c r="P215" s="202"/>
      <c r="Q215" s="202"/>
      <c r="R215" s="202"/>
      <c r="S215" s="202"/>
      <c r="T215" s="203"/>
      <c r="AT215" s="204" t="s">
        <v>197</v>
      </c>
      <c r="AU215" s="204" t="s">
        <v>81</v>
      </c>
      <c r="AV215" s="13" t="s">
        <v>81</v>
      </c>
      <c r="AW215" s="13" t="s">
        <v>4</v>
      </c>
      <c r="AX215" s="13" t="s">
        <v>79</v>
      </c>
      <c r="AY215" s="204" t="s">
        <v>187</v>
      </c>
    </row>
    <row r="216" spans="1:65" s="2" customFormat="1" ht="24.2" customHeight="1">
      <c r="A216" s="35"/>
      <c r="B216" s="36"/>
      <c r="C216" s="175" t="s">
        <v>416</v>
      </c>
      <c r="D216" s="175" t="s">
        <v>189</v>
      </c>
      <c r="E216" s="176" t="s">
        <v>1114</v>
      </c>
      <c r="F216" s="177" t="s">
        <v>1115</v>
      </c>
      <c r="G216" s="178" t="s">
        <v>330</v>
      </c>
      <c r="H216" s="179">
        <v>0.13100000000000001</v>
      </c>
      <c r="I216" s="180"/>
      <c r="J216" s="181">
        <f>ROUND(I216*H216,2)</f>
        <v>0</v>
      </c>
      <c r="K216" s="177" t="s">
        <v>192</v>
      </c>
      <c r="L216" s="40"/>
      <c r="M216" s="182" t="s">
        <v>19</v>
      </c>
      <c r="N216" s="183" t="s">
        <v>42</v>
      </c>
      <c r="O216" s="65"/>
      <c r="P216" s="184">
        <f>O216*H216</f>
        <v>0</v>
      </c>
      <c r="Q216" s="184">
        <v>0</v>
      </c>
      <c r="R216" s="184">
        <f>Q216*H216</f>
        <v>0</v>
      </c>
      <c r="S216" s="184">
        <v>0</v>
      </c>
      <c r="T216" s="185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86" t="s">
        <v>282</v>
      </c>
      <c r="AT216" s="186" t="s">
        <v>189</v>
      </c>
      <c r="AU216" s="186" t="s">
        <v>81</v>
      </c>
      <c r="AY216" s="18" t="s">
        <v>187</v>
      </c>
      <c r="BE216" s="187">
        <f>IF(N216="základní",J216,0)</f>
        <v>0</v>
      </c>
      <c r="BF216" s="187">
        <f>IF(N216="snížená",J216,0)</f>
        <v>0</v>
      </c>
      <c r="BG216" s="187">
        <f>IF(N216="zákl. přenesená",J216,0)</f>
        <v>0</v>
      </c>
      <c r="BH216" s="187">
        <f>IF(N216="sníž. přenesená",J216,0)</f>
        <v>0</v>
      </c>
      <c r="BI216" s="187">
        <f>IF(N216="nulová",J216,0)</f>
        <v>0</v>
      </c>
      <c r="BJ216" s="18" t="s">
        <v>79</v>
      </c>
      <c r="BK216" s="187">
        <f>ROUND(I216*H216,2)</f>
        <v>0</v>
      </c>
      <c r="BL216" s="18" t="s">
        <v>282</v>
      </c>
      <c r="BM216" s="186" t="s">
        <v>2036</v>
      </c>
    </row>
    <row r="217" spans="1:65" s="2" customFormat="1" ht="11.25">
      <c r="A217" s="35"/>
      <c r="B217" s="36"/>
      <c r="C217" s="37"/>
      <c r="D217" s="188" t="s">
        <v>195</v>
      </c>
      <c r="E217" s="37"/>
      <c r="F217" s="189" t="s">
        <v>1117</v>
      </c>
      <c r="G217" s="37"/>
      <c r="H217" s="37"/>
      <c r="I217" s="190"/>
      <c r="J217" s="37"/>
      <c r="K217" s="37"/>
      <c r="L217" s="40"/>
      <c r="M217" s="247"/>
      <c r="N217" s="248"/>
      <c r="O217" s="249"/>
      <c r="P217" s="249"/>
      <c r="Q217" s="249"/>
      <c r="R217" s="249"/>
      <c r="S217" s="249"/>
      <c r="T217" s="250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T217" s="18" t="s">
        <v>195</v>
      </c>
      <c r="AU217" s="18" t="s">
        <v>81</v>
      </c>
    </row>
    <row r="218" spans="1:65" s="2" customFormat="1" ht="6.95" customHeight="1">
      <c r="A218" s="35"/>
      <c r="B218" s="48"/>
      <c r="C218" s="49"/>
      <c r="D218" s="49"/>
      <c r="E218" s="49"/>
      <c r="F218" s="49"/>
      <c r="G218" s="49"/>
      <c r="H218" s="49"/>
      <c r="I218" s="49"/>
      <c r="J218" s="49"/>
      <c r="K218" s="49"/>
      <c r="L218" s="40"/>
      <c r="M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</row>
  </sheetData>
  <sheetProtection algorithmName="SHA-512" hashValue="EslTs3VTyOF2kkZiGczkHLwsWHRsH1qDcTlg71yGWYvJWNnoBydXYLbF5CTMNMnLt+ENM4YC2d6wigpPh2r6LA==" saltValue="4seBM7YauIJipwUj0g2C85kukN4L7f63f4qomDCNQKtANf5E5d+T9RAWJQ768OgHzUkN6CYJpZ67Yuac/KhZ6w==" spinCount="100000" sheet="1" objects="1" scenarios="1" formatColumns="0" formatRows="0" autoFilter="0"/>
  <autoFilter ref="C87:K217"/>
  <mergeCells count="9">
    <mergeCell ref="E50:H50"/>
    <mergeCell ref="E78:H78"/>
    <mergeCell ref="E80:H80"/>
    <mergeCell ref="L2:V2"/>
    <mergeCell ref="E7:H7"/>
    <mergeCell ref="E9:H9"/>
    <mergeCell ref="E18:H18"/>
    <mergeCell ref="E27:H27"/>
    <mergeCell ref="E48:H48"/>
  </mergeCells>
  <hyperlinks>
    <hyperlink ref="F92" r:id="rId1"/>
    <hyperlink ref="F95" r:id="rId2"/>
    <hyperlink ref="F97" r:id="rId3"/>
    <hyperlink ref="F102" r:id="rId4"/>
    <hyperlink ref="F105" r:id="rId5"/>
    <hyperlink ref="F108" r:id="rId6"/>
    <hyperlink ref="F113" r:id="rId7"/>
    <hyperlink ref="F115" r:id="rId8"/>
    <hyperlink ref="F118" r:id="rId9"/>
    <hyperlink ref="F120" r:id="rId10"/>
    <hyperlink ref="F123" r:id="rId11"/>
    <hyperlink ref="F125" r:id="rId12"/>
    <hyperlink ref="F129" r:id="rId13"/>
    <hyperlink ref="F132" r:id="rId14"/>
    <hyperlink ref="F135" r:id="rId15"/>
    <hyperlink ref="F139" r:id="rId16"/>
    <hyperlink ref="F143" r:id="rId17"/>
    <hyperlink ref="F146" r:id="rId18"/>
    <hyperlink ref="F149" r:id="rId19"/>
    <hyperlink ref="F152" r:id="rId20"/>
    <hyperlink ref="F155" r:id="rId21"/>
    <hyperlink ref="F159" r:id="rId22"/>
    <hyperlink ref="F168" r:id="rId23"/>
    <hyperlink ref="F172" r:id="rId24"/>
    <hyperlink ref="F176" r:id="rId25"/>
    <hyperlink ref="F180" r:id="rId26"/>
    <hyperlink ref="F182" r:id="rId27"/>
    <hyperlink ref="F184" r:id="rId28"/>
    <hyperlink ref="F190" r:id="rId29"/>
    <hyperlink ref="F193" r:id="rId30"/>
    <hyperlink ref="F196" r:id="rId31"/>
    <hyperlink ref="F201" r:id="rId32"/>
    <hyperlink ref="F205" r:id="rId33"/>
    <hyperlink ref="F209" r:id="rId34"/>
    <hyperlink ref="F217" r:id="rId35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36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97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6"/>
      <c r="M2" s="296"/>
      <c r="N2" s="296"/>
      <c r="O2" s="296"/>
      <c r="P2" s="296"/>
      <c r="Q2" s="296"/>
      <c r="R2" s="296"/>
      <c r="S2" s="296"/>
      <c r="T2" s="296"/>
      <c r="U2" s="296"/>
      <c r="V2" s="296"/>
      <c r="AT2" s="18" t="s">
        <v>109</v>
      </c>
    </row>
    <row r="3" spans="1:46" s="1" customFormat="1" ht="6.95" hidden="1" customHeight="1">
      <c r="B3" s="103"/>
      <c r="C3" s="104"/>
      <c r="D3" s="104"/>
      <c r="E3" s="104"/>
      <c r="F3" s="104"/>
      <c r="G3" s="104"/>
      <c r="H3" s="104"/>
      <c r="I3" s="104"/>
      <c r="J3" s="104"/>
      <c r="K3" s="104"/>
      <c r="L3" s="21"/>
      <c r="AT3" s="18" t="s">
        <v>81</v>
      </c>
    </row>
    <row r="4" spans="1:46" s="1" customFormat="1" ht="24.95" hidden="1" customHeight="1">
      <c r="B4" s="21"/>
      <c r="D4" s="105" t="s">
        <v>130</v>
      </c>
      <c r="L4" s="21"/>
      <c r="M4" s="106" t="s">
        <v>10</v>
      </c>
      <c r="AT4" s="18" t="s">
        <v>4</v>
      </c>
    </row>
    <row r="5" spans="1:46" s="1" customFormat="1" ht="6.95" hidden="1" customHeight="1">
      <c r="B5" s="21"/>
      <c r="L5" s="21"/>
    </row>
    <row r="6" spans="1:46" s="1" customFormat="1" ht="12" hidden="1" customHeight="1">
      <c r="B6" s="21"/>
      <c r="D6" s="107" t="s">
        <v>16</v>
      </c>
      <c r="L6" s="21"/>
    </row>
    <row r="7" spans="1:46" s="1" customFormat="1" ht="16.5" hidden="1" customHeight="1">
      <c r="B7" s="21"/>
      <c r="E7" s="310" t="str">
        <f>'Rekapitulace stavby'!K6</f>
        <v>Splašková kanalizace Němčice</v>
      </c>
      <c r="F7" s="311"/>
      <c r="G7" s="311"/>
      <c r="H7" s="311"/>
      <c r="L7" s="21"/>
    </row>
    <row r="8" spans="1:46" s="2" customFormat="1" ht="12" hidden="1" customHeight="1">
      <c r="A8" s="35"/>
      <c r="B8" s="40"/>
      <c r="C8" s="35"/>
      <c r="D8" s="107" t="s">
        <v>142</v>
      </c>
      <c r="E8" s="35"/>
      <c r="F8" s="35"/>
      <c r="G8" s="35"/>
      <c r="H8" s="35"/>
      <c r="I8" s="35"/>
      <c r="J8" s="35"/>
      <c r="K8" s="35"/>
      <c r="L8" s="108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hidden="1" customHeight="1">
      <c r="A9" s="35"/>
      <c r="B9" s="40"/>
      <c r="C9" s="35"/>
      <c r="D9" s="35"/>
      <c r="E9" s="312" t="s">
        <v>2037</v>
      </c>
      <c r="F9" s="313"/>
      <c r="G9" s="313"/>
      <c r="H9" s="313"/>
      <c r="I9" s="35"/>
      <c r="J9" s="35"/>
      <c r="K9" s="35"/>
      <c r="L9" s="108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1.25" hidden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108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hidden="1" customHeight="1">
      <c r="A11" s="35"/>
      <c r="B11" s="40"/>
      <c r="C11" s="35"/>
      <c r="D11" s="107" t="s">
        <v>18</v>
      </c>
      <c r="E11" s="35"/>
      <c r="F11" s="109" t="s">
        <v>19</v>
      </c>
      <c r="G11" s="35"/>
      <c r="H11" s="35"/>
      <c r="I11" s="107" t="s">
        <v>20</v>
      </c>
      <c r="J11" s="109" t="s">
        <v>19</v>
      </c>
      <c r="K11" s="35"/>
      <c r="L11" s="108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hidden="1" customHeight="1">
      <c r="A12" s="35"/>
      <c r="B12" s="40"/>
      <c r="C12" s="35"/>
      <c r="D12" s="107" t="s">
        <v>21</v>
      </c>
      <c r="E12" s="35"/>
      <c r="F12" s="109" t="s">
        <v>22</v>
      </c>
      <c r="G12" s="35"/>
      <c r="H12" s="35"/>
      <c r="I12" s="107" t="s">
        <v>23</v>
      </c>
      <c r="J12" s="110" t="str">
        <f>'Rekapitulace stavby'!AN8</f>
        <v>26. 5. 2025</v>
      </c>
      <c r="K12" s="35"/>
      <c r="L12" s="108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hidden="1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108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hidden="1" customHeight="1">
      <c r="A14" s="35"/>
      <c r="B14" s="40"/>
      <c r="C14" s="35"/>
      <c r="D14" s="107" t="s">
        <v>25</v>
      </c>
      <c r="E14" s="35"/>
      <c r="F14" s="35"/>
      <c r="G14" s="35"/>
      <c r="H14" s="35"/>
      <c r="I14" s="107" t="s">
        <v>26</v>
      </c>
      <c r="J14" s="109" t="s">
        <v>19</v>
      </c>
      <c r="K14" s="35"/>
      <c r="L14" s="108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hidden="1" customHeight="1">
      <c r="A15" s="35"/>
      <c r="B15" s="40"/>
      <c r="C15" s="35"/>
      <c r="D15" s="35"/>
      <c r="E15" s="109" t="s">
        <v>27</v>
      </c>
      <c r="F15" s="35"/>
      <c r="G15" s="35"/>
      <c r="H15" s="35"/>
      <c r="I15" s="107" t="s">
        <v>28</v>
      </c>
      <c r="J15" s="109" t="s">
        <v>19</v>
      </c>
      <c r="K15" s="35"/>
      <c r="L15" s="108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hidden="1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108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hidden="1" customHeight="1">
      <c r="A17" s="35"/>
      <c r="B17" s="40"/>
      <c r="C17" s="35"/>
      <c r="D17" s="107" t="s">
        <v>29</v>
      </c>
      <c r="E17" s="35"/>
      <c r="F17" s="35"/>
      <c r="G17" s="35"/>
      <c r="H17" s="35"/>
      <c r="I17" s="107" t="s">
        <v>26</v>
      </c>
      <c r="J17" s="31" t="str">
        <f>'Rekapitulace stavby'!AN13</f>
        <v>Vyplň údaj</v>
      </c>
      <c r="K17" s="35"/>
      <c r="L17" s="108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hidden="1" customHeight="1">
      <c r="A18" s="35"/>
      <c r="B18" s="40"/>
      <c r="C18" s="35"/>
      <c r="D18" s="35"/>
      <c r="E18" s="314" t="str">
        <f>'Rekapitulace stavby'!E14</f>
        <v>Vyplň údaj</v>
      </c>
      <c r="F18" s="315"/>
      <c r="G18" s="315"/>
      <c r="H18" s="315"/>
      <c r="I18" s="107" t="s">
        <v>28</v>
      </c>
      <c r="J18" s="31" t="str">
        <f>'Rekapitulace stavby'!AN14</f>
        <v>Vyplň údaj</v>
      </c>
      <c r="K18" s="35"/>
      <c r="L18" s="108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hidden="1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108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hidden="1" customHeight="1">
      <c r="A20" s="35"/>
      <c r="B20" s="40"/>
      <c r="C20" s="35"/>
      <c r="D20" s="107" t="s">
        <v>31</v>
      </c>
      <c r="E20" s="35"/>
      <c r="F20" s="35"/>
      <c r="G20" s="35"/>
      <c r="H20" s="35"/>
      <c r="I20" s="107" t="s">
        <v>26</v>
      </c>
      <c r="J20" s="109" t="s">
        <v>19</v>
      </c>
      <c r="K20" s="35"/>
      <c r="L20" s="108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hidden="1" customHeight="1">
      <c r="A21" s="35"/>
      <c r="B21" s="40"/>
      <c r="C21" s="35"/>
      <c r="D21" s="35"/>
      <c r="E21" s="109" t="s">
        <v>32</v>
      </c>
      <c r="F21" s="35"/>
      <c r="G21" s="35"/>
      <c r="H21" s="35"/>
      <c r="I21" s="107" t="s">
        <v>28</v>
      </c>
      <c r="J21" s="109" t="s">
        <v>19</v>
      </c>
      <c r="K21" s="35"/>
      <c r="L21" s="108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hidden="1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108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hidden="1" customHeight="1">
      <c r="A23" s="35"/>
      <c r="B23" s="40"/>
      <c r="C23" s="35"/>
      <c r="D23" s="107" t="s">
        <v>34</v>
      </c>
      <c r="E23" s="35"/>
      <c r="F23" s="35"/>
      <c r="G23" s="35"/>
      <c r="H23" s="35"/>
      <c r="I23" s="107" t="s">
        <v>26</v>
      </c>
      <c r="J23" s="109" t="s">
        <v>19</v>
      </c>
      <c r="K23" s="35"/>
      <c r="L23" s="108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hidden="1" customHeight="1">
      <c r="A24" s="35"/>
      <c r="B24" s="40"/>
      <c r="C24" s="35"/>
      <c r="D24" s="35"/>
      <c r="E24" s="109" t="s">
        <v>35</v>
      </c>
      <c r="F24" s="35"/>
      <c r="G24" s="35"/>
      <c r="H24" s="35"/>
      <c r="I24" s="107" t="s">
        <v>28</v>
      </c>
      <c r="J24" s="109" t="s">
        <v>19</v>
      </c>
      <c r="K24" s="35"/>
      <c r="L24" s="108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hidden="1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108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hidden="1" customHeight="1">
      <c r="A26" s="35"/>
      <c r="B26" s="40"/>
      <c r="C26" s="35"/>
      <c r="D26" s="107" t="s">
        <v>36</v>
      </c>
      <c r="E26" s="35"/>
      <c r="F26" s="35"/>
      <c r="G26" s="35"/>
      <c r="H26" s="35"/>
      <c r="I26" s="35"/>
      <c r="J26" s="35"/>
      <c r="K26" s="35"/>
      <c r="L26" s="108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hidden="1" customHeight="1">
      <c r="A27" s="111"/>
      <c r="B27" s="112"/>
      <c r="C27" s="111"/>
      <c r="D27" s="111"/>
      <c r="E27" s="316" t="s">
        <v>19</v>
      </c>
      <c r="F27" s="316"/>
      <c r="G27" s="316"/>
      <c r="H27" s="316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hidden="1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108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hidden="1" customHeight="1">
      <c r="A29" s="35"/>
      <c r="B29" s="40"/>
      <c r="C29" s="35"/>
      <c r="D29" s="114"/>
      <c r="E29" s="114"/>
      <c r="F29" s="114"/>
      <c r="G29" s="114"/>
      <c r="H29" s="114"/>
      <c r="I29" s="114"/>
      <c r="J29" s="114"/>
      <c r="K29" s="114"/>
      <c r="L29" s="108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hidden="1" customHeight="1">
      <c r="A30" s="35"/>
      <c r="B30" s="40"/>
      <c r="C30" s="35"/>
      <c r="D30" s="115" t="s">
        <v>37</v>
      </c>
      <c r="E30" s="35"/>
      <c r="F30" s="35"/>
      <c r="G30" s="35"/>
      <c r="H30" s="35"/>
      <c r="I30" s="35"/>
      <c r="J30" s="116">
        <f>ROUND(J81, 2)</f>
        <v>0</v>
      </c>
      <c r="K30" s="35"/>
      <c r="L30" s="108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hidden="1" customHeight="1">
      <c r="A31" s="35"/>
      <c r="B31" s="40"/>
      <c r="C31" s="35"/>
      <c r="D31" s="114"/>
      <c r="E31" s="114"/>
      <c r="F31" s="114"/>
      <c r="G31" s="114"/>
      <c r="H31" s="114"/>
      <c r="I31" s="114"/>
      <c r="J31" s="114"/>
      <c r="K31" s="114"/>
      <c r="L31" s="108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hidden="1" customHeight="1">
      <c r="A32" s="35"/>
      <c r="B32" s="40"/>
      <c r="C32" s="35"/>
      <c r="D32" s="35"/>
      <c r="E32" s="35"/>
      <c r="F32" s="117" t="s">
        <v>39</v>
      </c>
      <c r="G32" s="35"/>
      <c r="H32" s="35"/>
      <c r="I32" s="117" t="s">
        <v>38</v>
      </c>
      <c r="J32" s="117" t="s">
        <v>40</v>
      </c>
      <c r="K32" s="35"/>
      <c r="L32" s="108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hidden="1" customHeight="1">
      <c r="A33" s="35"/>
      <c r="B33" s="40"/>
      <c r="C33" s="35"/>
      <c r="D33" s="118" t="s">
        <v>41</v>
      </c>
      <c r="E33" s="107" t="s">
        <v>42</v>
      </c>
      <c r="F33" s="119">
        <f>ROUND((SUM(BE81:BE96)),  2)</f>
        <v>0</v>
      </c>
      <c r="G33" s="35"/>
      <c r="H33" s="35"/>
      <c r="I33" s="120">
        <v>0.21</v>
      </c>
      <c r="J33" s="119">
        <f>ROUND(((SUM(BE81:BE96))*I33),  2)</f>
        <v>0</v>
      </c>
      <c r="K33" s="35"/>
      <c r="L33" s="108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hidden="1" customHeight="1">
      <c r="A34" s="35"/>
      <c r="B34" s="40"/>
      <c r="C34" s="35"/>
      <c r="D34" s="35"/>
      <c r="E34" s="107" t="s">
        <v>43</v>
      </c>
      <c r="F34" s="119">
        <f>ROUND((SUM(BF81:BF96)),  2)</f>
        <v>0</v>
      </c>
      <c r="G34" s="35"/>
      <c r="H34" s="35"/>
      <c r="I34" s="120">
        <v>0.12</v>
      </c>
      <c r="J34" s="119">
        <f>ROUND(((SUM(BF81:BF96))*I34),  2)</f>
        <v>0</v>
      </c>
      <c r="K34" s="35"/>
      <c r="L34" s="108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07" t="s">
        <v>44</v>
      </c>
      <c r="F35" s="119">
        <f>ROUND((SUM(BG81:BG96)),  2)</f>
        <v>0</v>
      </c>
      <c r="G35" s="35"/>
      <c r="H35" s="35"/>
      <c r="I35" s="120">
        <v>0.21</v>
      </c>
      <c r="J35" s="119">
        <f>0</f>
        <v>0</v>
      </c>
      <c r="K35" s="35"/>
      <c r="L35" s="108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>
      <c r="A36" s="35"/>
      <c r="B36" s="40"/>
      <c r="C36" s="35"/>
      <c r="D36" s="35"/>
      <c r="E36" s="107" t="s">
        <v>45</v>
      </c>
      <c r="F36" s="119">
        <f>ROUND((SUM(BH81:BH96)),  2)</f>
        <v>0</v>
      </c>
      <c r="G36" s="35"/>
      <c r="H36" s="35"/>
      <c r="I36" s="120">
        <v>0.12</v>
      </c>
      <c r="J36" s="119">
        <f>0</f>
        <v>0</v>
      </c>
      <c r="K36" s="35"/>
      <c r="L36" s="108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07" t="s">
        <v>46</v>
      </c>
      <c r="F37" s="119">
        <f>ROUND((SUM(BI81:BI96)),  2)</f>
        <v>0</v>
      </c>
      <c r="G37" s="35"/>
      <c r="H37" s="35"/>
      <c r="I37" s="120">
        <v>0</v>
      </c>
      <c r="J37" s="119">
        <f>0</f>
        <v>0</v>
      </c>
      <c r="K37" s="35"/>
      <c r="L37" s="108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hidden="1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108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hidden="1" customHeight="1">
      <c r="A39" s="35"/>
      <c r="B39" s="40"/>
      <c r="C39" s="121"/>
      <c r="D39" s="122" t="s">
        <v>47</v>
      </c>
      <c r="E39" s="123"/>
      <c r="F39" s="123"/>
      <c r="G39" s="124" t="s">
        <v>48</v>
      </c>
      <c r="H39" s="125" t="s">
        <v>49</v>
      </c>
      <c r="I39" s="123"/>
      <c r="J39" s="126">
        <f>SUM(J30:J37)</f>
        <v>0</v>
      </c>
      <c r="K39" s="127"/>
      <c r="L39" s="108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128"/>
      <c r="C40" s="129"/>
      <c r="D40" s="129"/>
      <c r="E40" s="129"/>
      <c r="F40" s="129"/>
      <c r="G40" s="129"/>
      <c r="H40" s="129"/>
      <c r="I40" s="129"/>
      <c r="J40" s="129"/>
      <c r="K40" s="129"/>
      <c r="L40" s="108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ht="11.25" hidden="1"/>
    <row r="42" spans="1:31" ht="11.25" hidden="1"/>
    <row r="43" spans="1:31" ht="11.25" hidden="1"/>
    <row r="44" spans="1:31" s="2" customFormat="1" ht="6.95" hidden="1" customHeight="1">
      <c r="A44" s="35"/>
      <c r="B44" s="130"/>
      <c r="C44" s="131"/>
      <c r="D44" s="131"/>
      <c r="E44" s="131"/>
      <c r="F44" s="131"/>
      <c r="G44" s="131"/>
      <c r="H44" s="131"/>
      <c r="I44" s="131"/>
      <c r="J44" s="131"/>
      <c r="K44" s="131"/>
      <c r="L44" s="108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2" customFormat="1" ht="24.95" hidden="1" customHeight="1">
      <c r="A45" s="35"/>
      <c r="B45" s="36"/>
      <c r="C45" s="24" t="s">
        <v>159</v>
      </c>
      <c r="D45" s="37"/>
      <c r="E45" s="37"/>
      <c r="F45" s="37"/>
      <c r="G45" s="37"/>
      <c r="H45" s="37"/>
      <c r="I45" s="37"/>
      <c r="J45" s="37"/>
      <c r="K45" s="37"/>
      <c r="L45" s="108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</row>
    <row r="46" spans="1:31" s="2" customFormat="1" ht="6.95" hidden="1" customHeight="1">
      <c r="A46" s="35"/>
      <c r="B46" s="36"/>
      <c r="C46" s="37"/>
      <c r="D46" s="37"/>
      <c r="E46" s="37"/>
      <c r="F46" s="37"/>
      <c r="G46" s="37"/>
      <c r="H46" s="37"/>
      <c r="I46" s="37"/>
      <c r="J46" s="37"/>
      <c r="K46" s="37"/>
      <c r="L46" s="108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</row>
    <row r="47" spans="1:31" s="2" customFormat="1" ht="12" hidden="1" customHeight="1">
      <c r="A47" s="35"/>
      <c r="B47" s="36"/>
      <c r="C47" s="30" t="s">
        <v>16</v>
      </c>
      <c r="D47" s="37"/>
      <c r="E47" s="37"/>
      <c r="F47" s="37"/>
      <c r="G47" s="37"/>
      <c r="H47" s="37"/>
      <c r="I47" s="37"/>
      <c r="J47" s="37"/>
      <c r="K47" s="37"/>
      <c r="L47" s="108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</row>
    <row r="48" spans="1:31" s="2" customFormat="1" ht="16.5" hidden="1" customHeight="1">
      <c r="A48" s="35"/>
      <c r="B48" s="36"/>
      <c r="C48" s="37"/>
      <c r="D48" s="37"/>
      <c r="E48" s="317" t="str">
        <f>E7</f>
        <v>Splašková kanalizace Němčice</v>
      </c>
      <c r="F48" s="318"/>
      <c r="G48" s="318"/>
      <c r="H48" s="318"/>
      <c r="I48" s="37"/>
      <c r="J48" s="37"/>
      <c r="K48" s="37"/>
      <c r="L48" s="108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</row>
    <row r="49" spans="1:47" s="2" customFormat="1" ht="12" hidden="1" customHeight="1">
      <c r="A49" s="35"/>
      <c r="B49" s="36"/>
      <c r="C49" s="30" t="s">
        <v>142</v>
      </c>
      <c r="D49" s="37"/>
      <c r="E49" s="37"/>
      <c r="F49" s="37"/>
      <c r="G49" s="37"/>
      <c r="H49" s="37"/>
      <c r="I49" s="37"/>
      <c r="J49" s="37"/>
      <c r="K49" s="37"/>
      <c r="L49" s="108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</row>
    <row r="50" spans="1:47" s="2" customFormat="1" ht="16.5" hidden="1" customHeight="1">
      <c r="A50" s="35"/>
      <c r="B50" s="36"/>
      <c r="C50" s="37"/>
      <c r="D50" s="37"/>
      <c r="E50" s="274" t="str">
        <f>E9</f>
        <v>10 - SO 03.1 - Přípojka NN k ČSOV 2</v>
      </c>
      <c r="F50" s="319"/>
      <c r="G50" s="319"/>
      <c r="H50" s="319"/>
      <c r="I50" s="37"/>
      <c r="J50" s="37"/>
      <c r="K50" s="37"/>
      <c r="L50" s="108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</row>
    <row r="51" spans="1:47" s="2" customFormat="1" ht="6.95" hidden="1" customHeight="1">
      <c r="A51" s="35"/>
      <c r="B51" s="36"/>
      <c r="C51" s="37"/>
      <c r="D51" s="37"/>
      <c r="E51" s="37"/>
      <c r="F51" s="37"/>
      <c r="G51" s="37"/>
      <c r="H51" s="37"/>
      <c r="I51" s="37"/>
      <c r="J51" s="37"/>
      <c r="K51" s="37"/>
      <c r="L51" s="108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</row>
    <row r="52" spans="1:47" s="2" customFormat="1" ht="12" hidden="1" customHeight="1">
      <c r="A52" s="35"/>
      <c r="B52" s="36"/>
      <c r="C52" s="30" t="s">
        <v>21</v>
      </c>
      <c r="D52" s="37"/>
      <c r="E52" s="37"/>
      <c r="F52" s="28" t="str">
        <f>F12</f>
        <v>Němčice u Luštěnic</v>
      </c>
      <c r="G52" s="37"/>
      <c r="H52" s="37"/>
      <c r="I52" s="30" t="s">
        <v>23</v>
      </c>
      <c r="J52" s="60" t="str">
        <f>IF(J12="","",J12)</f>
        <v>26. 5. 2025</v>
      </c>
      <c r="K52" s="37"/>
      <c r="L52" s="108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</row>
    <row r="53" spans="1:47" s="2" customFormat="1" ht="6.95" hidden="1" customHeight="1">
      <c r="A53" s="35"/>
      <c r="B53" s="36"/>
      <c r="C53" s="37"/>
      <c r="D53" s="37"/>
      <c r="E53" s="37"/>
      <c r="F53" s="37"/>
      <c r="G53" s="37"/>
      <c r="H53" s="37"/>
      <c r="I53" s="37"/>
      <c r="J53" s="37"/>
      <c r="K53" s="37"/>
      <c r="L53" s="108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</row>
    <row r="54" spans="1:47" s="2" customFormat="1" ht="15.2" hidden="1" customHeight="1">
      <c r="A54" s="35"/>
      <c r="B54" s="36"/>
      <c r="C54" s="30" t="s">
        <v>25</v>
      </c>
      <c r="D54" s="37"/>
      <c r="E54" s="37"/>
      <c r="F54" s="28" t="str">
        <f>E15</f>
        <v>Obec Němčice</v>
      </c>
      <c r="G54" s="37"/>
      <c r="H54" s="37"/>
      <c r="I54" s="30" t="s">
        <v>31</v>
      </c>
      <c r="J54" s="33" t="str">
        <f>E21</f>
        <v>VIS Praha</v>
      </c>
      <c r="K54" s="37"/>
      <c r="L54" s="108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</row>
    <row r="55" spans="1:47" s="2" customFormat="1" ht="15.2" hidden="1" customHeight="1">
      <c r="A55" s="35"/>
      <c r="B55" s="36"/>
      <c r="C55" s="30" t="s">
        <v>29</v>
      </c>
      <c r="D55" s="37"/>
      <c r="E55" s="37"/>
      <c r="F55" s="28" t="str">
        <f>IF(E18="","",E18)</f>
        <v>Vyplň údaj</v>
      </c>
      <c r="G55" s="37"/>
      <c r="H55" s="37"/>
      <c r="I55" s="30" t="s">
        <v>34</v>
      </c>
      <c r="J55" s="33" t="str">
        <f>E24</f>
        <v>Ing. Eva Mrvová</v>
      </c>
      <c r="K55" s="37"/>
      <c r="L55" s="108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</row>
    <row r="56" spans="1:47" s="2" customFormat="1" ht="10.35" hidden="1" customHeight="1">
      <c r="A56" s="35"/>
      <c r="B56" s="36"/>
      <c r="C56" s="37"/>
      <c r="D56" s="37"/>
      <c r="E56" s="37"/>
      <c r="F56" s="37"/>
      <c r="G56" s="37"/>
      <c r="H56" s="37"/>
      <c r="I56" s="37"/>
      <c r="J56" s="37"/>
      <c r="K56" s="37"/>
      <c r="L56" s="108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</row>
    <row r="57" spans="1:47" s="2" customFormat="1" ht="29.25" hidden="1" customHeight="1">
      <c r="A57" s="35"/>
      <c r="B57" s="36"/>
      <c r="C57" s="132" t="s">
        <v>160</v>
      </c>
      <c r="D57" s="133"/>
      <c r="E57" s="133"/>
      <c r="F57" s="133"/>
      <c r="G57" s="133"/>
      <c r="H57" s="133"/>
      <c r="I57" s="133"/>
      <c r="J57" s="134" t="s">
        <v>161</v>
      </c>
      <c r="K57" s="133"/>
      <c r="L57" s="108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</row>
    <row r="58" spans="1:47" s="2" customFormat="1" ht="10.35" hidden="1" customHeight="1">
      <c r="A58" s="35"/>
      <c r="B58" s="36"/>
      <c r="C58" s="37"/>
      <c r="D58" s="37"/>
      <c r="E58" s="37"/>
      <c r="F58" s="37"/>
      <c r="G58" s="37"/>
      <c r="H58" s="37"/>
      <c r="I58" s="37"/>
      <c r="J58" s="37"/>
      <c r="K58" s="37"/>
      <c r="L58" s="108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</row>
    <row r="59" spans="1:47" s="2" customFormat="1" ht="22.9" hidden="1" customHeight="1">
      <c r="A59" s="35"/>
      <c r="B59" s="36"/>
      <c r="C59" s="135" t="s">
        <v>69</v>
      </c>
      <c r="D59" s="37"/>
      <c r="E59" s="37"/>
      <c r="F59" s="37"/>
      <c r="G59" s="37"/>
      <c r="H59" s="37"/>
      <c r="I59" s="37"/>
      <c r="J59" s="78">
        <f>J81</f>
        <v>0</v>
      </c>
      <c r="K59" s="37"/>
      <c r="L59" s="108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U59" s="18" t="s">
        <v>162</v>
      </c>
    </row>
    <row r="60" spans="1:47" s="9" customFormat="1" ht="24.95" hidden="1" customHeight="1">
      <c r="B60" s="136"/>
      <c r="C60" s="137"/>
      <c r="D60" s="138" t="s">
        <v>1119</v>
      </c>
      <c r="E60" s="139"/>
      <c r="F60" s="139"/>
      <c r="G60" s="139"/>
      <c r="H60" s="139"/>
      <c r="I60" s="139"/>
      <c r="J60" s="140">
        <f>J82</f>
        <v>0</v>
      </c>
      <c r="K60" s="137"/>
      <c r="L60" s="141"/>
    </row>
    <row r="61" spans="1:47" s="10" customFormat="1" ht="19.899999999999999" hidden="1" customHeight="1">
      <c r="B61" s="142"/>
      <c r="C61" s="143"/>
      <c r="D61" s="144" t="s">
        <v>1120</v>
      </c>
      <c r="E61" s="145"/>
      <c r="F61" s="145"/>
      <c r="G61" s="145"/>
      <c r="H61" s="145"/>
      <c r="I61" s="145"/>
      <c r="J61" s="146">
        <f>J83</f>
        <v>0</v>
      </c>
      <c r="K61" s="143"/>
      <c r="L61" s="147"/>
    </row>
    <row r="62" spans="1:47" s="2" customFormat="1" ht="21.75" hidden="1" customHeight="1">
      <c r="A62" s="35"/>
      <c r="B62" s="36"/>
      <c r="C62" s="37"/>
      <c r="D62" s="37"/>
      <c r="E62" s="37"/>
      <c r="F62" s="37"/>
      <c r="G62" s="37"/>
      <c r="H62" s="37"/>
      <c r="I62" s="37"/>
      <c r="J62" s="37"/>
      <c r="K62" s="37"/>
      <c r="L62" s="108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</row>
    <row r="63" spans="1:47" s="2" customFormat="1" ht="6.95" hidden="1" customHeight="1">
      <c r="A63" s="35"/>
      <c r="B63" s="48"/>
      <c r="C63" s="49"/>
      <c r="D63" s="49"/>
      <c r="E63" s="49"/>
      <c r="F63" s="49"/>
      <c r="G63" s="49"/>
      <c r="H63" s="49"/>
      <c r="I63" s="49"/>
      <c r="J63" s="49"/>
      <c r="K63" s="49"/>
      <c r="L63" s="108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</row>
    <row r="64" spans="1:47" ht="11.25" hidden="1"/>
    <row r="65" spans="1:31" ht="11.25" hidden="1"/>
    <row r="66" spans="1:31" ht="11.25" hidden="1"/>
    <row r="67" spans="1:31" s="2" customFormat="1" ht="6.95" customHeight="1">
      <c r="A67" s="35"/>
      <c r="B67" s="50"/>
      <c r="C67" s="51"/>
      <c r="D67" s="51"/>
      <c r="E67" s="51"/>
      <c r="F67" s="51"/>
      <c r="G67" s="51"/>
      <c r="H67" s="51"/>
      <c r="I67" s="51"/>
      <c r="J67" s="51"/>
      <c r="K67" s="51"/>
      <c r="L67" s="108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</row>
    <row r="68" spans="1:31" s="2" customFormat="1" ht="24.95" customHeight="1">
      <c r="A68" s="35"/>
      <c r="B68" s="36"/>
      <c r="C68" s="24" t="s">
        <v>172</v>
      </c>
      <c r="D68" s="37"/>
      <c r="E68" s="37"/>
      <c r="F68" s="37"/>
      <c r="G68" s="37"/>
      <c r="H68" s="37"/>
      <c r="I68" s="37"/>
      <c r="J68" s="37"/>
      <c r="K68" s="37"/>
      <c r="L68" s="108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</row>
    <row r="69" spans="1:31" s="2" customFormat="1" ht="6.95" customHeight="1">
      <c r="A69" s="35"/>
      <c r="B69" s="36"/>
      <c r="C69" s="37"/>
      <c r="D69" s="37"/>
      <c r="E69" s="37"/>
      <c r="F69" s="37"/>
      <c r="G69" s="37"/>
      <c r="H69" s="37"/>
      <c r="I69" s="37"/>
      <c r="J69" s="37"/>
      <c r="K69" s="37"/>
      <c r="L69" s="108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</row>
    <row r="70" spans="1:31" s="2" customFormat="1" ht="12" customHeight="1">
      <c r="A70" s="35"/>
      <c r="B70" s="36"/>
      <c r="C70" s="30" t="s">
        <v>16</v>
      </c>
      <c r="D70" s="37"/>
      <c r="E70" s="37"/>
      <c r="F70" s="37"/>
      <c r="G70" s="37"/>
      <c r="H70" s="37"/>
      <c r="I70" s="37"/>
      <c r="J70" s="37"/>
      <c r="K70" s="37"/>
      <c r="L70" s="108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</row>
    <row r="71" spans="1:31" s="2" customFormat="1" ht="16.5" customHeight="1">
      <c r="A71" s="35"/>
      <c r="B71" s="36"/>
      <c r="C71" s="37"/>
      <c r="D71" s="37"/>
      <c r="E71" s="317" t="str">
        <f>E7</f>
        <v>Splašková kanalizace Němčice</v>
      </c>
      <c r="F71" s="318"/>
      <c r="G71" s="318"/>
      <c r="H71" s="318"/>
      <c r="I71" s="37"/>
      <c r="J71" s="37"/>
      <c r="K71" s="37"/>
      <c r="L71" s="108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</row>
    <row r="72" spans="1:31" s="2" customFormat="1" ht="12" customHeight="1">
      <c r="A72" s="35"/>
      <c r="B72" s="36"/>
      <c r="C72" s="30" t="s">
        <v>142</v>
      </c>
      <c r="D72" s="37"/>
      <c r="E72" s="37"/>
      <c r="F72" s="37"/>
      <c r="G72" s="37"/>
      <c r="H72" s="37"/>
      <c r="I72" s="37"/>
      <c r="J72" s="37"/>
      <c r="K72" s="37"/>
      <c r="L72" s="108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</row>
    <row r="73" spans="1:31" s="2" customFormat="1" ht="16.5" customHeight="1">
      <c r="A73" s="35"/>
      <c r="B73" s="36"/>
      <c r="C73" s="37"/>
      <c r="D73" s="37"/>
      <c r="E73" s="274" t="str">
        <f>E9</f>
        <v>10 - SO 03.1 - Přípojka NN k ČSOV 2</v>
      </c>
      <c r="F73" s="319"/>
      <c r="G73" s="319"/>
      <c r="H73" s="319"/>
      <c r="I73" s="37"/>
      <c r="J73" s="37"/>
      <c r="K73" s="37"/>
      <c r="L73" s="108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</row>
    <row r="74" spans="1:31" s="2" customFormat="1" ht="6.95" customHeight="1">
      <c r="A74" s="35"/>
      <c r="B74" s="36"/>
      <c r="C74" s="37"/>
      <c r="D74" s="37"/>
      <c r="E74" s="37"/>
      <c r="F74" s="37"/>
      <c r="G74" s="37"/>
      <c r="H74" s="37"/>
      <c r="I74" s="37"/>
      <c r="J74" s="37"/>
      <c r="K74" s="37"/>
      <c r="L74" s="108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</row>
    <row r="75" spans="1:31" s="2" customFormat="1" ht="12" customHeight="1">
      <c r="A75" s="35"/>
      <c r="B75" s="36"/>
      <c r="C75" s="30" t="s">
        <v>21</v>
      </c>
      <c r="D75" s="37"/>
      <c r="E75" s="37"/>
      <c r="F75" s="28" t="str">
        <f>F12</f>
        <v>Němčice u Luštěnic</v>
      </c>
      <c r="G75" s="37"/>
      <c r="H75" s="37"/>
      <c r="I75" s="30" t="s">
        <v>23</v>
      </c>
      <c r="J75" s="60" t="str">
        <f>IF(J12="","",J12)</f>
        <v>26. 5. 2025</v>
      </c>
      <c r="K75" s="37"/>
      <c r="L75" s="108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</row>
    <row r="76" spans="1:31" s="2" customFormat="1" ht="6.95" customHeigh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108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5.2" customHeight="1">
      <c r="A77" s="35"/>
      <c r="B77" s="36"/>
      <c r="C77" s="30" t="s">
        <v>25</v>
      </c>
      <c r="D77" s="37"/>
      <c r="E77" s="37"/>
      <c r="F77" s="28" t="str">
        <f>E15</f>
        <v>Obec Němčice</v>
      </c>
      <c r="G77" s="37"/>
      <c r="H77" s="37"/>
      <c r="I77" s="30" t="s">
        <v>31</v>
      </c>
      <c r="J77" s="33" t="str">
        <f>E21</f>
        <v>VIS Praha</v>
      </c>
      <c r="K77" s="37"/>
      <c r="L77" s="108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spans="1:31" s="2" customFormat="1" ht="15.2" customHeight="1">
      <c r="A78" s="35"/>
      <c r="B78" s="36"/>
      <c r="C78" s="30" t="s">
        <v>29</v>
      </c>
      <c r="D78" s="37"/>
      <c r="E78" s="37"/>
      <c r="F78" s="28" t="str">
        <f>IF(E18="","",E18)</f>
        <v>Vyplň údaj</v>
      </c>
      <c r="G78" s="37"/>
      <c r="H78" s="37"/>
      <c r="I78" s="30" t="s">
        <v>34</v>
      </c>
      <c r="J78" s="33" t="str">
        <f>E24</f>
        <v>Ing. Eva Mrvová</v>
      </c>
      <c r="K78" s="37"/>
      <c r="L78" s="108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</row>
    <row r="79" spans="1:31" s="2" customFormat="1" ht="10.35" customHeight="1">
      <c r="A79" s="35"/>
      <c r="B79" s="36"/>
      <c r="C79" s="37"/>
      <c r="D79" s="37"/>
      <c r="E79" s="37"/>
      <c r="F79" s="37"/>
      <c r="G79" s="37"/>
      <c r="H79" s="37"/>
      <c r="I79" s="37"/>
      <c r="J79" s="37"/>
      <c r="K79" s="37"/>
      <c r="L79" s="108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</row>
    <row r="80" spans="1:31" s="11" customFormat="1" ht="29.25" customHeight="1">
      <c r="A80" s="148"/>
      <c r="B80" s="149"/>
      <c r="C80" s="150" t="s">
        <v>173</v>
      </c>
      <c r="D80" s="151" t="s">
        <v>56</v>
      </c>
      <c r="E80" s="151" t="s">
        <v>52</v>
      </c>
      <c r="F80" s="151" t="s">
        <v>53</v>
      </c>
      <c r="G80" s="151" t="s">
        <v>174</v>
      </c>
      <c r="H80" s="151" t="s">
        <v>175</v>
      </c>
      <c r="I80" s="151" t="s">
        <v>176</v>
      </c>
      <c r="J80" s="151" t="s">
        <v>161</v>
      </c>
      <c r="K80" s="152" t="s">
        <v>177</v>
      </c>
      <c r="L80" s="153"/>
      <c r="M80" s="69" t="s">
        <v>19</v>
      </c>
      <c r="N80" s="70" t="s">
        <v>41</v>
      </c>
      <c r="O80" s="70" t="s">
        <v>178</v>
      </c>
      <c r="P80" s="70" t="s">
        <v>179</v>
      </c>
      <c r="Q80" s="70" t="s">
        <v>180</v>
      </c>
      <c r="R80" s="70" t="s">
        <v>181</v>
      </c>
      <c r="S80" s="70" t="s">
        <v>182</v>
      </c>
      <c r="T80" s="71" t="s">
        <v>183</v>
      </c>
      <c r="U80" s="148"/>
      <c r="V80" s="148"/>
      <c r="W80" s="148"/>
      <c r="X80" s="148"/>
      <c r="Y80" s="148"/>
      <c r="Z80" s="148"/>
      <c r="AA80" s="148"/>
      <c r="AB80" s="148"/>
      <c r="AC80" s="148"/>
      <c r="AD80" s="148"/>
      <c r="AE80" s="148"/>
    </row>
    <row r="81" spans="1:65" s="2" customFormat="1" ht="22.9" customHeight="1">
      <c r="A81" s="35"/>
      <c r="B81" s="36"/>
      <c r="C81" s="76" t="s">
        <v>184</v>
      </c>
      <c r="D81" s="37"/>
      <c r="E81" s="37"/>
      <c r="F81" s="37"/>
      <c r="G81" s="37"/>
      <c r="H81" s="37"/>
      <c r="I81" s="37"/>
      <c r="J81" s="154">
        <f>BK81</f>
        <v>0</v>
      </c>
      <c r="K81" s="37"/>
      <c r="L81" s="40"/>
      <c r="M81" s="72"/>
      <c r="N81" s="155"/>
      <c r="O81" s="73"/>
      <c r="P81" s="156">
        <f>P82</f>
        <v>0</v>
      </c>
      <c r="Q81" s="73"/>
      <c r="R81" s="156">
        <f>R82</f>
        <v>0</v>
      </c>
      <c r="S81" s="73"/>
      <c r="T81" s="157">
        <f>T82</f>
        <v>0</v>
      </c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T81" s="18" t="s">
        <v>70</v>
      </c>
      <c r="AU81" s="18" t="s">
        <v>162</v>
      </c>
      <c r="BK81" s="158">
        <f>BK82</f>
        <v>0</v>
      </c>
    </row>
    <row r="82" spans="1:65" s="12" customFormat="1" ht="25.9" customHeight="1">
      <c r="B82" s="159"/>
      <c r="C82" s="160"/>
      <c r="D82" s="161" t="s">
        <v>70</v>
      </c>
      <c r="E82" s="162" t="s">
        <v>346</v>
      </c>
      <c r="F82" s="162" t="s">
        <v>1121</v>
      </c>
      <c r="G82" s="160"/>
      <c r="H82" s="160"/>
      <c r="I82" s="163"/>
      <c r="J82" s="164">
        <f>BK82</f>
        <v>0</v>
      </c>
      <c r="K82" s="160"/>
      <c r="L82" s="165"/>
      <c r="M82" s="166"/>
      <c r="N82" s="167"/>
      <c r="O82" s="167"/>
      <c r="P82" s="168">
        <f>P83</f>
        <v>0</v>
      </c>
      <c r="Q82" s="167"/>
      <c r="R82" s="168">
        <f>R83</f>
        <v>0</v>
      </c>
      <c r="S82" s="167"/>
      <c r="T82" s="169">
        <f>T83</f>
        <v>0</v>
      </c>
      <c r="AR82" s="170" t="s">
        <v>205</v>
      </c>
      <c r="AT82" s="171" t="s">
        <v>70</v>
      </c>
      <c r="AU82" s="171" t="s">
        <v>71</v>
      </c>
      <c r="AY82" s="170" t="s">
        <v>187</v>
      </c>
      <c r="BK82" s="172">
        <f>BK83</f>
        <v>0</v>
      </c>
    </row>
    <row r="83" spans="1:65" s="12" customFormat="1" ht="22.9" customHeight="1">
      <c r="B83" s="159"/>
      <c r="C83" s="160"/>
      <c r="D83" s="161" t="s">
        <v>70</v>
      </c>
      <c r="E83" s="173" t="s">
        <v>1122</v>
      </c>
      <c r="F83" s="173" t="s">
        <v>1123</v>
      </c>
      <c r="G83" s="160"/>
      <c r="H83" s="160"/>
      <c r="I83" s="163"/>
      <c r="J83" s="174">
        <f>BK83</f>
        <v>0</v>
      </c>
      <c r="K83" s="160"/>
      <c r="L83" s="165"/>
      <c r="M83" s="166"/>
      <c r="N83" s="167"/>
      <c r="O83" s="167"/>
      <c r="P83" s="168">
        <f>SUM(P84:P96)</f>
        <v>0</v>
      </c>
      <c r="Q83" s="167"/>
      <c r="R83" s="168">
        <f>SUM(R84:R96)</f>
        <v>0</v>
      </c>
      <c r="S83" s="167"/>
      <c r="T83" s="169">
        <f>SUM(T84:T96)</f>
        <v>0</v>
      </c>
      <c r="AR83" s="170" t="s">
        <v>205</v>
      </c>
      <c r="AT83" s="171" t="s">
        <v>70</v>
      </c>
      <c r="AU83" s="171" t="s">
        <v>79</v>
      </c>
      <c r="AY83" s="170" t="s">
        <v>187</v>
      </c>
      <c r="BK83" s="172">
        <f>SUM(BK84:BK96)</f>
        <v>0</v>
      </c>
    </row>
    <row r="84" spans="1:65" s="2" customFormat="1" ht="16.5" customHeight="1">
      <c r="A84" s="35"/>
      <c r="B84" s="36"/>
      <c r="C84" s="175" t="s">
        <v>79</v>
      </c>
      <c r="D84" s="175" t="s">
        <v>189</v>
      </c>
      <c r="E84" s="176" t="s">
        <v>1124</v>
      </c>
      <c r="F84" s="177" t="s">
        <v>1125</v>
      </c>
      <c r="G84" s="178" t="s">
        <v>1126</v>
      </c>
      <c r="H84" s="179">
        <v>3</v>
      </c>
      <c r="I84" s="180"/>
      <c r="J84" s="181">
        <f t="shared" ref="J84:J92" si="0">ROUND(I84*H84,2)</f>
        <v>0</v>
      </c>
      <c r="K84" s="177" t="s">
        <v>19</v>
      </c>
      <c r="L84" s="40"/>
      <c r="M84" s="182" t="s">
        <v>19</v>
      </c>
      <c r="N84" s="183" t="s">
        <v>42</v>
      </c>
      <c r="O84" s="65"/>
      <c r="P84" s="184">
        <f t="shared" ref="P84:P92" si="1">O84*H84</f>
        <v>0</v>
      </c>
      <c r="Q84" s="184">
        <v>0</v>
      </c>
      <c r="R84" s="184">
        <f t="shared" ref="R84:R92" si="2">Q84*H84</f>
        <v>0</v>
      </c>
      <c r="S84" s="184">
        <v>0</v>
      </c>
      <c r="T84" s="185">
        <f t="shared" ref="T84:T92" si="3">S84*H84</f>
        <v>0</v>
      </c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R84" s="186" t="s">
        <v>193</v>
      </c>
      <c r="AT84" s="186" t="s">
        <v>189</v>
      </c>
      <c r="AU84" s="186" t="s">
        <v>81</v>
      </c>
      <c r="AY84" s="18" t="s">
        <v>187</v>
      </c>
      <c r="BE84" s="187">
        <f t="shared" ref="BE84:BE92" si="4">IF(N84="základní",J84,0)</f>
        <v>0</v>
      </c>
      <c r="BF84" s="187">
        <f t="shared" ref="BF84:BF92" si="5">IF(N84="snížená",J84,0)</f>
        <v>0</v>
      </c>
      <c r="BG84" s="187">
        <f t="shared" ref="BG84:BG92" si="6">IF(N84="zákl. přenesená",J84,0)</f>
        <v>0</v>
      </c>
      <c r="BH84" s="187">
        <f t="shared" ref="BH84:BH92" si="7">IF(N84="sníž. přenesená",J84,0)</f>
        <v>0</v>
      </c>
      <c r="BI84" s="187">
        <f t="shared" ref="BI84:BI92" si="8">IF(N84="nulová",J84,0)</f>
        <v>0</v>
      </c>
      <c r="BJ84" s="18" t="s">
        <v>79</v>
      </c>
      <c r="BK84" s="187">
        <f t="shared" ref="BK84:BK92" si="9">ROUND(I84*H84,2)</f>
        <v>0</v>
      </c>
      <c r="BL84" s="18" t="s">
        <v>193</v>
      </c>
      <c r="BM84" s="186" t="s">
        <v>81</v>
      </c>
    </row>
    <row r="85" spans="1:65" s="2" customFormat="1" ht="16.5" customHeight="1">
      <c r="A85" s="35"/>
      <c r="B85" s="36"/>
      <c r="C85" s="175" t="s">
        <v>81</v>
      </c>
      <c r="D85" s="175" t="s">
        <v>189</v>
      </c>
      <c r="E85" s="176" t="s">
        <v>1131</v>
      </c>
      <c r="F85" s="177" t="s">
        <v>1132</v>
      </c>
      <c r="G85" s="178" t="s">
        <v>128</v>
      </c>
      <c r="H85" s="179">
        <v>4</v>
      </c>
      <c r="I85" s="180"/>
      <c r="J85" s="181">
        <f t="shared" si="0"/>
        <v>0</v>
      </c>
      <c r="K85" s="177" t="s">
        <v>19</v>
      </c>
      <c r="L85" s="40"/>
      <c r="M85" s="182" t="s">
        <v>19</v>
      </c>
      <c r="N85" s="183" t="s">
        <v>42</v>
      </c>
      <c r="O85" s="65"/>
      <c r="P85" s="184">
        <f t="shared" si="1"/>
        <v>0</v>
      </c>
      <c r="Q85" s="184">
        <v>0</v>
      </c>
      <c r="R85" s="184">
        <f t="shared" si="2"/>
        <v>0</v>
      </c>
      <c r="S85" s="184">
        <v>0</v>
      </c>
      <c r="T85" s="185">
        <f t="shared" si="3"/>
        <v>0</v>
      </c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R85" s="186" t="s">
        <v>193</v>
      </c>
      <c r="AT85" s="186" t="s">
        <v>189</v>
      </c>
      <c r="AU85" s="186" t="s">
        <v>81</v>
      </c>
      <c r="AY85" s="18" t="s">
        <v>187</v>
      </c>
      <c r="BE85" s="187">
        <f t="shared" si="4"/>
        <v>0</v>
      </c>
      <c r="BF85" s="187">
        <f t="shared" si="5"/>
        <v>0</v>
      </c>
      <c r="BG85" s="187">
        <f t="shared" si="6"/>
        <v>0</v>
      </c>
      <c r="BH85" s="187">
        <f t="shared" si="7"/>
        <v>0</v>
      </c>
      <c r="BI85" s="187">
        <f t="shared" si="8"/>
        <v>0</v>
      </c>
      <c r="BJ85" s="18" t="s">
        <v>79</v>
      </c>
      <c r="BK85" s="187">
        <f t="shared" si="9"/>
        <v>0</v>
      </c>
      <c r="BL85" s="18" t="s">
        <v>193</v>
      </c>
      <c r="BM85" s="186" t="s">
        <v>193</v>
      </c>
    </row>
    <row r="86" spans="1:65" s="2" customFormat="1" ht="16.5" customHeight="1">
      <c r="A86" s="35"/>
      <c r="B86" s="36"/>
      <c r="C86" s="175" t="s">
        <v>205</v>
      </c>
      <c r="D86" s="175" t="s">
        <v>189</v>
      </c>
      <c r="E86" s="176" t="s">
        <v>1141</v>
      </c>
      <c r="F86" s="177" t="s">
        <v>1142</v>
      </c>
      <c r="G86" s="178" t="s">
        <v>382</v>
      </c>
      <c r="H86" s="179">
        <v>25</v>
      </c>
      <c r="I86" s="180"/>
      <c r="J86" s="181">
        <f t="shared" si="0"/>
        <v>0</v>
      </c>
      <c r="K86" s="177" t="s">
        <v>19</v>
      </c>
      <c r="L86" s="40"/>
      <c r="M86" s="182" t="s">
        <v>19</v>
      </c>
      <c r="N86" s="183" t="s">
        <v>42</v>
      </c>
      <c r="O86" s="65"/>
      <c r="P86" s="184">
        <f t="shared" si="1"/>
        <v>0</v>
      </c>
      <c r="Q86" s="184">
        <v>0</v>
      </c>
      <c r="R86" s="184">
        <f t="shared" si="2"/>
        <v>0</v>
      </c>
      <c r="S86" s="184">
        <v>0</v>
      </c>
      <c r="T86" s="185">
        <f t="shared" si="3"/>
        <v>0</v>
      </c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R86" s="186" t="s">
        <v>193</v>
      </c>
      <c r="AT86" s="186" t="s">
        <v>189</v>
      </c>
      <c r="AU86" s="186" t="s">
        <v>81</v>
      </c>
      <c r="AY86" s="18" t="s">
        <v>187</v>
      </c>
      <c r="BE86" s="187">
        <f t="shared" si="4"/>
        <v>0</v>
      </c>
      <c r="BF86" s="187">
        <f t="shared" si="5"/>
        <v>0</v>
      </c>
      <c r="BG86" s="187">
        <f t="shared" si="6"/>
        <v>0</v>
      </c>
      <c r="BH86" s="187">
        <f t="shared" si="7"/>
        <v>0</v>
      </c>
      <c r="BI86" s="187">
        <f t="shared" si="8"/>
        <v>0</v>
      </c>
      <c r="BJ86" s="18" t="s">
        <v>79</v>
      </c>
      <c r="BK86" s="187">
        <f t="shared" si="9"/>
        <v>0</v>
      </c>
      <c r="BL86" s="18" t="s">
        <v>193</v>
      </c>
      <c r="BM86" s="186" t="s">
        <v>219</v>
      </c>
    </row>
    <row r="87" spans="1:65" s="2" customFormat="1" ht="16.5" customHeight="1">
      <c r="A87" s="35"/>
      <c r="B87" s="36"/>
      <c r="C87" s="175" t="s">
        <v>193</v>
      </c>
      <c r="D87" s="175" t="s">
        <v>189</v>
      </c>
      <c r="E87" s="176" t="s">
        <v>1143</v>
      </c>
      <c r="F87" s="177" t="s">
        <v>1144</v>
      </c>
      <c r="G87" s="178" t="s">
        <v>382</v>
      </c>
      <c r="H87" s="179">
        <v>4</v>
      </c>
      <c r="I87" s="180"/>
      <c r="J87" s="181">
        <f t="shared" si="0"/>
        <v>0</v>
      </c>
      <c r="K87" s="177" t="s">
        <v>19</v>
      </c>
      <c r="L87" s="40"/>
      <c r="M87" s="182" t="s">
        <v>19</v>
      </c>
      <c r="N87" s="183" t="s">
        <v>42</v>
      </c>
      <c r="O87" s="65"/>
      <c r="P87" s="184">
        <f t="shared" si="1"/>
        <v>0</v>
      </c>
      <c r="Q87" s="184">
        <v>0</v>
      </c>
      <c r="R87" s="184">
        <f t="shared" si="2"/>
        <v>0</v>
      </c>
      <c r="S87" s="184">
        <v>0</v>
      </c>
      <c r="T87" s="185">
        <f t="shared" si="3"/>
        <v>0</v>
      </c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R87" s="186" t="s">
        <v>193</v>
      </c>
      <c r="AT87" s="186" t="s">
        <v>189</v>
      </c>
      <c r="AU87" s="186" t="s">
        <v>81</v>
      </c>
      <c r="AY87" s="18" t="s">
        <v>187</v>
      </c>
      <c r="BE87" s="187">
        <f t="shared" si="4"/>
        <v>0</v>
      </c>
      <c r="BF87" s="187">
        <f t="shared" si="5"/>
        <v>0</v>
      </c>
      <c r="BG87" s="187">
        <f t="shared" si="6"/>
        <v>0</v>
      </c>
      <c r="BH87" s="187">
        <f t="shared" si="7"/>
        <v>0</v>
      </c>
      <c r="BI87" s="187">
        <f t="shared" si="8"/>
        <v>0</v>
      </c>
      <c r="BJ87" s="18" t="s">
        <v>79</v>
      </c>
      <c r="BK87" s="187">
        <f t="shared" si="9"/>
        <v>0</v>
      </c>
      <c r="BL87" s="18" t="s">
        <v>193</v>
      </c>
      <c r="BM87" s="186" t="s">
        <v>232</v>
      </c>
    </row>
    <row r="88" spans="1:65" s="2" customFormat="1" ht="16.5" customHeight="1">
      <c r="A88" s="35"/>
      <c r="B88" s="36"/>
      <c r="C88" s="175" t="s">
        <v>214</v>
      </c>
      <c r="D88" s="175" t="s">
        <v>189</v>
      </c>
      <c r="E88" s="176" t="s">
        <v>1145</v>
      </c>
      <c r="F88" s="177" t="s">
        <v>1146</v>
      </c>
      <c r="G88" s="178" t="s">
        <v>1126</v>
      </c>
      <c r="H88" s="179">
        <v>2</v>
      </c>
      <c r="I88" s="180"/>
      <c r="J88" s="181">
        <f t="shared" si="0"/>
        <v>0</v>
      </c>
      <c r="K88" s="177" t="s">
        <v>19</v>
      </c>
      <c r="L88" s="40"/>
      <c r="M88" s="182" t="s">
        <v>19</v>
      </c>
      <c r="N88" s="183" t="s">
        <v>42</v>
      </c>
      <c r="O88" s="65"/>
      <c r="P88" s="184">
        <f t="shared" si="1"/>
        <v>0</v>
      </c>
      <c r="Q88" s="184">
        <v>0</v>
      </c>
      <c r="R88" s="184">
        <f t="shared" si="2"/>
        <v>0</v>
      </c>
      <c r="S88" s="184">
        <v>0</v>
      </c>
      <c r="T88" s="185">
        <f t="shared" si="3"/>
        <v>0</v>
      </c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R88" s="186" t="s">
        <v>193</v>
      </c>
      <c r="AT88" s="186" t="s">
        <v>189</v>
      </c>
      <c r="AU88" s="186" t="s">
        <v>81</v>
      </c>
      <c r="AY88" s="18" t="s">
        <v>187</v>
      </c>
      <c r="BE88" s="187">
        <f t="shared" si="4"/>
        <v>0</v>
      </c>
      <c r="BF88" s="187">
        <f t="shared" si="5"/>
        <v>0</v>
      </c>
      <c r="BG88" s="187">
        <f t="shared" si="6"/>
        <v>0</v>
      </c>
      <c r="BH88" s="187">
        <f t="shared" si="7"/>
        <v>0</v>
      </c>
      <c r="BI88" s="187">
        <f t="shared" si="8"/>
        <v>0</v>
      </c>
      <c r="BJ88" s="18" t="s">
        <v>79</v>
      </c>
      <c r="BK88" s="187">
        <f t="shared" si="9"/>
        <v>0</v>
      </c>
      <c r="BL88" s="18" t="s">
        <v>193</v>
      </c>
      <c r="BM88" s="186" t="s">
        <v>107</v>
      </c>
    </row>
    <row r="89" spans="1:65" s="2" customFormat="1" ht="16.5" customHeight="1">
      <c r="A89" s="35"/>
      <c r="B89" s="36"/>
      <c r="C89" s="175" t="s">
        <v>219</v>
      </c>
      <c r="D89" s="175" t="s">
        <v>189</v>
      </c>
      <c r="E89" s="176" t="s">
        <v>1147</v>
      </c>
      <c r="F89" s="177" t="s">
        <v>1148</v>
      </c>
      <c r="G89" s="178" t="s">
        <v>1126</v>
      </c>
      <c r="H89" s="179">
        <v>2</v>
      </c>
      <c r="I89" s="180"/>
      <c r="J89" s="181">
        <f t="shared" si="0"/>
        <v>0</v>
      </c>
      <c r="K89" s="177" t="s">
        <v>19</v>
      </c>
      <c r="L89" s="40"/>
      <c r="M89" s="182" t="s">
        <v>19</v>
      </c>
      <c r="N89" s="183" t="s">
        <v>42</v>
      </c>
      <c r="O89" s="65"/>
      <c r="P89" s="184">
        <f t="shared" si="1"/>
        <v>0</v>
      </c>
      <c r="Q89" s="184">
        <v>0</v>
      </c>
      <c r="R89" s="184">
        <f t="shared" si="2"/>
        <v>0</v>
      </c>
      <c r="S89" s="184">
        <v>0</v>
      </c>
      <c r="T89" s="185">
        <f t="shared" si="3"/>
        <v>0</v>
      </c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R89" s="186" t="s">
        <v>193</v>
      </c>
      <c r="AT89" s="186" t="s">
        <v>189</v>
      </c>
      <c r="AU89" s="186" t="s">
        <v>81</v>
      </c>
      <c r="AY89" s="18" t="s">
        <v>187</v>
      </c>
      <c r="BE89" s="187">
        <f t="shared" si="4"/>
        <v>0</v>
      </c>
      <c r="BF89" s="187">
        <f t="shared" si="5"/>
        <v>0</v>
      </c>
      <c r="BG89" s="187">
        <f t="shared" si="6"/>
        <v>0</v>
      </c>
      <c r="BH89" s="187">
        <f t="shared" si="7"/>
        <v>0</v>
      </c>
      <c r="BI89" s="187">
        <f t="shared" si="8"/>
        <v>0</v>
      </c>
      <c r="BJ89" s="18" t="s">
        <v>79</v>
      </c>
      <c r="BK89" s="187">
        <f t="shared" si="9"/>
        <v>0</v>
      </c>
      <c r="BL89" s="18" t="s">
        <v>193</v>
      </c>
      <c r="BM89" s="186" t="s">
        <v>8</v>
      </c>
    </row>
    <row r="90" spans="1:65" s="2" customFormat="1" ht="24.2" customHeight="1">
      <c r="A90" s="35"/>
      <c r="B90" s="36"/>
      <c r="C90" s="175" t="s">
        <v>225</v>
      </c>
      <c r="D90" s="175" t="s">
        <v>189</v>
      </c>
      <c r="E90" s="176" t="s">
        <v>2038</v>
      </c>
      <c r="F90" s="177" t="s">
        <v>2039</v>
      </c>
      <c r="G90" s="178" t="s">
        <v>1126</v>
      </c>
      <c r="H90" s="179">
        <v>1</v>
      </c>
      <c r="I90" s="180"/>
      <c r="J90" s="181">
        <f t="shared" si="0"/>
        <v>0</v>
      </c>
      <c r="K90" s="177" t="s">
        <v>19</v>
      </c>
      <c r="L90" s="40"/>
      <c r="M90" s="182" t="s">
        <v>19</v>
      </c>
      <c r="N90" s="183" t="s">
        <v>42</v>
      </c>
      <c r="O90" s="65"/>
      <c r="P90" s="184">
        <f t="shared" si="1"/>
        <v>0</v>
      </c>
      <c r="Q90" s="184">
        <v>0</v>
      </c>
      <c r="R90" s="184">
        <f t="shared" si="2"/>
        <v>0</v>
      </c>
      <c r="S90" s="184">
        <v>0</v>
      </c>
      <c r="T90" s="185">
        <f t="shared" si="3"/>
        <v>0</v>
      </c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R90" s="186" t="s">
        <v>193</v>
      </c>
      <c r="AT90" s="186" t="s">
        <v>189</v>
      </c>
      <c r="AU90" s="186" t="s">
        <v>81</v>
      </c>
      <c r="AY90" s="18" t="s">
        <v>187</v>
      </c>
      <c r="BE90" s="187">
        <f t="shared" si="4"/>
        <v>0</v>
      </c>
      <c r="BF90" s="187">
        <f t="shared" si="5"/>
        <v>0</v>
      </c>
      <c r="BG90" s="187">
        <f t="shared" si="6"/>
        <v>0</v>
      </c>
      <c r="BH90" s="187">
        <f t="shared" si="7"/>
        <v>0</v>
      </c>
      <c r="BI90" s="187">
        <f t="shared" si="8"/>
        <v>0</v>
      </c>
      <c r="BJ90" s="18" t="s">
        <v>79</v>
      </c>
      <c r="BK90" s="187">
        <f t="shared" si="9"/>
        <v>0</v>
      </c>
      <c r="BL90" s="18" t="s">
        <v>193</v>
      </c>
      <c r="BM90" s="186" t="s">
        <v>118</v>
      </c>
    </row>
    <row r="91" spans="1:65" s="2" customFormat="1" ht="16.5" customHeight="1">
      <c r="A91" s="35"/>
      <c r="B91" s="36"/>
      <c r="C91" s="175" t="s">
        <v>232</v>
      </c>
      <c r="D91" s="175" t="s">
        <v>189</v>
      </c>
      <c r="E91" s="176" t="s">
        <v>1153</v>
      </c>
      <c r="F91" s="177" t="s">
        <v>1154</v>
      </c>
      <c r="G91" s="178" t="s">
        <v>1126</v>
      </c>
      <c r="H91" s="179">
        <v>1</v>
      </c>
      <c r="I91" s="180"/>
      <c r="J91" s="181">
        <f t="shared" si="0"/>
        <v>0</v>
      </c>
      <c r="K91" s="177" t="s">
        <v>19</v>
      </c>
      <c r="L91" s="40"/>
      <c r="M91" s="182" t="s">
        <v>19</v>
      </c>
      <c r="N91" s="183" t="s">
        <v>42</v>
      </c>
      <c r="O91" s="65"/>
      <c r="P91" s="184">
        <f t="shared" si="1"/>
        <v>0</v>
      </c>
      <c r="Q91" s="184">
        <v>0</v>
      </c>
      <c r="R91" s="184">
        <f t="shared" si="2"/>
        <v>0</v>
      </c>
      <c r="S91" s="184">
        <v>0</v>
      </c>
      <c r="T91" s="185">
        <f t="shared" si="3"/>
        <v>0</v>
      </c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R91" s="186" t="s">
        <v>193</v>
      </c>
      <c r="AT91" s="186" t="s">
        <v>189</v>
      </c>
      <c r="AU91" s="186" t="s">
        <v>81</v>
      </c>
      <c r="AY91" s="18" t="s">
        <v>187</v>
      </c>
      <c r="BE91" s="187">
        <f t="shared" si="4"/>
        <v>0</v>
      </c>
      <c r="BF91" s="187">
        <f t="shared" si="5"/>
        <v>0</v>
      </c>
      <c r="BG91" s="187">
        <f t="shared" si="6"/>
        <v>0</v>
      </c>
      <c r="BH91" s="187">
        <f t="shared" si="7"/>
        <v>0</v>
      </c>
      <c r="BI91" s="187">
        <f t="shared" si="8"/>
        <v>0</v>
      </c>
      <c r="BJ91" s="18" t="s">
        <v>79</v>
      </c>
      <c r="BK91" s="187">
        <f t="shared" si="9"/>
        <v>0</v>
      </c>
      <c r="BL91" s="18" t="s">
        <v>193</v>
      </c>
      <c r="BM91" s="186" t="s">
        <v>282</v>
      </c>
    </row>
    <row r="92" spans="1:65" s="2" customFormat="1" ht="16.5" customHeight="1">
      <c r="A92" s="35"/>
      <c r="B92" s="36"/>
      <c r="C92" s="175" t="s">
        <v>238</v>
      </c>
      <c r="D92" s="175" t="s">
        <v>189</v>
      </c>
      <c r="E92" s="176" t="s">
        <v>1155</v>
      </c>
      <c r="F92" s="177" t="s">
        <v>1156</v>
      </c>
      <c r="G92" s="178" t="s">
        <v>1126</v>
      </c>
      <c r="H92" s="179">
        <v>1</v>
      </c>
      <c r="I92" s="180"/>
      <c r="J92" s="181">
        <f t="shared" si="0"/>
        <v>0</v>
      </c>
      <c r="K92" s="177" t="s">
        <v>19</v>
      </c>
      <c r="L92" s="40"/>
      <c r="M92" s="182" t="s">
        <v>19</v>
      </c>
      <c r="N92" s="183" t="s">
        <v>42</v>
      </c>
      <c r="O92" s="65"/>
      <c r="P92" s="184">
        <f t="shared" si="1"/>
        <v>0</v>
      </c>
      <c r="Q92" s="184">
        <v>0</v>
      </c>
      <c r="R92" s="184">
        <f t="shared" si="2"/>
        <v>0</v>
      </c>
      <c r="S92" s="184">
        <v>0</v>
      </c>
      <c r="T92" s="185">
        <f t="shared" si="3"/>
        <v>0</v>
      </c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R92" s="186" t="s">
        <v>193</v>
      </c>
      <c r="AT92" s="186" t="s">
        <v>189</v>
      </c>
      <c r="AU92" s="186" t="s">
        <v>81</v>
      </c>
      <c r="AY92" s="18" t="s">
        <v>187</v>
      </c>
      <c r="BE92" s="187">
        <f t="shared" si="4"/>
        <v>0</v>
      </c>
      <c r="BF92" s="187">
        <f t="shared" si="5"/>
        <v>0</v>
      </c>
      <c r="BG92" s="187">
        <f t="shared" si="6"/>
        <v>0</v>
      </c>
      <c r="BH92" s="187">
        <f t="shared" si="7"/>
        <v>0</v>
      </c>
      <c r="BI92" s="187">
        <f t="shared" si="8"/>
        <v>0</v>
      </c>
      <c r="BJ92" s="18" t="s">
        <v>79</v>
      </c>
      <c r="BK92" s="187">
        <f t="shared" si="9"/>
        <v>0</v>
      </c>
      <c r="BL92" s="18" t="s">
        <v>193</v>
      </c>
      <c r="BM92" s="186" t="s">
        <v>288</v>
      </c>
    </row>
    <row r="93" spans="1:65" s="2" customFormat="1" ht="39">
      <c r="A93" s="35"/>
      <c r="B93" s="36"/>
      <c r="C93" s="37"/>
      <c r="D93" s="195" t="s">
        <v>1084</v>
      </c>
      <c r="E93" s="37"/>
      <c r="F93" s="251" t="s">
        <v>1157</v>
      </c>
      <c r="G93" s="37"/>
      <c r="H93" s="37"/>
      <c r="I93" s="190"/>
      <c r="J93" s="37"/>
      <c r="K93" s="37"/>
      <c r="L93" s="40"/>
      <c r="M93" s="191"/>
      <c r="N93" s="192"/>
      <c r="O93" s="65"/>
      <c r="P93" s="65"/>
      <c r="Q93" s="65"/>
      <c r="R93" s="65"/>
      <c r="S93" s="65"/>
      <c r="T93" s="66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T93" s="18" t="s">
        <v>1084</v>
      </c>
      <c r="AU93" s="18" t="s">
        <v>81</v>
      </c>
    </row>
    <row r="94" spans="1:65" s="2" customFormat="1" ht="16.5" customHeight="1">
      <c r="A94" s="35"/>
      <c r="B94" s="36"/>
      <c r="C94" s="175" t="s">
        <v>107</v>
      </c>
      <c r="D94" s="175" t="s">
        <v>189</v>
      </c>
      <c r="E94" s="176" t="s">
        <v>1158</v>
      </c>
      <c r="F94" s="177" t="s">
        <v>1159</v>
      </c>
      <c r="G94" s="178" t="s">
        <v>1160</v>
      </c>
      <c r="H94" s="179">
        <v>1</v>
      </c>
      <c r="I94" s="180"/>
      <c r="J94" s="181">
        <f>ROUND(I94*H94,2)</f>
        <v>0</v>
      </c>
      <c r="K94" s="177" t="s">
        <v>19</v>
      </c>
      <c r="L94" s="40"/>
      <c r="M94" s="182" t="s">
        <v>19</v>
      </c>
      <c r="N94" s="183" t="s">
        <v>42</v>
      </c>
      <c r="O94" s="65"/>
      <c r="P94" s="184">
        <f>O94*H94</f>
        <v>0</v>
      </c>
      <c r="Q94" s="184">
        <v>0</v>
      </c>
      <c r="R94" s="184">
        <f>Q94*H94</f>
        <v>0</v>
      </c>
      <c r="S94" s="184">
        <v>0</v>
      </c>
      <c r="T94" s="185">
        <f>S94*H94</f>
        <v>0</v>
      </c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R94" s="186" t="s">
        <v>193</v>
      </c>
      <c r="AT94" s="186" t="s">
        <v>189</v>
      </c>
      <c r="AU94" s="186" t="s">
        <v>81</v>
      </c>
      <c r="AY94" s="18" t="s">
        <v>187</v>
      </c>
      <c r="BE94" s="187">
        <f>IF(N94="základní",J94,0)</f>
        <v>0</v>
      </c>
      <c r="BF94" s="187">
        <f>IF(N94="snížená",J94,0)</f>
        <v>0</v>
      </c>
      <c r="BG94" s="187">
        <f>IF(N94="zákl. přenesená",J94,0)</f>
        <v>0</v>
      </c>
      <c r="BH94" s="187">
        <f>IF(N94="sníž. přenesená",J94,0)</f>
        <v>0</v>
      </c>
      <c r="BI94" s="187">
        <f>IF(N94="nulová",J94,0)</f>
        <v>0</v>
      </c>
      <c r="BJ94" s="18" t="s">
        <v>79</v>
      </c>
      <c r="BK94" s="187">
        <f>ROUND(I94*H94,2)</f>
        <v>0</v>
      </c>
      <c r="BL94" s="18" t="s">
        <v>193</v>
      </c>
      <c r="BM94" s="186" t="s">
        <v>300</v>
      </c>
    </row>
    <row r="95" spans="1:65" s="2" customFormat="1" ht="16.5" customHeight="1">
      <c r="A95" s="35"/>
      <c r="B95" s="36"/>
      <c r="C95" s="175" t="s">
        <v>110</v>
      </c>
      <c r="D95" s="175" t="s">
        <v>189</v>
      </c>
      <c r="E95" s="176" t="s">
        <v>1161</v>
      </c>
      <c r="F95" s="177" t="s">
        <v>1162</v>
      </c>
      <c r="G95" s="178" t="s">
        <v>1160</v>
      </c>
      <c r="H95" s="179">
        <v>1</v>
      </c>
      <c r="I95" s="180"/>
      <c r="J95" s="181">
        <f>ROUND(I95*H95,2)</f>
        <v>0</v>
      </c>
      <c r="K95" s="177" t="s">
        <v>19</v>
      </c>
      <c r="L95" s="40"/>
      <c r="M95" s="182" t="s">
        <v>19</v>
      </c>
      <c r="N95" s="183" t="s">
        <v>42</v>
      </c>
      <c r="O95" s="65"/>
      <c r="P95" s="184">
        <f>O95*H95</f>
        <v>0</v>
      </c>
      <c r="Q95" s="184">
        <v>0</v>
      </c>
      <c r="R95" s="184">
        <f>Q95*H95</f>
        <v>0</v>
      </c>
      <c r="S95" s="184">
        <v>0</v>
      </c>
      <c r="T95" s="185">
        <f>S95*H95</f>
        <v>0</v>
      </c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R95" s="186" t="s">
        <v>193</v>
      </c>
      <c r="AT95" s="186" t="s">
        <v>189</v>
      </c>
      <c r="AU95" s="186" t="s">
        <v>81</v>
      </c>
      <c r="AY95" s="18" t="s">
        <v>187</v>
      </c>
      <c r="BE95" s="187">
        <f>IF(N95="základní",J95,0)</f>
        <v>0</v>
      </c>
      <c r="BF95" s="187">
        <f>IF(N95="snížená",J95,0)</f>
        <v>0</v>
      </c>
      <c r="BG95" s="187">
        <f>IF(N95="zákl. přenesená",J95,0)</f>
        <v>0</v>
      </c>
      <c r="BH95" s="187">
        <f>IF(N95="sníž. přenesená",J95,0)</f>
        <v>0</v>
      </c>
      <c r="BI95" s="187">
        <f>IF(N95="nulová",J95,0)</f>
        <v>0</v>
      </c>
      <c r="BJ95" s="18" t="s">
        <v>79</v>
      </c>
      <c r="BK95" s="187">
        <f>ROUND(I95*H95,2)</f>
        <v>0</v>
      </c>
      <c r="BL95" s="18" t="s">
        <v>193</v>
      </c>
      <c r="BM95" s="186" t="s">
        <v>312</v>
      </c>
    </row>
    <row r="96" spans="1:65" s="2" customFormat="1" ht="16.5" customHeight="1">
      <c r="A96" s="35"/>
      <c r="B96" s="36"/>
      <c r="C96" s="175" t="s">
        <v>8</v>
      </c>
      <c r="D96" s="175" t="s">
        <v>189</v>
      </c>
      <c r="E96" s="176" t="s">
        <v>1163</v>
      </c>
      <c r="F96" s="177" t="s">
        <v>1164</v>
      </c>
      <c r="G96" s="178" t="s">
        <v>1160</v>
      </c>
      <c r="H96" s="179">
        <v>1</v>
      </c>
      <c r="I96" s="180"/>
      <c r="J96" s="181">
        <f>ROUND(I96*H96,2)</f>
        <v>0</v>
      </c>
      <c r="K96" s="177" t="s">
        <v>19</v>
      </c>
      <c r="L96" s="40"/>
      <c r="M96" s="252" t="s">
        <v>19</v>
      </c>
      <c r="N96" s="253" t="s">
        <v>42</v>
      </c>
      <c r="O96" s="249"/>
      <c r="P96" s="254">
        <f>O96*H96</f>
        <v>0</v>
      </c>
      <c r="Q96" s="254">
        <v>0</v>
      </c>
      <c r="R96" s="254">
        <f>Q96*H96</f>
        <v>0</v>
      </c>
      <c r="S96" s="254">
        <v>0</v>
      </c>
      <c r="T96" s="255">
        <f>S96*H96</f>
        <v>0</v>
      </c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R96" s="186" t="s">
        <v>193</v>
      </c>
      <c r="AT96" s="186" t="s">
        <v>189</v>
      </c>
      <c r="AU96" s="186" t="s">
        <v>81</v>
      </c>
      <c r="AY96" s="18" t="s">
        <v>187</v>
      </c>
      <c r="BE96" s="187">
        <f>IF(N96="základní",J96,0)</f>
        <v>0</v>
      </c>
      <c r="BF96" s="187">
        <f>IF(N96="snížená",J96,0)</f>
        <v>0</v>
      </c>
      <c r="BG96" s="187">
        <f>IF(N96="zákl. přenesená",J96,0)</f>
        <v>0</v>
      </c>
      <c r="BH96" s="187">
        <f>IF(N96="sníž. přenesená",J96,0)</f>
        <v>0</v>
      </c>
      <c r="BI96" s="187">
        <f>IF(N96="nulová",J96,0)</f>
        <v>0</v>
      </c>
      <c r="BJ96" s="18" t="s">
        <v>79</v>
      </c>
      <c r="BK96" s="187">
        <f>ROUND(I96*H96,2)</f>
        <v>0</v>
      </c>
      <c r="BL96" s="18" t="s">
        <v>193</v>
      </c>
      <c r="BM96" s="186" t="s">
        <v>317</v>
      </c>
    </row>
    <row r="97" spans="1:31" s="2" customFormat="1" ht="6.95" customHeight="1">
      <c r="A97" s="35"/>
      <c r="B97" s="48"/>
      <c r="C97" s="49"/>
      <c r="D97" s="49"/>
      <c r="E97" s="49"/>
      <c r="F97" s="49"/>
      <c r="G97" s="49"/>
      <c r="H97" s="49"/>
      <c r="I97" s="49"/>
      <c r="J97" s="49"/>
      <c r="K97" s="49"/>
      <c r="L97" s="40"/>
      <c r="M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</sheetData>
  <sheetProtection algorithmName="SHA-512" hashValue="nf8qNtyNoftCGEYf2yZ94x88MTEHY4wDw+37Z67tlGLZk19uqXT2E0qjESuz02wmPaEJ6/RXCVYimE9uk8EbUQ==" saltValue="ELcW5OfU5oOTEAshPJcGS08I7lZEB/EFomCDWqXD8L7lgwnZY1VI5v3sFHebPUg4IfAsKdM7daNqN1HVAh2bYw==" spinCount="100000" sheet="1" objects="1" scenarios="1" formatColumns="0" formatRows="0" autoFilter="0"/>
  <autoFilter ref="C80:K96"/>
  <mergeCells count="9">
    <mergeCell ref="E50:H50"/>
    <mergeCell ref="E71:H71"/>
    <mergeCell ref="E73:H73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27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296"/>
      <c r="M2" s="296"/>
      <c r="N2" s="296"/>
      <c r="O2" s="296"/>
      <c r="P2" s="296"/>
      <c r="Q2" s="296"/>
      <c r="R2" s="296"/>
      <c r="S2" s="296"/>
      <c r="T2" s="296"/>
      <c r="U2" s="296"/>
      <c r="V2" s="296"/>
      <c r="AT2" s="18" t="s">
        <v>112</v>
      </c>
      <c r="AZ2" s="102" t="s">
        <v>122</v>
      </c>
      <c r="BA2" s="102" t="s">
        <v>123</v>
      </c>
      <c r="BB2" s="102" t="s">
        <v>124</v>
      </c>
      <c r="BC2" s="102" t="s">
        <v>442</v>
      </c>
      <c r="BD2" s="102" t="s">
        <v>81</v>
      </c>
    </row>
    <row r="3" spans="1:56" s="1" customFormat="1" ht="6.95" hidden="1" customHeight="1">
      <c r="B3" s="103"/>
      <c r="C3" s="104"/>
      <c r="D3" s="104"/>
      <c r="E3" s="104"/>
      <c r="F3" s="104"/>
      <c r="G3" s="104"/>
      <c r="H3" s="104"/>
      <c r="I3" s="104"/>
      <c r="J3" s="104"/>
      <c r="K3" s="104"/>
      <c r="L3" s="21"/>
      <c r="AT3" s="18" t="s">
        <v>81</v>
      </c>
      <c r="AZ3" s="102" t="s">
        <v>131</v>
      </c>
      <c r="BA3" s="102" t="s">
        <v>132</v>
      </c>
      <c r="BB3" s="102" t="s">
        <v>128</v>
      </c>
      <c r="BC3" s="102" t="s">
        <v>2040</v>
      </c>
      <c r="BD3" s="102" t="s">
        <v>81</v>
      </c>
    </row>
    <row r="4" spans="1:56" s="1" customFormat="1" ht="24.95" hidden="1" customHeight="1">
      <c r="B4" s="21"/>
      <c r="D4" s="105" t="s">
        <v>130</v>
      </c>
      <c r="L4" s="21"/>
      <c r="M4" s="106" t="s">
        <v>10</v>
      </c>
      <c r="AT4" s="18" t="s">
        <v>4</v>
      </c>
      <c r="AZ4" s="102" t="s">
        <v>134</v>
      </c>
      <c r="BA4" s="102" t="s">
        <v>132</v>
      </c>
      <c r="BB4" s="102" t="s">
        <v>124</v>
      </c>
      <c r="BC4" s="102" t="s">
        <v>2041</v>
      </c>
      <c r="BD4" s="102" t="s">
        <v>81</v>
      </c>
    </row>
    <row r="5" spans="1:56" s="1" customFormat="1" ht="6.95" hidden="1" customHeight="1">
      <c r="B5" s="21"/>
      <c r="L5" s="21"/>
      <c r="AZ5" s="102" t="s">
        <v>1179</v>
      </c>
      <c r="BA5" s="102" t="s">
        <v>1180</v>
      </c>
      <c r="BB5" s="102" t="s">
        <v>128</v>
      </c>
      <c r="BC5" s="102" t="s">
        <v>2042</v>
      </c>
      <c r="BD5" s="102" t="s">
        <v>81</v>
      </c>
    </row>
    <row r="6" spans="1:56" s="1" customFormat="1" ht="12" hidden="1" customHeight="1">
      <c r="B6" s="21"/>
      <c r="D6" s="107" t="s">
        <v>16</v>
      </c>
      <c r="L6" s="21"/>
      <c r="AZ6" s="102" t="s">
        <v>48</v>
      </c>
      <c r="BA6" s="102" t="s">
        <v>143</v>
      </c>
      <c r="BB6" s="102" t="s">
        <v>144</v>
      </c>
      <c r="BC6" s="102" t="s">
        <v>2043</v>
      </c>
      <c r="BD6" s="102" t="s">
        <v>81</v>
      </c>
    </row>
    <row r="7" spans="1:56" s="1" customFormat="1" ht="16.5" hidden="1" customHeight="1">
      <c r="B7" s="21"/>
      <c r="E7" s="310" t="str">
        <f>'Rekapitulace stavby'!K6</f>
        <v>Splašková kanalizace Němčice</v>
      </c>
      <c r="F7" s="311"/>
      <c r="G7" s="311"/>
      <c r="H7" s="311"/>
      <c r="L7" s="21"/>
      <c r="AZ7" s="102" t="s">
        <v>147</v>
      </c>
      <c r="BA7" s="102" t="s">
        <v>148</v>
      </c>
      <c r="BB7" s="102" t="s">
        <v>144</v>
      </c>
      <c r="BC7" s="102" t="s">
        <v>2044</v>
      </c>
      <c r="BD7" s="102" t="s">
        <v>81</v>
      </c>
    </row>
    <row r="8" spans="1:56" s="2" customFormat="1" ht="12" hidden="1" customHeight="1">
      <c r="A8" s="35"/>
      <c r="B8" s="40"/>
      <c r="C8" s="35"/>
      <c r="D8" s="107" t="s">
        <v>142</v>
      </c>
      <c r="E8" s="35"/>
      <c r="F8" s="35"/>
      <c r="G8" s="35"/>
      <c r="H8" s="35"/>
      <c r="I8" s="35"/>
      <c r="J8" s="35"/>
      <c r="K8" s="35"/>
      <c r="L8" s="108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Z8" s="102" t="s">
        <v>150</v>
      </c>
      <c r="BA8" s="102" t="s">
        <v>151</v>
      </c>
      <c r="BB8" s="102" t="s">
        <v>144</v>
      </c>
      <c r="BC8" s="102" t="s">
        <v>2045</v>
      </c>
      <c r="BD8" s="102" t="s">
        <v>81</v>
      </c>
    </row>
    <row r="9" spans="1:56" s="2" customFormat="1" ht="16.5" hidden="1" customHeight="1">
      <c r="A9" s="35"/>
      <c r="B9" s="40"/>
      <c r="C9" s="35"/>
      <c r="D9" s="35"/>
      <c r="E9" s="312" t="s">
        <v>2046</v>
      </c>
      <c r="F9" s="313"/>
      <c r="G9" s="313"/>
      <c r="H9" s="313"/>
      <c r="I9" s="35"/>
      <c r="J9" s="35"/>
      <c r="K9" s="35"/>
      <c r="L9" s="108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Z9" s="102" t="s">
        <v>153</v>
      </c>
      <c r="BA9" s="102" t="s">
        <v>154</v>
      </c>
      <c r="BB9" s="102" t="s">
        <v>144</v>
      </c>
      <c r="BC9" s="102" t="s">
        <v>2047</v>
      </c>
      <c r="BD9" s="102" t="s">
        <v>81</v>
      </c>
    </row>
    <row r="10" spans="1:56" s="2" customFormat="1" ht="11.25" hidden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108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Z10" s="102" t="s">
        <v>719</v>
      </c>
      <c r="BA10" s="102" t="s">
        <v>720</v>
      </c>
      <c r="BB10" s="102" t="s">
        <v>144</v>
      </c>
      <c r="BC10" s="102" t="s">
        <v>2048</v>
      </c>
      <c r="BD10" s="102" t="s">
        <v>81</v>
      </c>
    </row>
    <row r="11" spans="1:56" s="2" customFormat="1" ht="12" hidden="1" customHeight="1">
      <c r="A11" s="35"/>
      <c r="B11" s="40"/>
      <c r="C11" s="35"/>
      <c r="D11" s="107" t="s">
        <v>18</v>
      </c>
      <c r="E11" s="35"/>
      <c r="F11" s="109" t="s">
        <v>19</v>
      </c>
      <c r="G11" s="35"/>
      <c r="H11" s="35"/>
      <c r="I11" s="107" t="s">
        <v>20</v>
      </c>
      <c r="J11" s="109" t="s">
        <v>19</v>
      </c>
      <c r="K11" s="35"/>
      <c r="L11" s="108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Z11" s="102" t="s">
        <v>1175</v>
      </c>
      <c r="BA11" s="102" t="s">
        <v>1176</v>
      </c>
      <c r="BB11" s="102" t="s">
        <v>144</v>
      </c>
      <c r="BC11" s="102" t="s">
        <v>2049</v>
      </c>
      <c r="BD11" s="102" t="s">
        <v>81</v>
      </c>
    </row>
    <row r="12" spans="1:56" s="2" customFormat="1" ht="12" hidden="1" customHeight="1">
      <c r="A12" s="35"/>
      <c r="B12" s="40"/>
      <c r="C12" s="35"/>
      <c r="D12" s="107" t="s">
        <v>21</v>
      </c>
      <c r="E12" s="35"/>
      <c r="F12" s="109" t="s">
        <v>22</v>
      </c>
      <c r="G12" s="35"/>
      <c r="H12" s="35"/>
      <c r="I12" s="107" t="s">
        <v>23</v>
      </c>
      <c r="J12" s="110" t="str">
        <f>'Rekapitulace stavby'!AN8</f>
        <v>26. 5. 2025</v>
      </c>
      <c r="K12" s="35"/>
      <c r="L12" s="108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Z12" s="102" t="s">
        <v>156</v>
      </c>
      <c r="BA12" s="102" t="s">
        <v>157</v>
      </c>
      <c r="BB12" s="102" t="s">
        <v>144</v>
      </c>
      <c r="BC12" s="102" t="s">
        <v>2050</v>
      </c>
      <c r="BD12" s="102" t="s">
        <v>81</v>
      </c>
    </row>
    <row r="13" spans="1:56" s="2" customFormat="1" ht="10.9" hidden="1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108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56" s="2" customFormat="1" ht="12" hidden="1" customHeight="1">
      <c r="A14" s="35"/>
      <c r="B14" s="40"/>
      <c r="C14" s="35"/>
      <c r="D14" s="107" t="s">
        <v>25</v>
      </c>
      <c r="E14" s="35"/>
      <c r="F14" s="35"/>
      <c r="G14" s="35"/>
      <c r="H14" s="35"/>
      <c r="I14" s="107" t="s">
        <v>26</v>
      </c>
      <c r="J14" s="109" t="s">
        <v>19</v>
      </c>
      <c r="K14" s="35"/>
      <c r="L14" s="108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56" s="2" customFormat="1" ht="18" hidden="1" customHeight="1">
      <c r="A15" s="35"/>
      <c r="B15" s="40"/>
      <c r="C15" s="35"/>
      <c r="D15" s="35"/>
      <c r="E15" s="109" t="s">
        <v>27</v>
      </c>
      <c r="F15" s="35"/>
      <c r="G15" s="35"/>
      <c r="H15" s="35"/>
      <c r="I15" s="107" t="s">
        <v>28</v>
      </c>
      <c r="J15" s="109" t="s">
        <v>19</v>
      </c>
      <c r="K15" s="35"/>
      <c r="L15" s="108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56" s="2" customFormat="1" ht="6.95" hidden="1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108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hidden="1" customHeight="1">
      <c r="A17" s="35"/>
      <c r="B17" s="40"/>
      <c r="C17" s="35"/>
      <c r="D17" s="107" t="s">
        <v>29</v>
      </c>
      <c r="E17" s="35"/>
      <c r="F17" s="35"/>
      <c r="G17" s="35"/>
      <c r="H17" s="35"/>
      <c r="I17" s="107" t="s">
        <v>26</v>
      </c>
      <c r="J17" s="31" t="str">
        <f>'Rekapitulace stavby'!AN13</f>
        <v>Vyplň údaj</v>
      </c>
      <c r="K17" s="35"/>
      <c r="L17" s="108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hidden="1" customHeight="1">
      <c r="A18" s="35"/>
      <c r="B18" s="40"/>
      <c r="C18" s="35"/>
      <c r="D18" s="35"/>
      <c r="E18" s="314" t="str">
        <f>'Rekapitulace stavby'!E14</f>
        <v>Vyplň údaj</v>
      </c>
      <c r="F18" s="315"/>
      <c r="G18" s="315"/>
      <c r="H18" s="315"/>
      <c r="I18" s="107" t="s">
        <v>28</v>
      </c>
      <c r="J18" s="31" t="str">
        <f>'Rekapitulace stavby'!AN14</f>
        <v>Vyplň údaj</v>
      </c>
      <c r="K18" s="35"/>
      <c r="L18" s="108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hidden="1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108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hidden="1" customHeight="1">
      <c r="A20" s="35"/>
      <c r="B20" s="40"/>
      <c r="C20" s="35"/>
      <c r="D20" s="107" t="s">
        <v>31</v>
      </c>
      <c r="E20" s="35"/>
      <c r="F20" s="35"/>
      <c r="G20" s="35"/>
      <c r="H20" s="35"/>
      <c r="I20" s="107" t="s">
        <v>26</v>
      </c>
      <c r="J20" s="109" t="s">
        <v>19</v>
      </c>
      <c r="K20" s="35"/>
      <c r="L20" s="108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hidden="1" customHeight="1">
      <c r="A21" s="35"/>
      <c r="B21" s="40"/>
      <c r="C21" s="35"/>
      <c r="D21" s="35"/>
      <c r="E21" s="109" t="s">
        <v>32</v>
      </c>
      <c r="F21" s="35"/>
      <c r="G21" s="35"/>
      <c r="H21" s="35"/>
      <c r="I21" s="107" t="s">
        <v>28</v>
      </c>
      <c r="J21" s="109" t="s">
        <v>19</v>
      </c>
      <c r="K21" s="35"/>
      <c r="L21" s="108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hidden="1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108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hidden="1" customHeight="1">
      <c r="A23" s="35"/>
      <c r="B23" s="40"/>
      <c r="C23" s="35"/>
      <c r="D23" s="107" t="s">
        <v>34</v>
      </c>
      <c r="E23" s="35"/>
      <c r="F23" s="35"/>
      <c r="G23" s="35"/>
      <c r="H23" s="35"/>
      <c r="I23" s="107" t="s">
        <v>26</v>
      </c>
      <c r="J23" s="109" t="s">
        <v>19</v>
      </c>
      <c r="K23" s="35"/>
      <c r="L23" s="108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hidden="1" customHeight="1">
      <c r="A24" s="35"/>
      <c r="B24" s="40"/>
      <c r="C24" s="35"/>
      <c r="D24" s="35"/>
      <c r="E24" s="109" t="s">
        <v>35</v>
      </c>
      <c r="F24" s="35"/>
      <c r="G24" s="35"/>
      <c r="H24" s="35"/>
      <c r="I24" s="107" t="s">
        <v>28</v>
      </c>
      <c r="J24" s="109" t="s">
        <v>19</v>
      </c>
      <c r="K24" s="35"/>
      <c r="L24" s="108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hidden="1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108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hidden="1" customHeight="1">
      <c r="A26" s="35"/>
      <c r="B26" s="40"/>
      <c r="C26" s="35"/>
      <c r="D26" s="107" t="s">
        <v>36</v>
      </c>
      <c r="E26" s="35"/>
      <c r="F26" s="35"/>
      <c r="G26" s="35"/>
      <c r="H26" s="35"/>
      <c r="I26" s="35"/>
      <c r="J26" s="35"/>
      <c r="K26" s="35"/>
      <c r="L26" s="108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hidden="1" customHeight="1">
      <c r="A27" s="111"/>
      <c r="B27" s="112"/>
      <c r="C27" s="111"/>
      <c r="D27" s="111"/>
      <c r="E27" s="316" t="s">
        <v>19</v>
      </c>
      <c r="F27" s="316"/>
      <c r="G27" s="316"/>
      <c r="H27" s="316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hidden="1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108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hidden="1" customHeight="1">
      <c r="A29" s="35"/>
      <c r="B29" s="40"/>
      <c r="C29" s="35"/>
      <c r="D29" s="114"/>
      <c r="E29" s="114"/>
      <c r="F29" s="114"/>
      <c r="G29" s="114"/>
      <c r="H29" s="114"/>
      <c r="I29" s="114"/>
      <c r="J29" s="114"/>
      <c r="K29" s="114"/>
      <c r="L29" s="108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hidden="1" customHeight="1">
      <c r="A30" s="35"/>
      <c r="B30" s="40"/>
      <c r="C30" s="35"/>
      <c r="D30" s="115" t="s">
        <v>37</v>
      </c>
      <c r="E30" s="35"/>
      <c r="F30" s="35"/>
      <c r="G30" s="35"/>
      <c r="H30" s="35"/>
      <c r="I30" s="35"/>
      <c r="J30" s="116">
        <f>ROUND(J88, 2)</f>
        <v>0</v>
      </c>
      <c r="K30" s="35"/>
      <c r="L30" s="108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hidden="1" customHeight="1">
      <c r="A31" s="35"/>
      <c r="B31" s="40"/>
      <c r="C31" s="35"/>
      <c r="D31" s="114"/>
      <c r="E31" s="114"/>
      <c r="F31" s="114"/>
      <c r="G31" s="114"/>
      <c r="H31" s="114"/>
      <c r="I31" s="114"/>
      <c r="J31" s="114"/>
      <c r="K31" s="114"/>
      <c r="L31" s="108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hidden="1" customHeight="1">
      <c r="A32" s="35"/>
      <c r="B32" s="40"/>
      <c r="C32" s="35"/>
      <c r="D32" s="35"/>
      <c r="E32" s="35"/>
      <c r="F32" s="117" t="s">
        <v>39</v>
      </c>
      <c r="G32" s="35"/>
      <c r="H32" s="35"/>
      <c r="I32" s="117" t="s">
        <v>38</v>
      </c>
      <c r="J32" s="117" t="s">
        <v>40</v>
      </c>
      <c r="K32" s="35"/>
      <c r="L32" s="108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hidden="1" customHeight="1">
      <c r="A33" s="35"/>
      <c r="B33" s="40"/>
      <c r="C33" s="35"/>
      <c r="D33" s="118" t="s">
        <v>41</v>
      </c>
      <c r="E33" s="107" t="s">
        <v>42</v>
      </c>
      <c r="F33" s="119">
        <f>ROUND((SUM(BE88:BE326)),  2)</f>
        <v>0</v>
      </c>
      <c r="G33" s="35"/>
      <c r="H33" s="35"/>
      <c r="I33" s="120">
        <v>0.21</v>
      </c>
      <c r="J33" s="119">
        <f>ROUND(((SUM(BE88:BE326))*I33),  2)</f>
        <v>0</v>
      </c>
      <c r="K33" s="35"/>
      <c r="L33" s="108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hidden="1" customHeight="1">
      <c r="A34" s="35"/>
      <c r="B34" s="40"/>
      <c r="C34" s="35"/>
      <c r="D34" s="35"/>
      <c r="E34" s="107" t="s">
        <v>43</v>
      </c>
      <c r="F34" s="119">
        <f>ROUND((SUM(BF88:BF326)),  2)</f>
        <v>0</v>
      </c>
      <c r="G34" s="35"/>
      <c r="H34" s="35"/>
      <c r="I34" s="120">
        <v>0.12</v>
      </c>
      <c r="J34" s="119">
        <f>ROUND(((SUM(BF88:BF326))*I34),  2)</f>
        <v>0</v>
      </c>
      <c r="K34" s="35"/>
      <c r="L34" s="108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07" t="s">
        <v>44</v>
      </c>
      <c r="F35" s="119">
        <f>ROUND((SUM(BG88:BG326)),  2)</f>
        <v>0</v>
      </c>
      <c r="G35" s="35"/>
      <c r="H35" s="35"/>
      <c r="I35" s="120">
        <v>0.21</v>
      </c>
      <c r="J35" s="119">
        <f>0</f>
        <v>0</v>
      </c>
      <c r="K35" s="35"/>
      <c r="L35" s="108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>
      <c r="A36" s="35"/>
      <c r="B36" s="40"/>
      <c r="C36" s="35"/>
      <c r="D36" s="35"/>
      <c r="E36" s="107" t="s">
        <v>45</v>
      </c>
      <c r="F36" s="119">
        <f>ROUND((SUM(BH88:BH326)),  2)</f>
        <v>0</v>
      </c>
      <c r="G36" s="35"/>
      <c r="H36" s="35"/>
      <c r="I36" s="120">
        <v>0.12</v>
      </c>
      <c r="J36" s="119">
        <f>0</f>
        <v>0</v>
      </c>
      <c r="K36" s="35"/>
      <c r="L36" s="108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07" t="s">
        <v>46</v>
      </c>
      <c r="F37" s="119">
        <f>ROUND((SUM(BI88:BI326)),  2)</f>
        <v>0</v>
      </c>
      <c r="G37" s="35"/>
      <c r="H37" s="35"/>
      <c r="I37" s="120">
        <v>0</v>
      </c>
      <c r="J37" s="119">
        <f>0</f>
        <v>0</v>
      </c>
      <c r="K37" s="35"/>
      <c r="L37" s="108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hidden="1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108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hidden="1" customHeight="1">
      <c r="A39" s="35"/>
      <c r="B39" s="40"/>
      <c r="C39" s="121"/>
      <c r="D39" s="122" t="s">
        <v>47</v>
      </c>
      <c r="E39" s="123"/>
      <c r="F39" s="123"/>
      <c r="G39" s="124" t="s">
        <v>48</v>
      </c>
      <c r="H39" s="125" t="s">
        <v>49</v>
      </c>
      <c r="I39" s="123"/>
      <c r="J39" s="126">
        <f>SUM(J30:J37)</f>
        <v>0</v>
      </c>
      <c r="K39" s="127"/>
      <c r="L39" s="108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128"/>
      <c r="C40" s="129"/>
      <c r="D40" s="129"/>
      <c r="E40" s="129"/>
      <c r="F40" s="129"/>
      <c r="G40" s="129"/>
      <c r="H40" s="129"/>
      <c r="I40" s="129"/>
      <c r="J40" s="129"/>
      <c r="K40" s="129"/>
      <c r="L40" s="108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ht="11.25" hidden="1"/>
    <row r="42" spans="1:31" ht="11.25" hidden="1"/>
    <row r="43" spans="1:31" ht="11.25" hidden="1"/>
    <row r="44" spans="1:31" s="2" customFormat="1" ht="6.95" hidden="1" customHeight="1">
      <c r="A44" s="35"/>
      <c r="B44" s="130"/>
      <c r="C44" s="131"/>
      <c r="D44" s="131"/>
      <c r="E44" s="131"/>
      <c r="F44" s="131"/>
      <c r="G44" s="131"/>
      <c r="H44" s="131"/>
      <c r="I44" s="131"/>
      <c r="J44" s="131"/>
      <c r="K44" s="131"/>
      <c r="L44" s="108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2" customFormat="1" ht="24.95" hidden="1" customHeight="1">
      <c r="A45" s="35"/>
      <c r="B45" s="36"/>
      <c r="C45" s="24" t="s">
        <v>159</v>
      </c>
      <c r="D45" s="37"/>
      <c r="E45" s="37"/>
      <c r="F45" s="37"/>
      <c r="G45" s="37"/>
      <c r="H45" s="37"/>
      <c r="I45" s="37"/>
      <c r="J45" s="37"/>
      <c r="K45" s="37"/>
      <c r="L45" s="108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</row>
    <row r="46" spans="1:31" s="2" customFormat="1" ht="6.95" hidden="1" customHeight="1">
      <c r="A46" s="35"/>
      <c r="B46" s="36"/>
      <c r="C46" s="37"/>
      <c r="D46" s="37"/>
      <c r="E46" s="37"/>
      <c r="F46" s="37"/>
      <c r="G46" s="37"/>
      <c r="H46" s="37"/>
      <c r="I46" s="37"/>
      <c r="J46" s="37"/>
      <c r="K46" s="37"/>
      <c r="L46" s="108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</row>
    <row r="47" spans="1:31" s="2" customFormat="1" ht="12" hidden="1" customHeight="1">
      <c r="A47" s="35"/>
      <c r="B47" s="36"/>
      <c r="C47" s="30" t="s">
        <v>16</v>
      </c>
      <c r="D47" s="37"/>
      <c r="E47" s="37"/>
      <c r="F47" s="37"/>
      <c r="G47" s="37"/>
      <c r="H47" s="37"/>
      <c r="I47" s="37"/>
      <c r="J47" s="37"/>
      <c r="K47" s="37"/>
      <c r="L47" s="108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</row>
    <row r="48" spans="1:31" s="2" customFormat="1" ht="16.5" hidden="1" customHeight="1">
      <c r="A48" s="35"/>
      <c r="B48" s="36"/>
      <c r="C48" s="37"/>
      <c r="D48" s="37"/>
      <c r="E48" s="317" t="str">
        <f>E7</f>
        <v>Splašková kanalizace Němčice</v>
      </c>
      <c r="F48" s="318"/>
      <c r="G48" s="318"/>
      <c r="H48" s="318"/>
      <c r="I48" s="37"/>
      <c r="J48" s="37"/>
      <c r="K48" s="37"/>
      <c r="L48" s="108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</row>
    <row r="49" spans="1:47" s="2" customFormat="1" ht="12" hidden="1" customHeight="1">
      <c r="A49" s="35"/>
      <c r="B49" s="36"/>
      <c r="C49" s="30" t="s">
        <v>142</v>
      </c>
      <c r="D49" s="37"/>
      <c r="E49" s="37"/>
      <c r="F49" s="37"/>
      <c r="G49" s="37"/>
      <c r="H49" s="37"/>
      <c r="I49" s="37"/>
      <c r="J49" s="37"/>
      <c r="K49" s="37"/>
      <c r="L49" s="108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</row>
    <row r="50" spans="1:47" s="2" customFormat="1" ht="16.5" hidden="1" customHeight="1">
      <c r="A50" s="35"/>
      <c r="B50" s="36"/>
      <c r="C50" s="37"/>
      <c r="D50" s="37"/>
      <c r="E50" s="274" t="str">
        <f>E9</f>
        <v>11 - SO 03.2 - Výtlačný řad 2</v>
      </c>
      <c r="F50" s="319"/>
      <c r="G50" s="319"/>
      <c r="H50" s="319"/>
      <c r="I50" s="37"/>
      <c r="J50" s="37"/>
      <c r="K50" s="37"/>
      <c r="L50" s="108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</row>
    <row r="51" spans="1:47" s="2" customFormat="1" ht="6.95" hidden="1" customHeight="1">
      <c r="A51" s="35"/>
      <c r="B51" s="36"/>
      <c r="C51" s="37"/>
      <c r="D51" s="37"/>
      <c r="E51" s="37"/>
      <c r="F51" s="37"/>
      <c r="G51" s="37"/>
      <c r="H51" s="37"/>
      <c r="I51" s="37"/>
      <c r="J51" s="37"/>
      <c r="K51" s="37"/>
      <c r="L51" s="108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</row>
    <row r="52" spans="1:47" s="2" customFormat="1" ht="12" hidden="1" customHeight="1">
      <c r="A52" s="35"/>
      <c r="B52" s="36"/>
      <c r="C52" s="30" t="s">
        <v>21</v>
      </c>
      <c r="D52" s="37"/>
      <c r="E52" s="37"/>
      <c r="F52" s="28" t="str">
        <f>F12</f>
        <v>Němčice u Luštěnic</v>
      </c>
      <c r="G52" s="37"/>
      <c r="H52" s="37"/>
      <c r="I52" s="30" t="s">
        <v>23</v>
      </c>
      <c r="J52" s="60" t="str">
        <f>IF(J12="","",J12)</f>
        <v>26. 5. 2025</v>
      </c>
      <c r="K52" s="37"/>
      <c r="L52" s="108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</row>
    <row r="53" spans="1:47" s="2" customFormat="1" ht="6.95" hidden="1" customHeight="1">
      <c r="A53" s="35"/>
      <c r="B53" s="36"/>
      <c r="C53" s="37"/>
      <c r="D53" s="37"/>
      <c r="E53" s="37"/>
      <c r="F53" s="37"/>
      <c r="G53" s="37"/>
      <c r="H53" s="37"/>
      <c r="I53" s="37"/>
      <c r="J53" s="37"/>
      <c r="K53" s="37"/>
      <c r="L53" s="108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</row>
    <row r="54" spans="1:47" s="2" customFormat="1" ht="15.2" hidden="1" customHeight="1">
      <c r="A54" s="35"/>
      <c r="B54" s="36"/>
      <c r="C54" s="30" t="s">
        <v>25</v>
      </c>
      <c r="D54" s="37"/>
      <c r="E54" s="37"/>
      <c r="F54" s="28" t="str">
        <f>E15</f>
        <v>Obec Němčice</v>
      </c>
      <c r="G54" s="37"/>
      <c r="H54" s="37"/>
      <c r="I54" s="30" t="s">
        <v>31</v>
      </c>
      <c r="J54" s="33" t="str">
        <f>E21</f>
        <v>VIS Praha</v>
      </c>
      <c r="K54" s="37"/>
      <c r="L54" s="108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</row>
    <row r="55" spans="1:47" s="2" customFormat="1" ht="15.2" hidden="1" customHeight="1">
      <c r="A55" s="35"/>
      <c r="B55" s="36"/>
      <c r="C55" s="30" t="s">
        <v>29</v>
      </c>
      <c r="D55" s="37"/>
      <c r="E55" s="37"/>
      <c r="F55" s="28" t="str">
        <f>IF(E18="","",E18)</f>
        <v>Vyplň údaj</v>
      </c>
      <c r="G55" s="37"/>
      <c r="H55" s="37"/>
      <c r="I55" s="30" t="s">
        <v>34</v>
      </c>
      <c r="J55" s="33" t="str">
        <f>E24</f>
        <v>Ing. Eva Mrvová</v>
      </c>
      <c r="K55" s="37"/>
      <c r="L55" s="108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</row>
    <row r="56" spans="1:47" s="2" customFormat="1" ht="10.35" hidden="1" customHeight="1">
      <c r="A56" s="35"/>
      <c r="B56" s="36"/>
      <c r="C56" s="37"/>
      <c r="D56" s="37"/>
      <c r="E56" s="37"/>
      <c r="F56" s="37"/>
      <c r="G56" s="37"/>
      <c r="H56" s="37"/>
      <c r="I56" s="37"/>
      <c r="J56" s="37"/>
      <c r="K56" s="37"/>
      <c r="L56" s="108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</row>
    <row r="57" spans="1:47" s="2" customFormat="1" ht="29.25" hidden="1" customHeight="1">
      <c r="A57" s="35"/>
      <c r="B57" s="36"/>
      <c r="C57" s="132" t="s">
        <v>160</v>
      </c>
      <c r="D57" s="133"/>
      <c r="E57" s="133"/>
      <c r="F57" s="133"/>
      <c r="G57" s="133"/>
      <c r="H57" s="133"/>
      <c r="I57" s="133"/>
      <c r="J57" s="134" t="s">
        <v>161</v>
      </c>
      <c r="K57" s="133"/>
      <c r="L57" s="108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</row>
    <row r="58" spans="1:47" s="2" customFormat="1" ht="10.35" hidden="1" customHeight="1">
      <c r="A58" s="35"/>
      <c r="B58" s="36"/>
      <c r="C58" s="37"/>
      <c r="D58" s="37"/>
      <c r="E58" s="37"/>
      <c r="F58" s="37"/>
      <c r="G58" s="37"/>
      <c r="H58" s="37"/>
      <c r="I58" s="37"/>
      <c r="J58" s="37"/>
      <c r="K58" s="37"/>
      <c r="L58" s="108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</row>
    <row r="59" spans="1:47" s="2" customFormat="1" ht="22.9" hidden="1" customHeight="1">
      <c r="A59" s="35"/>
      <c r="B59" s="36"/>
      <c r="C59" s="135" t="s">
        <v>69</v>
      </c>
      <c r="D59" s="37"/>
      <c r="E59" s="37"/>
      <c r="F59" s="37"/>
      <c r="G59" s="37"/>
      <c r="H59" s="37"/>
      <c r="I59" s="37"/>
      <c r="J59" s="78">
        <f>J88</f>
        <v>0</v>
      </c>
      <c r="K59" s="37"/>
      <c r="L59" s="108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U59" s="18" t="s">
        <v>162</v>
      </c>
    </row>
    <row r="60" spans="1:47" s="9" customFormat="1" ht="24.95" hidden="1" customHeight="1">
      <c r="B60" s="136"/>
      <c r="C60" s="137"/>
      <c r="D60" s="138" t="s">
        <v>163</v>
      </c>
      <c r="E60" s="139"/>
      <c r="F60" s="139"/>
      <c r="G60" s="139"/>
      <c r="H60" s="139"/>
      <c r="I60" s="139"/>
      <c r="J60" s="140">
        <f>J89</f>
        <v>0</v>
      </c>
      <c r="K60" s="137"/>
      <c r="L60" s="141"/>
    </row>
    <row r="61" spans="1:47" s="10" customFormat="1" ht="19.899999999999999" hidden="1" customHeight="1">
      <c r="B61" s="142"/>
      <c r="C61" s="143"/>
      <c r="D61" s="144" t="s">
        <v>164</v>
      </c>
      <c r="E61" s="145"/>
      <c r="F61" s="145"/>
      <c r="G61" s="145"/>
      <c r="H61" s="145"/>
      <c r="I61" s="145"/>
      <c r="J61" s="146">
        <f>J90</f>
        <v>0</v>
      </c>
      <c r="K61" s="143"/>
      <c r="L61" s="147"/>
    </row>
    <row r="62" spans="1:47" s="10" customFormat="1" ht="19.899999999999999" hidden="1" customHeight="1">
      <c r="B62" s="142"/>
      <c r="C62" s="143"/>
      <c r="D62" s="144" t="s">
        <v>165</v>
      </c>
      <c r="E62" s="145"/>
      <c r="F62" s="145"/>
      <c r="G62" s="145"/>
      <c r="H62" s="145"/>
      <c r="I62" s="145"/>
      <c r="J62" s="146">
        <f>J179</f>
        <v>0</v>
      </c>
      <c r="K62" s="143"/>
      <c r="L62" s="147"/>
    </row>
    <row r="63" spans="1:47" s="10" customFormat="1" ht="19.899999999999999" hidden="1" customHeight="1">
      <c r="B63" s="142"/>
      <c r="C63" s="143"/>
      <c r="D63" s="144" t="s">
        <v>166</v>
      </c>
      <c r="E63" s="145"/>
      <c r="F63" s="145"/>
      <c r="G63" s="145"/>
      <c r="H63" s="145"/>
      <c r="I63" s="145"/>
      <c r="J63" s="146">
        <f>J191</f>
        <v>0</v>
      </c>
      <c r="K63" s="143"/>
      <c r="L63" s="147"/>
    </row>
    <row r="64" spans="1:47" s="10" customFormat="1" ht="19.899999999999999" hidden="1" customHeight="1">
      <c r="B64" s="142"/>
      <c r="C64" s="143"/>
      <c r="D64" s="144" t="s">
        <v>167</v>
      </c>
      <c r="E64" s="145"/>
      <c r="F64" s="145"/>
      <c r="G64" s="145"/>
      <c r="H64" s="145"/>
      <c r="I64" s="145"/>
      <c r="J64" s="146">
        <f>J214</f>
        <v>0</v>
      </c>
      <c r="K64" s="143"/>
      <c r="L64" s="147"/>
    </row>
    <row r="65" spans="1:31" s="10" customFormat="1" ht="19.899999999999999" hidden="1" customHeight="1">
      <c r="B65" s="142"/>
      <c r="C65" s="143"/>
      <c r="D65" s="144" t="s">
        <v>168</v>
      </c>
      <c r="E65" s="145"/>
      <c r="F65" s="145"/>
      <c r="G65" s="145"/>
      <c r="H65" s="145"/>
      <c r="I65" s="145"/>
      <c r="J65" s="146">
        <f>J242</f>
        <v>0</v>
      </c>
      <c r="K65" s="143"/>
      <c r="L65" s="147"/>
    </row>
    <row r="66" spans="1:31" s="10" customFormat="1" ht="19.899999999999999" hidden="1" customHeight="1">
      <c r="B66" s="142"/>
      <c r="C66" s="143"/>
      <c r="D66" s="144" t="s">
        <v>169</v>
      </c>
      <c r="E66" s="145"/>
      <c r="F66" s="145"/>
      <c r="G66" s="145"/>
      <c r="H66" s="145"/>
      <c r="I66" s="145"/>
      <c r="J66" s="146">
        <f>J294</f>
        <v>0</v>
      </c>
      <c r="K66" s="143"/>
      <c r="L66" s="147"/>
    </row>
    <row r="67" spans="1:31" s="10" customFormat="1" ht="19.899999999999999" hidden="1" customHeight="1">
      <c r="B67" s="142"/>
      <c r="C67" s="143"/>
      <c r="D67" s="144" t="s">
        <v>170</v>
      </c>
      <c r="E67" s="145"/>
      <c r="F67" s="145"/>
      <c r="G67" s="145"/>
      <c r="H67" s="145"/>
      <c r="I67" s="145"/>
      <c r="J67" s="146">
        <f>J305</f>
        <v>0</v>
      </c>
      <c r="K67" s="143"/>
      <c r="L67" s="147"/>
    </row>
    <row r="68" spans="1:31" s="10" customFormat="1" ht="19.899999999999999" hidden="1" customHeight="1">
      <c r="B68" s="142"/>
      <c r="C68" s="143"/>
      <c r="D68" s="144" t="s">
        <v>171</v>
      </c>
      <c r="E68" s="145"/>
      <c r="F68" s="145"/>
      <c r="G68" s="145"/>
      <c r="H68" s="145"/>
      <c r="I68" s="145"/>
      <c r="J68" s="146">
        <f>J324</f>
        <v>0</v>
      </c>
      <c r="K68" s="143"/>
      <c r="L68" s="147"/>
    </row>
    <row r="69" spans="1:31" s="2" customFormat="1" ht="21.75" hidden="1" customHeight="1">
      <c r="A69" s="35"/>
      <c r="B69" s="36"/>
      <c r="C69" s="37"/>
      <c r="D69" s="37"/>
      <c r="E69" s="37"/>
      <c r="F69" s="37"/>
      <c r="G69" s="37"/>
      <c r="H69" s="37"/>
      <c r="I69" s="37"/>
      <c r="J69" s="37"/>
      <c r="K69" s="37"/>
      <c r="L69" s="108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</row>
    <row r="70" spans="1:31" s="2" customFormat="1" ht="6.95" hidden="1" customHeight="1">
      <c r="A70" s="35"/>
      <c r="B70" s="48"/>
      <c r="C70" s="49"/>
      <c r="D70" s="49"/>
      <c r="E70" s="49"/>
      <c r="F70" s="49"/>
      <c r="G70" s="49"/>
      <c r="H70" s="49"/>
      <c r="I70" s="49"/>
      <c r="J70" s="49"/>
      <c r="K70" s="49"/>
      <c r="L70" s="108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</row>
    <row r="71" spans="1:31" ht="11.25" hidden="1"/>
    <row r="72" spans="1:31" ht="11.25" hidden="1"/>
    <row r="73" spans="1:31" ht="11.25" hidden="1"/>
    <row r="74" spans="1:31" s="2" customFormat="1" ht="6.95" customHeight="1">
      <c r="A74" s="35"/>
      <c r="B74" s="50"/>
      <c r="C74" s="51"/>
      <c r="D74" s="51"/>
      <c r="E74" s="51"/>
      <c r="F74" s="51"/>
      <c r="G74" s="51"/>
      <c r="H74" s="51"/>
      <c r="I74" s="51"/>
      <c r="J74" s="51"/>
      <c r="K74" s="51"/>
      <c r="L74" s="108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</row>
    <row r="75" spans="1:31" s="2" customFormat="1" ht="24.95" customHeight="1">
      <c r="A75" s="35"/>
      <c r="B75" s="36"/>
      <c r="C75" s="24" t="s">
        <v>172</v>
      </c>
      <c r="D75" s="37"/>
      <c r="E75" s="37"/>
      <c r="F75" s="37"/>
      <c r="G75" s="37"/>
      <c r="H75" s="37"/>
      <c r="I75" s="37"/>
      <c r="J75" s="37"/>
      <c r="K75" s="37"/>
      <c r="L75" s="108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</row>
    <row r="76" spans="1:31" s="2" customFormat="1" ht="6.95" customHeigh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108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2" customHeight="1">
      <c r="A77" s="35"/>
      <c r="B77" s="36"/>
      <c r="C77" s="30" t="s">
        <v>16</v>
      </c>
      <c r="D77" s="37"/>
      <c r="E77" s="37"/>
      <c r="F77" s="37"/>
      <c r="G77" s="37"/>
      <c r="H77" s="37"/>
      <c r="I77" s="37"/>
      <c r="J77" s="37"/>
      <c r="K77" s="37"/>
      <c r="L77" s="108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spans="1:31" s="2" customFormat="1" ht="16.5" customHeight="1">
      <c r="A78" s="35"/>
      <c r="B78" s="36"/>
      <c r="C78" s="37"/>
      <c r="D78" s="37"/>
      <c r="E78" s="317" t="str">
        <f>E7</f>
        <v>Splašková kanalizace Němčice</v>
      </c>
      <c r="F78" s="318"/>
      <c r="G78" s="318"/>
      <c r="H78" s="318"/>
      <c r="I78" s="37"/>
      <c r="J78" s="37"/>
      <c r="K78" s="37"/>
      <c r="L78" s="108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</row>
    <row r="79" spans="1:31" s="2" customFormat="1" ht="12" customHeight="1">
      <c r="A79" s="35"/>
      <c r="B79" s="36"/>
      <c r="C79" s="30" t="s">
        <v>142</v>
      </c>
      <c r="D79" s="37"/>
      <c r="E79" s="37"/>
      <c r="F79" s="37"/>
      <c r="G79" s="37"/>
      <c r="H79" s="37"/>
      <c r="I79" s="37"/>
      <c r="J79" s="37"/>
      <c r="K79" s="37"/>
      <c r="L79" s="108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</row>
    <row r="80" spans="1:31" s="2" customFormat="1" ht="16.5" customHeight="1">
      <c r="A80" s="35"/>
      <c r="B80" s="36"/>
      <c r="C80" s="37"/>
      <c r="D80" s="37"/>
      <c r="E80" s="274" t="str">
        <f>E9</f>
        <v>11 - SO 03.2 - Výtlačný řad 2</v>
      </c>
      <c r="F80" s="319"/>
      <c r="G80" s="319"/>
      <c r="H80" s="319"/>
      <c r="I80" s="37"/>
      <c r="J80" s="37"/>
      <c r="K80" s="37"/>
      <c r="L80" s="108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</row>
    <row r="81" spans="1:65" s="2" customFormat="1" ht="6.95" customHeight="1">
      <c r="A81" s="35"/>
      <c r="B81" s="36"/>
      <c r="C81" s="37"/>
      <c r="D81" s="37"/>
      <c r="E81" s="37"/>
      <c r="F81" s="37"/>
      <c r="G81" s="37"/>
      <c r="H81" s="37"/>
      <c r="I81" s="37"/>
      <c r="J81" s="37"/>
      <c r="K81" s="37"/>
      <c r="L81" s="108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65" s="2" customFormat="1" ht="12" customHeight="1">
      <c r="A82" s="35"/>
      <c r="B82" s="36"/>
      <c r="C82" s="30" t="s">
        <v>21</v>
      </c>
      <c r="D82" s="37"/>
      <c r="E82" s="37"/>
      <c r="F82" s="28" t="str">
        <f>F12</f>
        <v>Němčice u Luštěnic</v>
      </c>
      <c r="G82" s="37"/>
      <c r="H82" s="37"/>
      <c r="I82" s="30" t="s">
        <v>23</v>
      </c>
      <c r="J82" s="60" t="str">
        <f>IF(J12="","",J12)</f>
        <v>26. 5. 2025</v>
      </c>
      <c r="K82" s="37"/>
      <c r="L82" s="108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65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108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65" s="2" customFormat="1" ht="15.2" customHeight="1">
      <c r="A84" s="35"/>
      <c r="B84" s="36"/>
      <c r="C84" s="30" t="s">
        <v>25</v>
      </c>
      <c r="D84" s="37"/>
      <c r="E84" s="37"/>
      <c r="F84" s="28" t="str">
        <f>E15</f>
        <v>Obec Němčice</v>
      </c>
      <c r="G84" s="37"/>
      <c r="H84" s="37"/>
      <c r="I84" s="30" t="s">
        <v>31</v>
      </c>
      <c r="J84" s="33" t="str">
        <f>E21</f>
        <v>VIS Praha</v>
      </c>
      <c r="K84" s="37"/>
      <c r="L84" s="108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65" s="2" customFormat="1" ht="15.2" customHeight="1">
      <c r="A85" s="35"/>
      <c r="B85" s="36"/>
      <c r="C85" s="30" t="s">
        <v>29</v>
      </c>
      <c r="D85" s="37"/>
      <c r="E85" s="37"/>
      <c r="F85" s="28" t="str">
        <f>IF(E18="","",E18)</f>
        <v>Vyplň údaj</v>
      </c>
      <c r="G85" s="37"/>
      <c r="H85" s="37"/>
      <c r="I85" s="30" t="s">
        <v>34</v>
      </c>
      <c r="J85" s="33" t="str">
        <f>E24</f>
        <v>Ing. Eva Mrvová</v>
      </c>
      <c r="K85" s="37"/>
      <c r="L85" s="108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65" s="2" customFormat="1" ht="10.35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108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65" s="11" customFormat="1" ht="29.25" customHeight="1">
      <c r="A87" s="148"/>
      <c r="B87" s="149"/>
      <c r="C87" s="150" t="s">
        <v>173</v>
      </c>
      <c r="D87" s="151" t="s">
        <v>56</v>
      </c>
      <c r="E87" s="151" t="s">
        <v>52</v>
      </c>
      <c r="F87" s="151" t="s">
        <v>53</v>
      </c>
      <c r="G87" s="151" t="s">
        <v>174</v>
      </c>
      <c r="H87" s="151" t="s">
        <v>175</v>
      </c>
      <c r="I87" s="151" t="s">
        <v>176</v>
      </c>
      <c r="J87" s="151" t="s">
        <v>161</v>
      </c>
      <c r="K87" s="152" t="s">
        <v>177</v>
      </c>
      <c r="L87" s="153"/>
      <c r="M87" s="69" t="s">
        <v>19</v>
      </c>
      <c r="N87" s="70" t="s">
        <v>41</v>
      </c>
      <c r="O87" s="70" t="s">
        <v>178</v>
      </c>
      <c r="P87" s="70" t="s">
        <v>179</v>
      </c>
      <c r="Q87" s="70" t="s">
        <v>180</v>
      </c>
      <c r="R87" s="70" t="s">
        <v>181</v>
      </c>
      <c r="S87" s="70" t="s">
        <v>182</v>
      </c>
      <c r="T87" s="71" t="s">
        <v>183</v>
      </c>
      <c r="U87" s="148"/>
      <c r="V87" s="148"/>
      <c r="W87" s="148"/>
      <c r="X87" s="148"/>
      <c r="Y87" s="148"/>
      <c r="Z87" s="148"/>
      <c r="AA87" s="148"/>
      <c r="AB87" s="148"/>
      <c r="AC87" s="148"/>
      <c r="AD87" s="148"/>
      <c r="AE87" s="148"/>
    </row>
    <row r="88" spans="1:65" s="2" customFormat="1" ht="22.9" customHeight="1">
      <c r="A88" s="35"/>
      <c r="B88" s="36"/>
      <c r="C88" s="76" t="s">
        <v>184</v>
      </c>
      <c r="D88" s="37"/>
      <c r="E88" s="37"/>
      <c r="F88" s="37"/>
      <c r="G88" s="37"/>
      <c r="H88" s="37"/>
      <c r="I88" s="37"/>
      <c r="J88" s="154">
        <f>BK88</f>
        <v>0</v>
      </c>
      <c r="K88" s="37"/>
      <c r="L88" s="40"/>
      <c r="M88" s="72"/>
      <c r="N88" s="155"/>
      <c r="O88" s="73"/>
      <c r="P88" s="156">
        <f>P89</f>
        <v>0</v>
      </c>
      <c r="Q88" s="73"/>
      <c r="R88" s="156">
        <f>R89</f>
        <v>8.4823839400000018</v>
      </c>
      <c r="S88" s="73"/>
      <c r="T88" s="157">
        <f>T89</f>
        <v>265.83839999999998</v>
      </c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T88" s="18" t="s">
        <v>70</v>
      </c>
      <c r="AU88" s="18" t="s">
        <v>162</v>
      </c>
      <c r="BK88" s="158">
        <f>BK89</f>
        <v>0</v>
      </c>
    </row>
    <row r="89" spans="1:65" s="12" customFormat="1" ht="25.9" customHeight="1">
      <c r="B89" s="159"/>
      <c r="C89" s="160"/>
      <c r="D89" s="161" t="s">
        <v>70</v>
      </c>
      <c r="E89" s="162" t="s">
        <v>185</v>
      </c>
      <c r="F89" s="162" t="s">
        <v>186</v>
      </c>
      <c r="G89" s="160"/>
      <c r="H89" s="160"/>
      <c r="I89" s="163"/>
      <c r="J89" s="164">
        <f>BK89</f>
        <v>0</v>
      </c>
      <c r="K89" s="160"/>
      <c r="L89" s="165"/>
      <c r="M89" s="166"/>
      <c r="N89" s="167"/>
      <c r="O89" s="167"/>
      <c r="P89" s="168">
        <f>P90+P179+P191+P214+P242+P294+P305+P324</f>
        <v>0</v>
      </c>
      <c r="Q89" s="167"/>
      <c r="R89" s="168">
        <f>R90+R179+R191+R214+R242+R294+R305+R324</f>
        <v>8.4823839400000018</v>
      </c>
      <c r="S89" s="167"/>
      <c r="T89" s="169">
        <f>T90+T179+T191+T214+T242+T294+T305+T324</f>
        <v>265.83839999999998</v>
      </c>
      <c r="AR89" s="170" t="s">
        <v>79</v>
      </c>
      <c r="AT89" s="171" t="s">
        <v>70</v>
      </c>
      <c r="AU89" s="171" t="s">
        <v>71</v>
      </c>
      <c r="AY89" s="170" t="s">
        <v>187</v>
      </c>
      <c r="BK89" s="172">
        <f>BK90+BK179+BK191+BK214+BK242+BK294+BK305+BK324</f>
        <v>0</v>
      </c>
    </row>
    <row r="90" spans="1:65" s="12" customFormat="1" ht="22.9" customHeight="1">
      <c r="B90" s="159"/>
      <c r="C90" s="160"/>
      <c r="D90" s="161" t="s">
        <v>70</v>
      </c>
      <c r="E90" s="173" t="s">
        <v>79</v>
      </c>
      <c r="F90" s="173" t="s">
        <v>188</v>
      </c>
      <c r="G90" s="160"/>
      <c r="H90" s="160"/>
      <c r="I90" s="163"/>
      <c r="J90" s="174">
        <f>BK90</f>
        <v>0</v>
      </c>
      <c r="K90" s="160"/>
      <c r="L90" s="165"/>
      <c r="M90" s="166"/>
      <c r="N90" s="167"/>
      <c r="O90" s="167"/>
      <c r="P90" s="168">
        <f>SUM(P91:P178)</f>
        <v>0</v>
      </c>
      <c r="Q90" s="167"/>
      <c r="R90" s="168">
        <f>SUM(R91:R178)</f>
        <v>1.4634155800000002</v>
      </c>
      <c r="S90" s="167"/>
      <c r="T90" s="169">
        <f>SUM(T91:T178)</f>
        <v>265.83839999999998</v>
      </c>
      <c r="AR90" s="170" t="s">
        <v>79</v>
      </c>
      <c r="AT90" s="171" t="s">
        <v>70</v>
      </c>
      <c r="AU90" s="171" t="s">
        <v>79</v>
      </c>
      <c r="AY90" s="170" t="s">
        <v>187</v>
      </c>
      <c r="BK90" s="172">
        <f>SUM(BK91:BK178)</f>
        <v>0</v>
      </c>
    </row>
    <row r="91" spans="1:65" s="2" customFormat="1" ht="37.9" customHeight="1">
      <c r="A91" s="35"/>
      <c r="B91" s="36"/>
      <c r="C91" s="175" t="s">
        <v>79</v>
      </c>
      <c r="D91" s="175" t="s">
        <v>189</v>
      </c>
      <c r="E91" s="176" t="s">
        <v>1583</v>
      </c>
      <c r="F91" s="177" t="s">
        <v>1584</v>
      </c>
      <c r="G91" s="178" t="s">
        <v>124</v>
      </c>
      <c r="H91" s="179">
        <v>45</v>
      </c>
      <c r="I91" s="180"/>
      <c r="J91" s="181">
        <f>ROUND(I91*H91,2)</f>
        <v>0</v>
      </c>
      <c r="K91" s="177" t="s">
        <v>192</v>
      </c>
      <c r="L91" s="40"/>
      <c r="M91" s="182" t="s">
        <v>19</v>
      </c>
      <c r="N91" s="183" t="s">
        <v>42</v>
      </c>
      <c r="O91" s="65"/>
      <c r="P91" s="184">
        <f>O91*H91</f>
        <v>0</v>
      </c>
      <c r="Q91" s="184">
        <v>0</v>
      </c>
      <c r="R91" s="184">
        <f>Q91*H91</f>
        <v>0</v>
      </c>
      <c r="S91" s="184">
        <v>0.28999999999999998</v>
      </c>
      <c r="T91" s="185">
        <f>S91*H91</f>
        <v>13.049999999999999</v>
      </c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R91" s="186" t="s">
        <v>193</v>
      </c>
      <c r="AT91" s="186" t="s">
        <v>189</v>
      </c>
      <c r="AU91" s="186" t="s">
        <v>81</v>
      </c>
      <c r="AY91" s="18" t="s">
        <v>187</v>
      </c>
      <c r="BE91" s="187">
        <f>IF(N91="základní",J91,0)</f>
        <v>0</v>
      </c>
      <c r="BF91" s="187">
        <f>IF(N91="snížená",J91,0)</f>
        <v>0</v>
      </c>
      <c r="BG91" s="187">
        <f>IF(N91="zákl. přenesená",J91,0)</f>
        <v>0</v>
      </c>
      <c r="BH91" s="187">
        <f>IF(N91="sníž. přenesená",J91,0)</f>
        <v>0</v>
      </c>
      <c r="BI91" s="187">
        <f>IF(N91="nulová",J91,0)</f>
        <v>0</v>
      </c>
      <c r="BJ91" s="18" t="s">
        <v>79</v>
      </c>
      <c r="BK91" s="187">
        <f>ROUND(I91*H91,2)</f>
        <v>0</v>
      </c>
      <c r="BL91" s="18" t="s">
        <v>193</v>
      </c>
      <c r="BM91" s="186" t="s">
        <v>2051</v>
      </c>
    </row>
    <row r="92" spans="1:65" s="2" customFormat="1" ht="11.25">
      <c r="A92" s="35"/>
      <c r="B92" s="36"/>
      <c r="C92" s="37"/>
      <c r="D92" s="188" t="s">
        <v>195</v>
      </c>
      <c r="E92" s="37"/>
      <c r="F92" s="189" t="s">
        <v>1586</v>
      </c>
      <c r="G92" s="37"/>
      <c r="H92" s="37"/>
      <c r="I92" s="190"/>
      <c r="J92" s="37"/>
      <c r="K92" s="37"/>
      <c r="L92" s="40"/>
      <c r="M92" s="191"/>
      <c r="N92" s="192"/>
      <c r="O92" s="65"/>
      <c r="P92" s="65"/>
      <c r="Q92" s="65"/>
      <c r="R92" s="65"/>
      <c r="S92" s="65"/>
      <c r="T92" s="66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T92" s="18" t="s">
        <v>195</v>
      </c>
      <c r="AU92" s="18" t="s">
        <v>81</v>
      </c>
    </row>
    <row r="93" spans="1:65" s="13" customFormat="1" ht="11.25">
      <c r="B93" s="193"/>
      <c r="C93" s="194"/>
      <c r="D93" s="195" t="s">
        <v>197</v>
      </c>
      <c r="E93" s="196" t="s">
        <v>19</v>
      </c>
      <c r="F93" s="197" t="s">
        <v>122</v>
      </c>
      <c r="G93" s="194"/>
      <c r="H93" s="198">
        <v>45</v>
      </c>
      <c r="I93" s="199"/>
      <c r="J93" s="194"/>
      <c r="K93" s="194"/>
      <c r="L93" s="200"/>
      <c r="M93" s="201"/>
      <c r="N93" s="202"/>
      <c r="O93" s="202"/>
      <c r="P93" s="202"/>
      <c r="Q93" s="202"/>
      <c r="R93" s="202"/>
      <c r="S93" s="202"/>
      <c r="T93" s="203"/>
      <c r="AT93" s="204" t="s">
        <v>197</v>
      </c>
      <c r="AU93" s="204" t="s">
        <v>81</v>
      </c>
      <c r="AV93" s="13" t="s">
        <v>81</v>
      </c>
      <c r="AW93" s="13" t="s">
        <v>33</v>
      </c>
      <c r="AX93" s="13" t="s">
        <v>79</v>
      </c>
      <c r="AY93" s="204" t="s">
        <v>187</v>
      </c>
    </row>
    <row r="94" spans="1:65" s="2" customFormat="1" ht="37.9" customHeight="1">
      <c r="A94" s="35"/>
      <c r="B94" s="36"/>
      <c r="C94" s="175" t="s">
        <v>81</v>
      </c>
      <c r="D94" s="175" t="s">
        <v>189</v>
      </c>
      <c r="E94" s="176" t="s">
        <v>200</v>
      </c>
      <c r="F94" s="177" t="s">
        <v>201</v>
      </c>
      <c r="G94" s="178" t="s">
        <v>124</v>
      </c>
      <c r="H94" s="179">
        <v>244.95</v>
      </c>
      <c r="I94" s="180"/>
      <c r="J94" s="181">
        <f>ROUND(I94*H94,2)</f>
        <v>0</v>
      </c>
      <c r="K94" s="177" t="s">
        <v>192</v>
      </c>
      <c r="L94" s="40"/>
      <c r="M94" s="182" t="s">
        <v>19</v>
      </c>
      <c r="N94" s="183" t="s">
        <v>42</v>
      </c>
      <c r="O94" s="65"/>
      <c r="P94" s="184">
        <f>O94*H94</f>
        <v>0</v>
      </c>
      <c r="Q94" s="184">
        <v>0</v>
      </c>
      <c r="R94" s="184">
        <f>Q94*H94</f>
        <v>0</v>
      </c>
      <c r="S94" s="184">
        <v>0.75</v>
      </c>
      <c r="T94" s="185">
        <f>S94*H94</f>
        <v>183.71249999999998</v>
      </c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R94" s="186" t="s">
        <v>193</v>
      </c>
      <c r="AT94" s="186" t="s">
        <v>189</v>
      </c>
      <c r="AU94" s="186" t="s">
        <v>81</v>
      </c>
      <c r="AY94" s="18" t="s">
        <v>187</v>
      </c>
      <c r="BE94" s="187">
        <f>IF(N94="základní",J94,0)</f>
        <v>0</v>
      </c>
      <c r="BF94" s="187">
        <f>IF(N94="snížená",J94,0)</f>
        <v>0</v>
      </c>
      <c r="BG94" s="187">
        <f>IF(N94="zákl. přenesená",J94,0)</f>
        <v>0</v>
      </c>
      <c r="BH94" s="187">
        <f>IF(N94="sníž. přenesená",J94,0)</f>
        <v>0</v>
      </c>
      <c r="BI94" s="187">
        <f>IF(N94="nulová",J94,0)</f>
        <v>0</v>
      </c>
      <c r="BJ94" s="18" t="s">
        <v>79</v>
      </c>
      <c r="BK94" s="187">
        <f>ROUND(I94*H94,2)</f>
        <v>0</v>
      </c>
      <c r="BL94" s="18" t="s">
        <v>193</v>
      </c>
      <c r="BM94" s="186" t="s">
        <v>2052</v>
      </c>
    </row>
    <row r="95" spans="1:65" s="2" customFormat="1" ht="11.25">
      <c r="A95" s="35"/>
      <c r="B95" s="36"/>
      <c r="C95" s="37"/>
      <c r="D95" s="188" t="s">
        <v>195</v>
      </c>
      <c r="E95" s="37"/>
      <c r="F95" s="189" t="s">
        <v>203</v>
      </c>
      <c r="G95" s="37"/>
      <c r="H95" s="37"/>
      <c r="I95" s="190"/>
      <c r="J95" s="37"/>
      <c r="K95" s="37"/>
      <c r="L95" s="40"/>
      <c r="M95" s="191"/>
      <c r="N95" s="192"/>
      <c r="O95" s="65"/>
      <c r="P95" s="65"/>
      <c r="Q95" s="65"/>
      <c r="R95" s="65"/>
      <c r="S95" s="65"/>
      <c r="T95" s="66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T95" s="18" t="s">
        <v>195</v>
      </c>
      <c r="AU95" s="18" t="s">
        <v>81</v>
      </c>
    </row>
    <row r="96" spans="1:65" s="13" customFormat="1" ht="11.25">
      <c r="B96" s="193"/>
      <c r="C96" s="194"/>
      <c r="D96" s="195" t="s">
        <v>197</v>
      </c>
      <c r="E96" s="196" t="s">
        <v>19</v>
      </c>
      <c r="F96" s="197" t="s">
        <v>731</v>
      </c>
      <c r="G96" s="194"/>
      <c r="H96" s="198">
        <v>244.95</v>
      </c>
      <c r="I96" s="199"/>
      <c r="J96" s="194"/>
      <c r="K96" s="194"/>
      <c r="L96" s="200"/>
      <c r="M96" s="201"/>
      <c r="N96" s="202"/>
      <c r="O96" s="202"/>
      <c r="P96" s="202"/>
      <c r="Q96" s="202"/>
      <c r="R96" s="202"/>
      <c r="S96" s="202"/>
      <c r="T96" s="203"/>
      <c r="AT96" s="204" t="s">
        <v>197</v>
      </c>
      <c r="AU96" s="204" t="s">
        <v>81</v>
      </c>
      <c r="AV96" s="13" t="s">
        <v>81</v>
      </c>
      <c r="AW96" s="13" t="s">
        <v>33</v>
      </c>
      <c r="AX96" s="13" t="s">
        <v>79</v>
      </c>
      <c r="AY96" s="204" t="s">
        <v>187</v>
      </c>
    </row>
    <row r="97" spans="1:65" s="2" customFormat="1" ht="33" customHeight="1">
      <c r="A97" s="35"/>
      <c r="B97" s="36"/>
      <c r="C97" s="175" t="s">
        <v>205</v>
      </c>
      <c r="D97" s="175" t="s">
        <v>189</v>
      </c>
      <c r="E97" s="176" t="s">
        <v>210</v>
      </c>
      <c r="F97" s="177" t="s">
        <v>211</v>
      </c>
      <c r="G97" s="178" t="s">
        <v>124</v>
      </c>
      <c r="H97" s="179">
        <v>244.95</v>
      </c>
      <c r="I97" s="180"/>
      <c r="J97" s="181">
        <f>ROUND(I97*H97,2)</f>
        <v>0</v>
      </c>
      <c r="K97" s="177" t="s">
        <v>192</v>
      </c>
      <c r="L97" s="40"/>
      <c r="M97" s="182" t="s">
        <v>19</v>
      </c>
      <c r="N97" s="183" t="s">
        <v>42</v>
      </c>
      <c r="O97" s="65"/>
      <c r="P97" s="184">
        <f>O97*H97</f>
        <v>0</v>
      </c>
      <c r="Q97" s="184">
        <v>0</v>
      </c>
      <c r="R97" s="184">
        <f>Q97*H97</f>
        <v>0</v>
      </c>
      <c r="S97" s="184">
        <v>9.8000000000000004E-2</v>
      </c>
      <c r="T97" s="185">
        <f>S97*H97</f>
        <v>24.005099999999999</v>
      </c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R97" s="186" t="s">
        <v>193</v>
      </c>
      <c r="AT97" s="186" t="s">
        <v>189</v>
      </c>
      <c r="AU97" s="186" t="s">
        <v>81</v>
      </c>
      <c r="AY97" s="18" t="s">
        <v>187</v>
      </c>
      <c r="BE97" s="187">
        <f>IF(N97="základní",J97,0)</f>
        <v>0</v>
      </c>
      <c r="BF97" s="187">
        <f>IF(N97="snížená",J97,0)</f>
        <v>0</v>
      </c>
      <c r="BG97" s="187">
        <f>IF(N97="zákl. přenesená",J97,0)</f>
        <v>0</v>
      </c>
      <c r="BH97" s="187">
        <f>IF(N97="sníž. přenesená",J97,0)</f>
        <v>0</v>
      </c>
      <c r="BI97" s="187">
        <f>IF(N97="nulová",J97,0)</f>
        <v>0</v>
      </c>
      <c r="BJ97" s="18" t="s">
        <v>79</v>
      </c>
      <c r="BK97" s="187">
        <f>ROUND(I97*H97,2)</f>
        <v>0</v>
      </c>
      <c r="BL97" s="18" t="s">
        <v>193</v>
      </c>
      <c r="BM97" s="186" t="s">
        <v>2053</v>
      </c>
    </row>
    <row r="98" spans="1:65" s="2" customFormat="1" ht="11.25">
      <c r="A98" s="35"/>
      <c r="B98" s="36"/>
      <c r="C98" s="37"/>
      <c r="D98" s="188" t="s">
        <v>195</v>
      </c>
      <c r="E98" s="37"/>
      <c r="F98" s="189" t="s">
        <v>213</v>
      </c>
      <c r="G98" s="37"/>
      <c r="H98" s="37"/>
      <c r="I98" s="190"/>
      <c r="J98" s="37"/>
      <c r="K98" s="37"/>
      <c r="L98" s="40"/>
      <c r="M98" s="191"/>
      <c r="N98" s="192"/>
      <c r="O98" s="65"/>
      <c r="P98" s="65"/>
      <c r="Q98" s="65"/>
      <c r="R98" s="65"/>
      <c r="S98" s="65"/>
      <c r="T98" s="66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T98" s="18" t="s">
        <v>195</v>
      </c>
      <c r="AU98" s="18" t="s">
        <v>81</v>
      </c>
    </row>
    <row r="99" spans="1:65" s="13" customFormat="1" ht="11.25">
      <c r="B99" s="193"/>
      <c r="C99" s="194"/>
      <c r="D99" s="195" t="s">
        <v>197</v>
      </c>
      <c r="E99" s="196" t="s">
        <v>19</v>
      </c>
      <c r="F99" s="197" t="s">
        <v>731</v>
      </c>
      <c r="G99" s="194"/>
      <c r="H99" s="198">
        <v>244.95</v>
      </c>
      <c r="I99" s="199"/>
      <c r="J99" s="194"/>
      <c r="K99" s="194"/>
      <c r="L99" s="200"/>
      <c r="M99" s="201"/>
      <c r="N99" s="202"/>
      <c r="O99" s="202"/>
      <c r="P99" s="202"/>
      <c r="Q99" s="202"/>
      <c r="R99" s="202"/>
      <c r="S99" s="202"/>
      <c r="T99" s="203"/>
      <c r="AT99" s="204" t="s">
        <v>197</v>
      </c>
      <c r="AU99" s="204" t="s">
        <v>81</v>
      </c>
      <c r="AV99" s="13" t="s">
        <v>81</v>
      </c>
      <c r="AW99" s="13" t="s">
        <v>33</v>
      </c>
      <c r="AX99" s="13" t="s">
        <v>79</v>
      </c>
      <c r="AY99" s="204" t="s">
        <v>187</v>
      </c>
    </row>
    <row r="100" spans="1:65" s="2" customFormat="1" ht="24.2" customHeight="1">
      <c r="A100" s="35"/>
      <c r="B100" s="36"/>
      <c r="C100" s="175" t="s">
        <v>193</v>
      </c>
      <c r="D100" s="175" t="s">
        <v>189</v>
      </c>
      <c r="E100" s="176" t="s">
        <v>744</v>
      </c>
      <c r="F100" s="177" t="s">
        <v>745</v>
      </c>
      <c r="G100" s="178" t="s">
        <v>124</v>
      </c>
      <c r="H100" s="179">
        <v>391.92</v>
      </c>
      <c r="I100" s="180"/>
      <c r="J100" s="181">
        <f>ROUND(I100*H100,2)</f>
        <v>0</v>
      </c>
      <c r="K100" s="177" t="s">
        <v>192</v>
      </c>
      <c r="L100" s="40"/>
      <c r="M100" s="182" t="s">
        <v>19</v>
      </c>
      <c r="N100" s="183" t="s">
        <v>42</v>
      </c>
      <c r="O100" s="65"/>
      <c r="P100" s="184">
        <f>O100*H100</f>
        <v>0</v>
      </c>
      <c r="Q100" s="184">
        <v>1.0000000000000001E-5</v>
      </c>
      <c r="R100" s="184">
        <f>Q100*H100</f>
        <v>3.9192000000000003E-3</v>
      </c>
      <c r="S100" s="184">
        <v>0.115</v>
      </c>
      <c r="T100" s="185">
        <f>S100*H100</f>
        <v>45.070800000000006</v>
      </c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R100" s="186" t="s">
        <v>193</v>
      </c>
      <c r="AT100" s="186" t="s">
        <v>189</v>
      </c>
      <c r="AU100" s="186" t="s">
        <v>81</v>
      </c>
      <c r="AY100" s="18" t="s">
        <v>187</v>
      </c>
      <c r="BE100" s="187">
        <f>IF(N100="základní",J100,0)</f>
        <v>0</v>
      </c>
      <c r="BF100" s="187">
        <f>IF(N100="snížená",J100,0)</f>
        <v>0</v>
      </c>
      <c r="BG100" s="187">
        <f>IF(N100="zákl. přenesená",J100,0)</f>
        <v>0</v>
      </c>
      <c r="BH100" s="187">
        <f>IF(N100="sníž. přenesená",J100,0)</f>
        <v>0</v>
      </c>
      <c r="BI100" s="187">
        <f>IF(N100="nulová",J100,0)</f>
        <v>0</v>
      </c>
      <c r="BJ100" s="18" t="s">
        <v>79</v>
      </c>
      <c r="BK100" s="187">
        <f>ROUND(I100*H100,2)</f>
        <v>0</v>
      </c>
      <c r="BL100" s="18" t="s">
        <v>193</v>
      </c>
      <c r="BM100" s="186" t="s">
        <v>2054</v>
      </c>
    </row>
    <row r="101" spans="1:65" s="2" customFormat="1" ht="11.25">
      <c r="A101" s="35"/>
      <c r="B101" s="36"/>
      <c r="C101" s="37"/>
      <c r="D101" s="188" t="s">
        <v>195</v>
      </c>
      <c r="E101" s="37"/>
      <c r="F101" s="189" t="s">
        <v>747</v>
      </c>
      <c r="G101" s="37"/>
      <c r="H101" s="37"/>
      <c r="I101" s="190"/>
      <c r="J101" s="37"/>
      <c r="K101" s="37"/>
      <c r="L101" s="40"/>
      <c r="M101" s="191"/>
      <c r="N101" s="192"/>
      <c r="O101" s="65"/>
      <c r="P101" s="65"/>
      <c r="Q101" s="65"/>
      <c r="R101" s="65"/>
      <c r="S101" s="65"/>
      <c r="T101" s="66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T101" s="18" t="s">
        <v>195</v>
      </c>
      <c r="AU101" s="18" t="s">
        <v>81</v>
      </c>
    </row>
    <row r="102" spans="1:65" s="13" customFormat="1" ht="11.25">
      <c r="B102" s="193"/>
      <c r="C102" s="194"/>
      <c r="D102" s="195" t="s">
        <v>197</v>
      </c>
      <c r="E102" s="196" t="s">
        <v>19</v>
      </c>
      <c r="F102" s="197" t="s">
        <v>134</v>
      </c>
      <c r="G102" s="194"/>
      <c r="H102" s="198">
        <v>391.92</v>
      </c>
      <c r="I102" s="199"/>
      <c r="J102" s="194"/>
      <c r="K102" s="194"/>
      <c r="L102" s="200"/>
      <c r="M102" s="201"/>
      <c r="N102" s="202"/>
      <c r="O102" s="202"/>
      <c r="P102" s="202"/>
      <c r="Q102" s="202"/>
      <c r="R102" s="202"/>
      <c r="S102" s="202"/>
      <c r="T102" s="203"/>
      <c r="AT102" s="204" t="s">
        <v>197</v>
      </c>
      <c r="AU102" s="204" t="s">
        <v>81</v>
      </c>
      <c r="AV102" s="13" t="s">
        <v>81</v>
      </c>
      <c r="AW102" s="13" t="s">
        <v>33</v>
      </c>
      <c r="AX102" s="13" t="s">
        <v>79</v>
      </c>
      <c r="AY102" s="204" t="s">
        <v>187</v>
      </c>
    </row>
    <row r="103" spans="1:65" s="2" customFormat="1" ht="49.15" customHeight="1">
      <c r="A103" s="35"/>
      <c r="B103" s="36"/>
      <c r="C103" s="175" t="s">
        <v>214</v>
      </c>
      <c r="D103" s="175" t="s">
        <v>189</v>
      </c>
      <c r="E103" s="176" t="s">
        <v>239</v>
      </c>
      <c r="F103" s="177" t="s">
        <v>240</v>
      </c>
      <c r="G103" s="178" t="s">
        <v>128</v>
      </c>
      <c r="H103" s="179">
        <v>10</v>
      </c>
      <c r="I103" s="180"/>
      <c r="J103" s="181">
        <f>ROUND(I103*H103,2)</f>
        <v>0</v>
      </c>
      <c r="K103" s="177" t="s">
        <v>192</v>
      </c>
      <c r="L103" s="40"/>
      <c r="M103" s="182" t="s">
        <v>19</v>
      </c>
      <c r="N103" s="183" t="s">
        <v>42</v>
      </c>
      <c r="O103" s="65"/>
      <c r="P103" s="184">
        <f>O103*H103</f>
        <v>0</v>
      </c>
      <c r="Q103" s="184">
        <v>3.6900000000000002E-2</v>
      </c>
      <c r="R103" s="184">
        <f>Q103*H103</f>
        <v>0.36899999999999999</v>
      </c>
      <c r="S103" s="184">
        <v>0</v>
      </c>
      <c r="T103" s="185">
        <f>S103*H103</f>
        <v>0</v>
      </c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R103" s="186" t="s">
        <v>193</v>
      </c>
      <c r="AT103" s="186" t="s">
        <v>189</v>
      </c>
      <c r="AU103" s="186" t="s">
        <v>81</v>
      </c>
      <c r="AY103" s="18" t="s">
        <v>187</v>
      </c>
      <c r="BE103" s="187">
        <f>IF(N103="základní",J103,0)</f>
        <v>0</v>
      </c>
      <c r="BF103" s="187">
        <f>IF(N103="snížená",J103,0)</f>
        <v>0</v>
      </c>
      <c r="BG103" s="187">
        <f>IF(N103="zákl. přenesená",J103,0)</f>
        <v>0</v>
      </c>
      <c r="BH103" s="187">
        <f>IF(N103="sníž. přenesená",J103,0)</f>
        <v>0</v>
      </c>
      <c r="BI103" s="187">
        <f>IF(N103="nulová",J103,0)</f>
        <v>0</v>
      </c>
      <c r="BJ103" s="18" t="s">
        <v>79</v>
      </c>
      <c r="BK103" s="187">
        <f>ROUND(I103*H103,2)</f>
        <v>0</v>
      </c>
      <c r="BL103" s="18" t="s">
        <v>193</v>
      </c>
      <c r="BM103" s="186" t="s">
        <v>2055</v>
      </c>
    </row>
    <row r="104" spans="1:65" s="2" customFormat="1" ht="11.25">
      <c r="A104" s="35"/>
      <c r="B104" s="36"/>
      <c r="C104" s="37"/>
      <c r="D104" s="188" t="s">
        <v>195</v>
      </c>
      <c r="E104" s="37"/>
      <c r="F104" s="189" t="s">
        <v>242</v>
      </c>
      <c r="G104" s="37"/>
      <c r="H104" s="37"/>
      <c r="I104" s="190"/>
      <c r="J104" s="37"/>
      <c r="K104" s="37"/>
      <c r="L104" s="40"/>
      <c r="M104" s="191"/>
      <c r="N104" s="192"/>
      <c r="O104" s="65"/>
      <c r="P104" s="65"/>
      <c r="Q104" s="65"/>
      <c r="R104" s="65"/>
      <c r="S104" s="65"/>
      <c r="T104" s="66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T104" s="18" t="s">
        <v>195</v>
      </c>
      <c r="AU104" s="18" t="s">
        <v>81</v>
      </c>
    </row>
    <row r="105" spans="1:65" s="13" customFormat="1" ht="11.25">
      <c r="B105" s="193"/>
      <c r="C105" s="194"/>
      <c r="D105" s="195" t="s">
        <v>197</v>
      </c>
      <c r="E105" s="196" t="s">
        <v>19</v>
      </c>
      <c r="F105" s="197" t="s">
        <v>2056</v>
      </c>
      <c r="G105" s="194"/>
      <c r="H105" s="198">
        <v>10</v>
      </c>
      <c r="I105" s="199"/>
      <c r="J105" s="194"/>
      <c r="K105" s="194"/>
      <c r="L105" s="200"/>
      <c r="M105" s="201"/>
      <c r="N105" s="202"/>
      <c r="O105" s="202"/>
      <c r="P105" s="202"/>
      <c r="Q105" s="202"/>
      <c r="R105" s="202"/>
      <c r="S105" s="202"/>
      <c r="T105" s="203"/>
      <c r="AT105" s="204" t="s">
        <v>197</v>
      </c>
      <c r="AU105" s="204" t="s">
        <v>81</v>
      </c>
      <c r="AV105" s="13" t="s">
        <v>81</v>
      </c>
      <c r="AW105" s="13" t="s">
        <v>33</v>
      </c>
      <c r="AX105" s="13" t="s">
        <v>79</v>
      </c>
      <c r="AY105" s="204" t="s">
        <v>187</v>
      </c>
    </row>
    <row r="106" spans="1:65" s="2" customFormat="1" ht="49.15" customHeight="1">
      <c r="A106" s="35"/>
      <c r="B106" s="36"/>
      <c r="C106" s="175" t="s">
        <v>219</v>
      </c>
      <c r="D106" s="175" t="s">
        <v>189</v>
      </c>
      <c r="E106" s="176" t="s">
        <v>249</v>
      </c>
      <c r="F106" s="177" t="s">
        <v>250</v>
      </c>
      <c r="G106" s="178" t="s">
        <v>128</v>
      </c>
      <c r="H106" s="179">
        <v>4</v>
      </c>
      <c r="I106" s="180"/>
      <c r="J106" s="181">
        <f>ROUND(I106*H106,2)</f>
        <v>0</v>
      </c>
      <c r="K106" s="177" t="s">
        <v>192</v>
      </c>
      <c r="L106" s="40"/>
      <c r="M106" s="182" t="s">
        <v>19</v>
      </c>
      <c r="N106" s="183" t="s">
        <v>42</v>
      </c>
      <c r="O106" s="65"/>
      <c r="P106" s="184">
        <f>O106*H106</f>
        <v>0</v>
      </c>
      <c r="Q106" s="184">
        <v>3.6900000000000002E-2</v>
      </c>
      <c r="R106" s="184">
        <f>Q106*H106</f>
        <v>0.14760000000000001</v>
      </c>
      <c r="S106" s="184">
        <v>0</v>
      </c>
      <c r="T106" s="185">
        <f>S106*H106</f>
        <v>0</v>
      </c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R106" s="186" t="s">
        <v>193</v>
      </c>
      <c r="AT106" s="186" t="s">
        <v>189</v>
      </c>
      <c r="AU106" s="186" t="s">
        <v>81</v>
      </c>
      <c r="AY106" s="18" t="s">
        <v>187</v>
      </c>
      <c r="BE106" s="187">
        <f>IF(N106="základní",J106,0)</f>
        <v>0</v>
      </c>
      <c r="BF106" s="187">
        <f>IF(N106="snížená",J106,0)</f>
        <v>0</v>
      </c>
      <c r="BG106" s="187">
        <f>IF(N106="zákl. přenesená",J106,0)</f>
        <v>0</v>
      </c>
      <c r="BH106" s="187">
        <f>IF(N106="sníž. přenesená",J106,0)</f>
        <v>0</v>
      </c>
      <c r="BI106" s="187">
        <f>IF(N106="nulová",J106,0)</f>
        <v>0</v>
      </c>
      <c r="BJ106" s="18" t="s">
        <v>79</v>
      </c>
      <c r="BK106" s="187">
        <f>ROUND(I106*H106,2)</f>
        <v>0</v>
      </c>
      <c r="BL106" s="18" t="s">
        <v>193</v>
      </c>
      <c r="BM106" s="186" t="s">
        <v>2057</v>
      </c>
    </row>
    <row r="107" spans="1:65" s="2" customFormat="1" ht="11.25">
      <c r="A107" s="35"/>
      <c r="B107" s="36"/>
      <c r="C107" s="37"/>
      <c r="D107" s="188" t="s">
        <v>195</v>
      </c>
      <c r="E107" s="37"/>
      <c r="F107" s="189" t="s">
        <v>252</v>
      </c>
      <c r="G107" s="37"/>
      <c r="H107" s="37"/>
      <c r="I107" s="190"/>
      <c r="J107" s="37"/>
      <c r="K107" s="37"/>
      <c r="L107" s="40"/>
      <c r="M107" s="191"/>
      <c r="N107" s="192"/>
      <c r="O107" s="65"/>
      <c r="P107" s="65"/>
      <c r="Q107" s="65"/>
      <c r="R107" s="65"/>
      <c r="S107" s="65"/>
      <c r="T107" s="66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T107" s="18" t="s">
        <v>195</v>
      </c>
      <c r="AU107" s="18" t="s">
        <v>81</v>
      </c>
    </row>
    <row r="108" spans="1:65" s="13" customFormat="1" ht="11.25">
      <c r="B108" s="193"/>
      <c r="C108" s="194"/>
      <c r="D108" s="195" t="s">
        <v>197</v>
      </c>
      <c r="E108" s="196" t="s">
        <v>19</v>
      </c>
      <c r="F108" s="197" t="s">
        <v>2058</v>
      </c>
      <c r="G108" s="194"/>
      <c r="H108" s="198">
        <v>4</v>
      </c>
      <c r="I108" s="199"/>
      <c r="J108" s="194"/>
      <c r="K108" s="194"/>
      <c r="L108" s="200"/>
      <c r="M108" s="201"/>
      <c r="N108" s="202"/>
      <c r="O108" s="202"/>
      <c r="P108" s="202"/>
      <c r="Q108" s="202"/>
      <c r="R108" s="202"/>
      <c r="S108" s="202"/>
      <c r="T108" s="203"/>
      <c r="AT108" s="204" t="s">
        <v>197</v>
      </c>
      <c r="AU108" s="204" t="s">
        <v>81</v>
      </c>
      <c r="AV108" s="13" t="s">
        <v>81</v>
      </c>
      <c r="AW108" s="13" t="s">
        <v>33</v>
      </c>
      <c r="AX108" s="13" t="s">
        <v>79</v>
      </c>
      <c r="AY108" s="204" t="s">
        <v>187</v>
      </c>
    </row>
    <row r="109" spans="1:65" s="2" customFormat="1" ht="49.15" customHeight="1">
      <c r="A109" s="35"/>
      <c r="B109" s="36"/>
      <c r="C109" s="175" t="s">
        <v>225</v>
      </c>
      <c r="D109" s="175" t="s">
        <v>189</v>
      </c>
      <c r="E109" s="176" t="s">
        <v>254</v>
      </c>
      <c r="F109" s="177" t="s">
        <v>255</v>
      </c>
      <c r="G109" s="178" t="s">
        <v>128</v>
      </c>
      <c r="H109" s="179">
        <v>6</v>
      </c>
      <c r="I109" s="180"/>
      <c r="J109" s="181">
        <f>ROUND(I109*H109,2)</f>
        <v>0</v>
      </c>
      <c r="K109" s="177" t="s">
        <v>192</v>
      </c>
      <c r="L109" s="40"/>
      <c r="M109" s="182" t="s">
        <v>19</v>
      </c>
      <c r="N109" s="183" t="s">
        <v>42</v>
      </c>
      <c r="O109" s="65"/>
      <c r="P109" s="184">
        <f>O109*H109</f>
        <v>0</v>
      </c>
      <c r="Q109" s="184">
        <v>6.053E-2</v>
      </c>
      <c r="R109" s="184">
        <f>Q109*H109</f>
        <v>0.36318</v>
      </c>
      <c r="S109" s="184">
        <v>0</v>
      </c>
      <c r="T109" s="185">
        <f>S109*H109</f>
        <v>0</v>
      </c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R109" s="186" t="s">
        <v>193</v>
      </c>
      <c r="AT109" s="186" t="s">
        <v>189</v>
      </c>
      <c r="AU109" s="186" t="s">
        <v>81</v>
      </c>
      <c r="AY109" s="18" t="s">
        <v>187</v>
      </c>
      <c r="BE109" s="187">
        <f>IF(N109="základní",J109,0)</f>
        <v>0</v>
      </c>
      <c r="BF109" s="187">
        <f>IF(N109="snížená",J109,0)</f>
        <v>0</v>
      </c>
      <c r="BG109" s="187">
        <f>IF(N109="zákl. přenesená",J109,0)</f>
        <v>0</v>
      </c>
      <c r="BH109" s="187">
        <f>IF(N109="sníž. přenesená",J109,0)</f>
        <v>0</v>
      </c>
      <c r="BI109" s="187">
        <f>IF(N109="nulová",J109,0)</f>
        <v>0</v>
      </c>
      <c r="BJ109" s="18" t="s">
        <v>79</v>
      </c>
      <c r="BK109" s="187">
        <f>ROUND(I109*H109,2)</f>
        <v>0</v>
      </c>
      <c r="BL109" s="18" t="s">
        <v>193</v>
      </c>
      <c r="BM109" s="186" t="s">
        <v>2059</v>
      </c>
    </row>
    <row r="110" spans="1:65" s="2" customFormat="1" ht="11.25">
      <c r="A110" s="35"/>
      <c r="B110" s="36"/>
      <c r="C110" s="37"/>
      <c r="D110" s="188" t="s">
        <v>195</v>
      </c>
      <c r="E110" s="37"/>
      <c r="F110" s="189" t="s">
        <v>257</v>
      </c>
      <c r="G110" s="37"/>
      <c r="H110" s="37"/>
      <c r="I110" s="190"/>
      <c r="J110" s="37"/>
      <c r="K110" s="37"/>
      <c r="L110" s="40"/>
      <c r="M110" s="191"/>
      <c r="N110" s="192"/>
      <c r="O110" s="65"/>
      <c r="P110" s="65"/>
      <c r="Q110" s="65"/>
      <c r="R110" s="65"/>
      <c r="S110" s="65"/>
      <c r="T110" s="66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T110" s="18" t="s">
        <v>195</v>
      </c>
      <c r="AU110" s="18" t="s">
        <v>81</v>
      </c>
    </row>
    <row r="111" spans="1:65" s="13" customFormat="1" ht="11.25">
      <c r="B111" s="193"/>
      <c r="C111" s="194"/>
      <c r="D111" s="195" t="s">
        <v>197</v>
      </c>
      <c r="E111" s="196" t="s">
        <v>19</v>
      </c>
      <c r="F111" s="197" t="s">
        <v>2060</v>
      </c>
      <c r="G111" s="194"/>
      <c r="H111" s="198">
        <v>6</v>
      </c>
      <c r="I111" s="199"/>
      <c r="J111" s="194"/>
      <c r="K111" s="194"/>
      <c r="L111" s="200"/>
      <c r="M111" s="201"/>
      <c r="N111" s="202"/>
      <c r="O111" s="202"/>
      <c r="P111" s="202"/>
      <c r="Q111" s="202"/>
      <c r="R111" s="202"/>
      <c r="S111" s="202"/>
      <c r="T111" s="203"/>
      <c r="AT111" s="204" t="s">
        <v>197</v>
      </c>
      <c r="AU111" s="204" t="s">
        <v>81</v>
      </c>
      <c r="AV111" s="13" t="s">
        <v>81</v>
      </c>
      <c r="AW111" s="13" t="s">
        <v>33</v>
      </c>
      <c r="AX111" s="13" t="s">
        <v>79</v>
      </c>
      <c r="AY111" s="204" t="s">
        <v>187</v>
      </c>
    </row>
    <row r="112" spans="1:65" s="2" customFormat="1" ht="24.2" customHeight="1">
      <c r="A112" s="35"/>
      <c r="B112" s="36"/>
      <c r="C112" s="175" t="s">
        <v>232</v>
      </c>
      <c r="D112" s="175" t="s">
        <v>189</v>
      </c>
      <c r="E112" s="176" t="s">
        <v>263</v>
      </c>
      <c r="F112" s="177" t="s">
        <v>264</v>
      </c>
      <c r="G112" s="178" t="s">
        <v>144</v>
      </c>
      <c r="H112" s="179">
        <v>30</v>
      </c>
      <c r="I112" s="180"/>
      <c r="J112" s="181">
        <f>ROUND(I112*H112,2)</f>
        <v>0</v>
      </c>
      <c r="K112" s="177" t="s">
        <v>192</v>
      </c>
      <c r="L112" s="40"/>
      <c r="M112" s="182" t="s">
        <v>19</v>
      </c>
      <c r="N112" s="183" t="s">
        <v>42</v>
      </c>
      <c r="O112" s="65"/>
      <c r="P112" s="184">
        <f>O112*H112</f>
        <v>0</v>
      </c>
      <c r="Q112" s="184">
        <v>0</v>
      </c>
      <c r="R112" s="184">
        <f>Q112*H112</f>
        <v>0</v>
      </c>
      <c r="S112" s="184">
        <v>0</v>
      </c>
      <c r="T112" s="185">
        <f>S112*H112</f>
        <v>0</v>
      </c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R112" s="186" t="s">
        <v>193</v>
      </c>
      <c r="AT112" s="186" t="s">
        <v>189</v>
      </c>
      <c r="AU112" s="186" t="s">
        <v>81</v>
      </c>
      <c r="AY112" s="18" t="s">
        <v>187</v>
      </c>
      <c r="BE112" s="187">
        <f>IF(N112="základní",J112,0)</f>
        <v>0</v>
      </c>
      <c r="BF112" s="187">
        <f>IF(N112="snížená",J112,0)</f>
        <v>0</v>
      </c>
      <c r="BG112" s="187">
        <f>IF(N112="zákl. přenesená",J112,0)</f>
        <v>0</v>
      </c>
      <c r="BH112" s="187">
        <f>IF(N112="sníž. přenesená",J112,0)</f>
        <v>0</v>
      </c>
      <c r="BI112" s="187">
        <f>IF(N112="nulová",J112,0)</f>
        <v>0</v>
      </c>
      <c r="BJ112" s="18" t="s">
        <v>79</v>
      </c>
      <c r="BK112" s="187">
        <f>ROUND(I112*H112,2)</f>
        <v>0</v>
      </c>
      <c r="BL112" s="18" t="s">
        <v>193</v>
      </c>
      <c r="BM112" s="186" t="s">
        <v>2061</v>
      </c>
    </row>
    <row r="113" spans="1:65" s="2" customFormat="1" ht="11.25">
      <c r="A113" s="35"/>
      <c r="B113" s="36"/>
      <c r="C113" s="37"/>
      <c r="D113" s="188" t="s">
        <v>195</v>
      </c>
      <c r="E113" s="37"/>
      <c r="F113" s="189" t="s">
        <v>266</v>
      </c>
      <c r="G113" s="37"/>
      <c r="H113" s="37"/>
      <c r="I113" s="190"/>
      <c r="J113" s="37"/>
      <c r="K113" s="37"/>
      <c r="L113" s="40"/>
      <c r="M113" s="191"/>
      <c r="N113" s="192"/>
      <c r="O113" s="65"/>
      <c r="P113" s="65"/>
      <c r="Q113" s="65"/>
      <c r="R113" s="65"/>
      <c r="S113" s="65"/>
      <c r="T113" s="66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T113" s="18" t="s">
        <v>195</v>
      </c>
      <c r="AU113" s="18" t="s">
        <v>81</v>
      </c>
    </row>
    <row r="114" spans="1:65" s="13" customFormat="1" ht="11.25">
      <c r="B114" s="193"/>
      <c r="C114" s="194"/>
      <c r="D114" s="195" t="s">
        <v>197</v>
      </c>
      <c r="E114" s="196" t="s">
        <v>19</v>
      </c>
      <c r="F114" s="197" t="s">
        <v>2062</v>
      </c>
      <c r="G114" s="194"/>
      <c r="H114" s="198">
        <v>30</v>
      </c>
      <c r="I114" s="199"/>
      <c r="J114" s="194"/>
      <c r="K114" s="194"/>
      <c r="L114" s="200"/>
      <c r="M114" s="201"/>
      <c r="N114" s="202"/>
      <c r="O114" s="202"/>
      <c r="P114" s="202"/>
      <c r="Q114" s="202"/>
      <c r="R114" s="202"/>
      <c r="S114" s="202"/>
      <c r="T114" s="203"/>
      <c r="AT114" s="204" t="s">
        <v>197</v>
      </c>
      <c r="AU114" s="204" t="s">
        <v>81</v>
      </c>
      <c r="AV114" s="13" t="s">
        <v>81</v>
      </c>
      <c r="AW114" s="13" t="s">
        <v>33</v>
      </c>
      <c r="AX114" s="13" t="s">
        <v>79</v>
      </c>
      <c r="AY114" s="204" t="s">
        <v>187</v>
      </c>
    </row>
    <row r="115" spans="1:65" s="2" customFormat="1" ht="24.2" customHeight="1">
      <c r="A115" s="35"/>
      <c r="B115" s="36"/>
      <c r="C115" s="175" t="s">
        <v>238</v>
      </c>
      <c r="D115" s="175" t="s">
        <v>189</v>
      </c>
      <c r="E115" s="176" t="s">
        <v>2063</v>
      </c>
      <c r="F115" s="177" t="s">
        <v>2064</v>
      </c>
      <c r="G115" s="178" t="s">
        <v>144</v>
      </c>
      <c r="H115" s="179">
        <v>202.58</v>
      </c>
      <c r="I115" s="180"/>
      <c r="J115" s="181">
        <f>ROUND(I115*H115,2)</f>
        <v>0</v>
      </c>
      <c r="K115" s="177" t="s">
        <v>192</v>
      </c>
      <c r="L115" s="40"/>
      <c r="M115" s="182" t="s">
        <v>19</v>
      </c>
      <c r="N115" s="183" t="s">
        <v>42</v>
      </c>
      <c r="O115" s="65"/>
      <c r="P115" s="184">
        <f>O115*H115</f>
        <v>0</v>
      </c>
      <c r="Q115" s="184">
        <v>0</v>
      </c>
      <c r="R115" s="184">
        <f>Q115*H115</f>
        <v>0</v>
      </c>
      <c r="S115" s="184">
        <v>0</v>
      </c>
      <c r="T115" s="185">
        <f>S115*H115</f>
        <v>0</v>
      </c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R115" s="186" t="s">
        <v>193</v>
      </c>
      <c r="AT115" s="186" t="s">
        <v>189</v>
      </c>
      <c r="AU115" s="186" t="s">
        <v>81</v>
      </c>
      <c r="AY115" s="18" t="s">
        <v>187</v>
      </c>
      <c r="BE115" s="187">
        <f>IF(N115="základní",J115,0)</f>
        <v>0</v>
      </c>
      <c r="BF115" s="187">
        <f>IF(N115="snížená",J115,0)</f>
        <v>0</v>
      </c>
      <c r="BG115" s="187">
        <f>IF(N115="zákl. přenesená",J115,0)</f>
        <v>0</v>
      </c>
      <c r="BH115" s="187">
        <f>IF(N115="sníž. přenesená",J115,0)</f>
        <v>0</v>
      </c>
      <c r="BI115" s="187">
        <f>IF(N115="nulová",J115,0)</f>
        <v>0</v>
      </c>
      <c r="BJ115" s="18" t="s">
        <v>79</v>
      </c>
      <c r="BK115" s="187">
        <f>ROUND(I115*H115,2)</f>
        <v>0</v>
      </c>
      <c r="BL115" s="18" t="s">
        <v>193</v>
      </c>
      <c r="BM115" s="186" t="s">
        <v>2065</v>
      </c>
    </row>
    <row r="116" spans="1:65" s="2" customFormat="1" ht="11.25">
      <c r="A116" s="35"/>
      <c r="B116" s="36"/>
      <c r="C116" s="37"/>
      <c r="D116" s="188" t="s">
        <v>195</v>
      </c>
      <c r="E116" s="37"/>
      <c r="F116" s="189" t="s">
        <v>2066</v>
      </c>
      <c r="G116" s="37"/>
      <c r="H116" s="37"/>
      <c r="I116" s="190"/>
      <c r="J116" s="37"/>
      <c r="K116" s="37"/>
      <c r="L116" s="40"/>
      <c r="M116" s="191"/>
      <c r="N116" s="192"/>
      <c r="O116" s="65"/>
      <c r="P116" s="65"/>
      <c r="Q116" s="65"/>
      <c r="R116" s="65"/>
      <c r="S116" s="65"/>
      <c r="T116" s="66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T116" s="18" t="s">
        <v>195</v>
      </c>
      <c r="AU116" s="18" t="s">
        <v>81</v>
      </c>
    </row>
    <row r="117" spans="1:65" s="13" customFormat="1" ht="11.25">
      <c r="B117" s="193"/>
      <c r="C117" s="194"/>
      <c r="D117" s="195" t="s">
        <v>197</v>
      </c>
      <c r="E117" s="196" t="s">
        <v>19</v>
      </c>
      <c r="F117" s="197" t="s">
        <v>2067</v>
      </c>
      <c r="G117" s="194"/>
      <c r="H117" s="198">
        <v>666.88499999999999</v>
      </c>
      <c r="I117" s="199"/>
      <c r="J117" s="194"/>
      <c r="K117" s="194"/>
      <c r="L117" s="200"/>
      <c r="M117" s="201"/>
      <c r="N117" s="202"/>
      <c r="O117" s="202"/>
      <c r="P117" s="202"/>
      <c r="Q117" s="202"/>
      <c r="R117" s="202"/>
      <c r="S117" s="202"/>
      <c r="T117" s="203"/>
      <c r="AT117" s="204" t="s">
        <v>197</v>
      </c>
      <c r="AU117" s="204" t="s">
        <v>81</v>
      </c>
      <c r="AV117" s="13" t="s">
        <v>81</v>
      </c>
      <c r="AW117" s="13" t="s">
        <v>33</v>
      </c>
      <c r="AX117" s="13" t="s">
        <v>71</v>
      </c>
      <c r="AY117" s="204" t="s">
        <v>187</v>
      </c>
    </row>
    <row r="118" spans="1:65" s="13" customFormat="1" ht="11.25">
      <c r="B118" s="193"/>
      <c r="C118" s="194"/>
      <c r="D118" s="195" t="s">
        <v>197</v>
      </c>
      <c r="E118" s="196" t="s">
        <v>19</v>
      </c>
      <c r="F118" s="197" t="s">
        <v>2068</v>
      </c>
      <c r="G118" s="194"/>
      <c r="H118" s="198">
        <v>-16.713000000000001</v>
      </c>
      <c r="I118" s="199"/>
      <c r="J118" s="194"/>
      <c r="K118" s="194"/>
      <c r="L118" s="200"/>
      <c r="M118" s="201"/>
      <c r="N118" s="202"/>
      <c r="O118" s="202"/>
      <c r="P118" s="202"/>
      <c r="Q118" s="202"/>
      <c r="R118" s="202"/>
      <c r="S118" s="202"/>
      <c r="T118" s="203"/>
      <c r="AT118" s="204" t="s">
        <v>197</v>
      </c>
      <c r="AU118" s="204" t="s">
        <v>81</v>
      </c>
      <c r="AV118" s="13" t="s">
        <v>81</v>
      </c>
      <c r="AW118" s="13" t="s">
        <v>33</v>
      </c>
      <c r="AX118" s="13" t="s">
        <v>71</v>
      </c>
      <c r="AY118" s="204" t="s">
        <v>187</v>
      </c>
    </row>
    <row r="119" spans="1:65" s="15" customFormat="1" ht="11.25">
      <c r="B119" s="216"/>
      <c r="C119" s="217"/>
      <c r="D119" s="195" t="s">
        <v>197</v>
      </c>
      <c r="E119" s="218" t="s">
        <v>19</v>
      </c>
      <c r="F119" s="219" t="s">
        <v>276</v>
      </c>
      <c r="G119" s="217"/>
      <c r="H119" s="218" t="s">
        <v>19</v>
      </c>
      <c r="I119" s="220"/>
      <c r="J119" s="217"/>
      <c r="K119" s="217"/>
      <c r="L119" s="221"/>
      <c r="M119" s="222"/>
      <c r="N119" s="223"/>
      <c r="O119" s="223"/>
      <c r="P119" s="223"/>
      <c r="Q119" s="223"/>
      <c r="R119" s="223"/>
      <c r="S119" s="223"/>
      <c r="T119" s="224"/>
      <c r="AT119" s="225" t="s">
        <v>197</v>
      </c>
      <c r="AU119" s="225" t="s">
        <v>81</v>
      </c>
      <c r="AV119" s="15" t="s">
        <v>79</v>
      </c>
      <c r="AW119" s="15" t="s">
        <v>33</v>
      </c>
      <c r="AX119" s="15" t="s">
        <v>71</v>
      </c>
      <c r="AY119" s="225" t="s">
        <v>187</v>
      </c>
    </row>
    <row r="120" spans="1:65" s="13" customFormat="1" ht="11.25">
      <c r="B120" s="193"/>
      <c r="C120" s="194"/>
      <c r="D120" s="195" t="s">
        <v>197</v>
      </c>
      <c r="E120" s="196" t="s">
        <v>19</v>
      </c>
      <c r="F120" s="197" t="s">
        <v>277</v>
      </c>
      <c r="G120" s="194"/>
      <c r="H120" s="198">
        <v>-9</v>
      </c>
      <c r="I120" s="199"/>
      <c r="J120" s="194"/>
      <c r="K120" s="194"/>
      <c r="L120" s="200"/>
      <c r="M120" s="201"/>
      <c r="N120" s="202"/>
      <c r="O120" s="202"/>
      <c r="P120" s="202"/>
      <c r="Q120" s="202"/>
      <c r="R120" s="202"/>
      <c r="S120" s="202"/>
      <c r="T120" s="203"/>
      <c r="AT120" s="204" t="s">
        <v>197</v>
      </c>
      <c r="AU120" s="204" t="s">
        <v>81</v>
      </c>
      <c r="AV120" s="13" t="s">
        <v>81</v>
      </c>
      <c r="AW120" s="13" t="s">
        <v>33</v>
      </c>
      <c r="AX120" s="13" t="s">
        <v>71</v>
      </c>
      <c r="AY120" s="204" t="s">
        <v>187</v>
      </c>
    </row>
    <row r="121" spans="1:65" s="13" customFormat="1" ht="11.25">
      <c r="B121" s="193"/>
      <c r="C121" s="194"/>
      <c r="D121" s="195" t="s">
        <v>197</v>
      </c>
      <c r="E121" s="196" t="s">
        <v>19</v>
      </c>
      <c r="F121" s="197" t="s">
        <v>755</v>
      </c>
      <c r="G121" s="194"/>
      <c r="H121" s="198">
        <v>-134.72300000000001</v>
      </c>
      <c r="I121" s="199"/>
      <c r="J121" s="194"/>
      <c r="K121" s="194"/>
      <c r="L121" s="200"/>
      <c r="M121" s="201"/>
      <c r="N121" s="202"/>
      <c r="O121" s="202"/>
      <c r="P121" s="202"/>
      <c r="Q121" s="202"/>
      <c r="R121" s="202"/>
      <c r="S121" s="202"/>
      <c r="T121" s="203"/>
      <c r="AT121" s="204" t="s">
        <v>197</v>
      </c>
      <c r="AU121" s="204" t="s">
        <v>81</v>
      </c>
      <c r="AV121" s="13" t="s">
        <v>81</v>
      </c>
      <c r="AW121" s="13" t="s">
        <v>33</v>
      </c>
      <c r="AX121" s="13" t="s">
        <v>71</v>
      </c>
      <c r="AY121" s="204" t="s">
        <v>187</v>
      </c>
    </row>
    <row r="122" spans="1:65" s="14" customFormat="1" ht="11.25">
      <c r="B122" s="205"/>
      <c r="C122" s="206"/>
      <c r="D122" s="195" t="s">
        <v>197</v>
      </c>
      <c r="E122" s="207" t="s">
        <v>48</v>
      </c>
      <c r="F122" s="208" t="s">
        <v>199</v>
      </c>
      <c r="G122" s="206"/>
      <c r="H122" s="209">
        <v>506.44900000000001</v>
      </c>
      <c r="I122" s="210"/>
      <c r="J122" s="206"/>
      <c r="K122" s="206"/>
      <c r="L122" s="211"/>
      <c r="M122" s="212"/>
      <c r="N122" s="213"/>
      <c r="O122" s="213"/>
      <c r="P122" s="213"/>
      <c r="Q122" s="213"/>
      <c r="R122" s="213"/>
      <c r="S122" s="213"/>
      <c r="T122" s="214"/>
      <c r="AT122" s="215" t="s">
        <v>197</v>
      </c>
      <c r="AU122" s="215" t="s">
        <v>81</v>
      </c>
      <c r="AV122" s="14" t="s">
        <v>193</v>
      </c>
      <c r="AW122" s="14" t="s">
        <v>33</v>
      </c>
      <c r="AX122" s="14" t="s">
        <v>71</v>
      </c>
      <c r="AY122" s="215" t="s">
        <v>187</v>
      </c>
    </row>
    <row r="123" spans="1:65" s="13" customFormat="1" ht="11.25">
      <c r="B123" s="193"/>
      <c r="C123" s="194"/>
      <c r="D123" s="195" t="s">
        <v>197</v>
      </c>
      <c r="E123" s="196" t="s">
        <v>19</v>
      </c>
      <c r="F123" s="197" t="s">
        <v>281</v>
      </c>
      <c r="G123" s="194"/>
      <c r="H123" s="198">
        <v>202.58</v>
      </c>
      <c r="I123" s="199"/>
      <c r="J123" s="194"/>
      <c r="K123" s="194"/>
      <c r="L123" s="200"/>
      <c r="M123" s="201"/>
      <c r="N123" s="202"/>
      <c r="O123" s="202"/>
      <c r="P123" s="202"/>
      <c r="Q123" s="202"/>
      <c r="R123" s="202"/>
      <c r="S123" s="202"/>
      <c r="T123" s="203"/>
      <c r="AT123" s="204" t="s">
        <v>197</v>
      </c>
      <c r="AU123" s="204" t="s">
        <v>81</v>
      </c>
      <c r="AV123" s="13" t="s">
        <v>81</v>
      </c>
      <c r="AW123" s="13" t="s">
        <v>33</v>
      </c>
      <c r="AX123" s="13" t="s">
        <v>79</v>
      </c>
      <c r="AY123" s="204" t="s">
        <v>187</v>
      </c>
    </row>
    <row r="124" spans="1:65" s="2" customFormat="1" ht="24.2" customHeight="1">
      <c r="A124" s="35"/>
      <c r="B124" s="36"/>
      <c r="C124" s="175" t="s">
        <v>107</v>
      </c>
      <c r="D124" s="175" t="s">
        <v>189</v>
      </c>
      <c r="E124" s="176" t="s">
        <v>2069</v>
      </c>
      <c r="F124" s="177" t="s">
        <v>2070</v>
      </c>
      <c r="G124" s="178" t="s">
        <v>144</v>
      </c>
      <c r="H124" s="179">
        <v>253.22499999999999</v>
      </c>
      <c r="I124" s="180"/>
      <c r="J124" s="181">
        <f>ROUND(I124*H124,2)</f>
        <v>0</v>
      </c>
      <c r="K124" s="177" t="s">
        <v>192</v>
      </c>
      <c r="L124" s="40"/>
      <c r="M124" s="182" t="s">
        <v>19</v>
      </c>
      <c r="N124" s="183" t="s">
        <v>42</v>
      </c>
      <c r="O124" s="65"/>
      <c r="P124" s="184">
        <f>O124*H124</f>
        <v>0</v>
      </c>
      <c r="Q124" s="184">
        <v>0</v>
      </c>
      <c r="R124" s="184">
        <f>Q124*H124</f>
        <v>0</v>
      </c>
      <c r="S124" s="184">
        <v>0</v>
      </c>
      <c r="T124" s="185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186" t="s">
        <v>193</v>
      </c>
      <c r="AT124" s="186" t="s">
        <v>189</v>
      </c>
      <c r="AU124" s="186" t="s">
        <v>81</v>
      </c>
      <c r="AY124" s="18" t="s">
        <v>187</v>
      </c>
      <c r="BE124" s="187">
        <f>IF(N124="základní",J124,0)</f>
        <v>0</v>
      </c>
      <c r="BF124" s="187">
        <f>IF(N124="snížená",J124,0)</f>
        <v>0</v>
      </c>
      <c r="BG124" s="187">
        <f>IF(N124="zákl. přenesená",J124,0)</f>
        <v>0</v>
      </c>
      <c r="BH124" s="187">
        <f>IF(N124="sníž. přenesená",J124,0)</f>
        <v>0</v>
      </c>
      <c r="BI124" s="187">
        <f>IF(N124="nulová",J124,0)</f>
        <v>0</v>
      </c>
      <c r="BJ124" s="18" t="s">
        <v>79</v>
      </c>
      <c r="BK124" s="187">
        <f>ROUND(I124*H124,2)</f>
        <v>0</v>
      </c>
      <c r="BL124" s="18" t="s">
        <v>193</v>
      </c>
      <c r="BM124" s="186" t="s">
        <v>2071</v>
      </c>
    </row>
    <row r="125" spans="1:65" s="2" customFormat="1" ht="11.25">
      <c r="A125" s="35"/>
      <c r="B125" s="36"/>
      <c r="C125" s="37"/>
      <c r="D125" s="188" t="s">
        <v>195</v>
      </c>
      <c r="E125" s="37"/>
      <c r="F125" s="189" t="s">
        <v>2072</v>
      </c>
      <c r="G125" s="37"/>
      <c r="H125" s="37"/>
      <c r="I125" s="190"/>
      <c r="J125" s="37"/>
      <c r="K125" s="37"/>
      <c r="L125" s="40"/>
      <c r="M125" s="191"/>
      <c r="N125" s="192"/>
      <c r="O125" s="65"/>
      <c r="P125" s="65"/>
      <c r="Q125" s="65"/>
      <c r="R125" s="65"/>
      <c r="S125" s="65"/>
      <c r="T125" s="66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8" t="s">
        <v>195</v>
      </c>
      <c r="AU125" s="18" t="s">
        <v>81</v>
      </c>
    </row>
    <row r="126" spans="1:65" s="13" customFormat="1" ht="11.25">
      <c r="B126" s="193"/>
      <c r="C126" s="194"/>
      <c r="D126" s="195" t="s">
        <v>197</v>
      </c>
      <c r="E126" s="196" t="s">
        <v>19</v>
      </c>
      <c r="F126" s="197" t="s">
        <v>953</v>
      </c>
      <c r="G126" s="194"/>
      <c r="H126" s="198">
        <v>253.22499999999999</v>
      </c>
      <c r="I126" s="199"/>
      <c r="J126" s="194"/>
      <c r="K126" s="194"/>
      <c r="L126" s="200"/>
      <c r="M126" s="201"/>
      <c r="N126" s="202"/>
      <c r="O126" s="202"/>
      <c r="P126" s="202"/>
      <c r="Q126" s="202"/>
      <c r="R126" s="202"/>
      <c r="S126" s="202"/>
      <c r="T126" s="203"/>
      <c r="AT126" s="204" t="s">
        <v>197</v>
      </c>
      <c r="AU126" s="204" t="s">
        <v>81</v>
      </c>
      <c r="AV126" s="13" t="s">
        <v>81</v>
      </c>
      <c r="AW126" s="13" t="s">
        <v>33</v>
      </c>
      <c r="AX126" s="13" t="s">
        <v>79</v>
      </c>
      <c r="AY126" s="204" t="s">
        <v>187</v>
      </c>
    </row>
    <row r="127" spans="1:65" s="2" customFormat="1" ht="24.2" customHeight="1">
      <c r="A127" s="35"/>
      <c r="B127" s="36"/>
      <c r="C127" s="175" t="s">
        <v>110</v>
      </c>
      <c r="D127" s="175" t="s">
        <v>189</v>
      </c>
      <c r="E127" s="176" t="s">
        <v>2073</v>
      </c>
      <c r="F127" s="177" t="s">
        <v>2074</v>
      </c>
      <c r="G127" s="178" t="s">
        <v>144</v>
      </c>
      <c r="H127" s="179">
        <v>50.645000000000003</v>
      </c>
      <c r="I127" s="180"/>
      <c r="J127" s="181">
        <f>ROUND(I127*H127,2)</f>
        <v>0</v>
      </c>
      <c r="K127" s="177" t="s">
        <v>192</v>
      </c>
      <c r="L127" s="40"/>
      <c r="M127" s="182" t="s">
        <v>19</v>
      </c>
      <c r="N127" s="183" t="s">
        <v>42</v>
      </c>
      <c r="O127" s="65"/>
      <c r="P127" s="184">
        <f>O127*H127</f>
        <v>0</v>
      </c>
      <c r="Q127" s="184">
        <v>0</v>
      </c>
      <c r="R127" s="184">
        <f>Q127*H127</f>
        <v>0</v>
      </c>
      <c r="S127" s="184">
        <v>0</v>
      </c>
      <c r="T127" s="185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186" t="s">
        <v>193</v>
      </c>
      <c r="AT127" s="186" t="s">
        <v>189</v>
      </c>
      <c r="AU127" s="186" t="s">
        <v>81</v>
      </c>
      <c r="AY127" s="18" t="s">
        <v>187</v>
      </c>
      <c r="BE127" s="187">
        <f>IF(N127="základní",J127,0)</f>
        <v>0</v>
      </c>
      <c r="BF127" s="187">
        <f>IF(N127="snížená",J127,0)</f>
        <v>0</v>
      </c>
      <c r="BG127" s="187">
        <f>IF(N127="zákl. přenesená",J127,0)</f>
        <v>0</v>
      </c>
      <c r="BH127" s="187">
        <f>IF(N127="sníž. přenesená",J127,0)</f>
        <v>0</v>
      </c>
      <c r="BI127" s="187">
        <f>IF(N127="nulová",J127,0)</f>
        <v>0</v>
      </c>
      <c r="BJ127" s="18" t="s">
        <v>79</v>
      </c>
      <c r="BK127" s="187">
        <f>ROUND(I127*H127,2)</f>
        <v>0</v>
      </c>
      <c r="BL127" s="18" t="s">
        <v>193</v>
      </c>
      <c r="BM127" s="186" t="s">
        <v>2075</v>
      </c>
    </row>
    <row r="128" spans="1:65" s="2" customFormat="1" ht="11.25">
      <c r="A128" s="35"/>
      <c r="B128" s="36"/>
      <c r="C128" s="37"/>
      <c r="D128" s="188" t="s">
        <v>195</v>
      </c>
      <c r="E128" s="37"/>
      <c r="F128" s="189" t="s">
        <v>2076</v>
      </c>
      <c r="G128" s="37"/>
      <c r="H128" s="37"/>
      <c r="I128" s="190"/>
      <c r="J128" s="37"/>
      <c r="K128" s="37"/>
      <c r="L128" s="40"/>
      <c r="M128" s="191"/>
      <c r="N128" s="192"/>
      <c r="O128" s="65"/>
      <c r="P128" s="65"/>
      <c r="Q128" s="65"/>
      <c r="R128" s="65"/>
      <c r="S128" s="65"/>
      <c r="T128" s="66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8" t="s">
        <v>195</v>
      </c>
      <c r="AU128" s="18" t="s">
        <v>81</v>
      </c>
    </row>
    <row r="129" spans="1:65" s="13" customFormat="1" ht="11.25">
      <c r="B129" s="193"/>
      <c r="C129" s="194"/>
      <c r="D129" s="195" t="s">
        <v>197</v>
      </c>
      <c r="E129" s="196" t="s">
        <v>19</v>
      </c>
      <c r="F129" s="197" t="s">
        <v>752</v>
      </c>
      <c r="G129" s="194"/>
      <c r="H129" s="198">
        <v>50.645000000000003</v>
      </c>
      <c r="I129" s="199"/>
      <c r="J129" s="194"/>
      <c r="K129" s="194"/>
      <c r="L129" s="200"/>
      <c r="M129" s="201"/>
      <c r="N129" s="202"/>
      <c r="O129" s="202"/>
      <c r="P129" s="202"/>
      <c r="Q129" s="202"/>
      <c r="R129" s="202"/>
      <c r="S129" s="202"/>
      <c r="T129" s="203"/>
      <c r="AT129" s="204" t="s">
        <v>197</v>
      </c>
      <c r="AU129" s="204" t="s">
        <v>81</v>
      </c>
      <c r="AV129" s="13" t="s">
        <v>81</v>
      </c>
      <c r="AW129" s="13" t="s">
        <v>33</v>
      </c>
      <c r="AX129" s="13" t="s">
        <v>79</v>
      </c>
      <c r="AY129" s="204" t="s">
        <v>187</v>
      </c>
    </row>
    <row r="130" spans="1:65" s="2" customFormat="1" ht="24.2" customHeight="1">
      <c r="A130" s="35"/>
      <c r="B130" s="36"/>
      <c r="C130" s="175" t="s">
        <v>8</v>
      </c>
      <c r="D130" s="175" t="s">
        <v>189</v>
      </c>
      <c r="E130" s="176" t="s">
        <v>289</v>
      </c>
      <c r="F130" s="177" t="s">
        <v>290</v>
      </c>
      <c r="G130" s="178" t="s">
        <v>124</v>
      </c>
      <c r="H130" s="179">
        <v>999.51099999999997</v>
      </c>
      <c r="I130" s="180"/>
      <c r="J130" s="181">
        <f>ROUND(I130*H130,2)</f>
        <v>0</v>
      </c>
      <c r="K130" s="177" t="s">
        <v>192</v>
      </c>
      <c r="L130" s="40"/>
      <c r="M130" s="182" t="s">
        <v>19</v>
      </c>
      <c r="N130" s="183" t="s">
        <v>42</v>
      </c>
      <c r="O130" s="65"/>
      <c r="P130" s="184">
        <f>O130*H130</f>
        <v>0</v>
      </c>
      <c r="Q130" s="184">
        <v>5.8E-4</v>
      </c>
      <c r="R130" s="184">
        <f>Q130*H130</f>
        <v>0.57971638000000003</v>
      </c>
      <c r="S130" s="184">
        <v>0</v>
      </c>
      <c r="T130" s="185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86" t="s">
        <v>193</v>
      </c>
      <c r="AT130" s="186" t="s">
        <v>189</v>
      </c>
      <c r="AU130" s="186" t="s">
        <v>81</v>
      </c>
      <c r="AY130" s="18" t="s">
        <v>187</v>
      </c>
      <c r="BE130" s="187">
        <f>IF(N130="základní",J130,0)</f>
        <v>0</v>
      </c>
      <c r="BF130" s="187">
        <f>IF(N130="snížená",J130,0)</f>
        <v>0</v>
      </c>
      <c r="BG130" s="187">
        <f>IF(N130="zákl. přenesená",J130,0)</f>
        <v>0</v>
      </c>
      <c r="BH130" s="187">
        <f>IF(N130="sníž. přenesená",J130,0)</f>
        <v>0</v>
      </c>
      <c r="BI130" s="187">
        <f>IF(N130="nulová",J130,0)</f>
        <v>0</v>
      </c>
      <c r="BJ130" s="18" t="s">
        <v>79</v>
      </c>
      <c r="BK130" s="187">
        <f>ROUND(I130*H130,2)</f>
        <v>0</v>
      </c>
      <c r="BL130" s="18" t="s">
        <v>193</v>
      </c>
      <c r="BM130" s="186" t="s">
        <v>2077</v>
      </c>
    </row>
    <row r="131" spans="1:65" s="2" customFormat="1" ht="11.25">
      <c r="A131" s="35"/>
      <c r="B131" s="36"/>
      <c r="C131" s="37"/>
      <c r="D131" s="188" t="s">
        <v>195</v>
      </c>
      <c r="E131" s="37"/>
      <c r="F131" s="189" t="s">
        <v>292</v>
      </c>
      <c r="G131" s="37"/>
      <c r="H131" s="37"/>
      <c r="I131" s="190"/>
      <c r="J131" s="37"/>
      <c r="K131" s="37"/>
      <c r="L131" s="40"/>
      <c r="M131" s="191"/>
      <c r="N131" s="192"/>
      <c r="O131" s="65"/>
      <c r="P131" s="65"/>
      <c r="Q131" s="65"/>
      <c r="R131" s="65"/>
      <c r="S131" s="65"/>
      <c r="T131" s="66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T131" s="18" t="s">
        <v>195</v>
      </c>
      <c r="AU131" s="18" t="s">
        <v>81</v>
      </c>
    </row>
    <row r="132" spans="1:65" s="13" customFormat="1" ht="11.25">
      <c r="B132" s="193"/>
      <c r="C132" s="194"/>
      <c r="D132" s="195" t="s">
        <v>197</v>
      </c>
      <c r="E132" s="196" t="s">
        <v>19</v>
      </c>
      <c r="F132" s="197" t="s">
        <v>2078</v>
      </c>
      <c r="G132" s="194"/>
      <c r="H132" s="198">
        <v>1333.77</v>
      </c>
      <c r="I132" s="199"/>
      <c r="J132" s="194"/>
      <c r="K132" s="194"/>
      <c r="L132" s="200"/>
      <c r="M132" s="201"/>
      <c r="N132" s="202"/>
      <c r="O132" s="202"/>
      <c r="P132" s="202"/>
      <c r="Q132" s="202"/>
      <c r="R132" s="202"/>
      <c r="S132" s="202"/>
      <c r="T132" s="203"/>
      <c r="AT132" s="204" t="s">
        <v>197</v>
      </c>
      <c r="AU132" s="204" t="s">
        <v>81</v>
      </c>
      <c r="AV132" s="13" t="s">
        <v>81</v>
      </c>
      <c r="AW132" s="13" t="s">
        <v>33</v>
      </c>
      <c r="AX132" s="13" t="s">
        <v>71</v>
      </c>
      <c r="AY132" s="204" t="s">
        <v>187</v>
      </c>
    </row>
    <row r="133" spans="1:65" s="13" customFormat="1" ht="11.25">
      <c r="B133" s="193"/>
      <c r="C133" s="194"/>
      <c r="D133" s="195" t="s">
        <v>197</v>
      </c>
      <c r="E133" s="196" t="s">
        <v>19</v>
      </c>
      <c r="F133" s="197" t="s">
        <v>2079</v>
      </c>
      <c r="G133" s="194"/>
      <c r="H133" s="198">
        <v>-334.25900000000001</v>
      </c>
      <c r="I133" s="199"/>
      <c r="J133" s="194"/>
      <c r="K133" s="194"/>
      <c r="L133" s="200"/>
      <c r="M133" s="201"/>
      <c r="N133" s="202"/>
      <c r="O133" s="202"/>
      <c r="P133" s="202"/>
      <c r="Q133" s="202"/>
      <c r="R133" s="202"/>
      <c r="S133" s="202"/>
      <c r="T133" s="203"/>
      <c r="AT133" s="204" t="s">
        <v>197</v>
      </c>
      <c r="AU133" s="204" t="s">
        <v>81</v>
      </c>
      <c r="AV133" s="13" t="s">
        <v>81</v>
      </c>
      <c r="AW133" s="13" t="s">
        <v>33</v>
      </c>
      <c r="AX133" s="13" t="s">
        <v>71</v>
      </c>
      <c r="AY133" s="204" t="s">
        <v>187</v>
      </c>
    </row>
    <row r="134" spans="1:65" s="14" customFormat="1" ht="11.25">
      <c r="B134" s="205"/>
      <c r="C134" s="206"/>
      <c r="D134" s="195" t="s">
        <v>197</v>
      </c>
      <c r="E134" s="207" t="s">
        <v>19</v>
      </c>
      <c r="F134" s="208" t="s">
        <v>199</v>
      </c>
      <c r="G134" s="206"/>
      <c r="H134" s="209">
        <v>999.51099999999997</v>
      </c>
      <c r="I134" s="210"/>
      <c r="J134" s="206"/>
      <c r="K134" s="206"/>
      <c r="L134" s="211"/>
      <c r="M134" s="212"/>
      <c r="N134" s="213"/>
      <c r="O134" s="213"/>
      <c r="P134" s="213"/>
      <c r="Q134" s="213"/>
      <c r="R134" s="213"/>
      <c r="S134" s="213"/>
      <c r="T134" s="214"/>
      <c r="AT134" s="215" t="s">
        <v>197</v>
      </c>
      <c r="AU134" s="215" t="s">
        <v>81</v>
      </c>
      <c r="AV134" s="14" t="s">
        <v>193</v>
      </c>
      <c r="AW134" s="14" t="s">
        <v>33</v>
      </c>
      <c r="AX134" s="14" t="s">
        <v>79</v>
      </c>
      <c r="AY134" s="215" t="s">
        <v>187</v>
      </c>
    </row>
    <row r="135" spans="1:65" s="2" customFormat="1" ht="24.2" customHeight="1">
      <c r="A135" s="35"/>
      <c r="B135" s="36"/>
      <c r="C135" s="175" t="s">
        <v>115</v>
      </c>
      <c r="D135" s="175" t="s">
        <v>189</v>
      </c>
      <c r="E135" s="176" t="s">
        <v>296</v>
      </c>
      <c r="F135" s="177" t="s">
        <v>297</v>
      </c>
      <c r="G135" s="178" t="s">
        <v>124</v>
      </c>
      <c r="H135" s="179">
        <v>999.51099999999997</v>
      </c>
      <c r="I135" s="180"/>
      <c r="J135" s="181">
        <f>ROUND(I135*H135,2)</f>
        <v>0</v>
      </c>
      <c r="K135" s="177" t="s">
        <v>192</v>
      </c>
      <c r="L135" s="40"/>
      <c r="M135" s="182" t="s">
        <v>19</v>
      </c>
      <c r="N135" s="183" t="s">
        <v>42</v>
      </c>
      <c r="O135" s="65"/>
      <c r="P135" s="184">
        <f>O135*H135</f>
        <v>0</v>
      </c>
      <c r="Q135" s="184">
        <v>0</v>
      </c>
      <c r="R135" s="184">
        <f>Q135*H135</f>
        <v>0</v>
      </c>
      <c r="S135" s="184">
        <v>0</v>
      </c>
      <c r="T135" s="185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6" t="s">
        <v>193</v>
      </c>
      <c r="AT135" s="186" t="s">
        <v>189</v>
      </c>
      <c r="AU135" s="186" t="s">
        <v>81</v>
      </c>
      <c r="AY135" s="18" t="s">
        <v>187</v>
      </c>
      <c r="BE135" s="187">
        <f>IF(N135="základní",J135,0)</f>
        <v>0</v>
      </c>
      <c r="BF135" s="187">
        <f>IF(N135="snížená",J135,0)</f>
        <v>0</v>
      </c>
      <c r="BG135" s="187">
        <f>IF(N135="zákl. přenesená",J135,0)</f>
        <v>0</v>
      </c>
      <c r="BH135" s="187">
        <f>IF(N135="sníž. přenesená",J135,0)</f>
        <v>0</v>
      </c>
      <c r="BI135" s="187">
        <f>IF(N135="nulová",J135,0)</f>
        <v>0</v>
      </c>
      <c r="BJ135" s="18" t="s">
        <v>79</v>
      </c>
      <c r="BK135" s="187">
        <f>ROUND(I135*H135,2)</f>
        <v>0</v>
      </c>
      <c r="BL135" s="18" t="s">
        <v>193</v>
      </c>
      <c r="BM135" s="186" t="s">
        <v>2080</v>
      </c>
    </row>
    <row r="136" spans="1:65" s="2" customFormat="1" ht="11.25">
      <c r="A136" s="35"/>
      <c r="B136" s="36"/>
      <c r="C136" s="37"/>
      <c r="D136" s="188" t="s">
        <v>195</v>
      </c>
      <c r="E136" s="37"/>
      <c r="F136" s="189" t="s">
        <v>299</v>
      </c>
      <c r="G136" s="37"/>
      <c r="H136" s="37"/>
      <c r="I136" s="190"/>
      <c r="J136" s="37"/>
      <c r="K136" s="37"/>
      <c r="L136" s="40"/>
      <c r="M136" s="191"/>
      <c r="N136" s="192"/>
      <c r="O136" s="65"/>
      <c r="P136" s="65"/>
      <c r="Q136" s="65"/>
      <c r="R136" s="65"/>
      <c r="S136" s="65"/>
      <c r="T136" s="66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T136" s="18" t="s">
        <v>195</v>
      </c>
      <c r="AU136" s="18" t="s">
        <v>81</v>
      </c>
    </row>
    <row r="137" spans="1:65" s="2" customFormat="1" ht="37.9" customHeight="1">
      <c r="A137" s="35"/>
      <c r="B137" s="36"/>
      <c r="C137" s="175" t="s">
        <v>118</v>
      </c>
      <c r="D137" s="175" t="s">
        <v>189</v>
      </c>
      <c r="E137" s="176" t="s">
        <v>1007</v>
      </c>
      <c r="F137" s="177" t="s">
        <v>1008</v>
      </c>
      <c r="G137" s="178" t="s">
        <v>144</v>
      </c>
      <c r="H137" s="179">
        <v>405.15899999999999</v>
      </c>
      <c r="I137" s="180"/>
      <c r="J137" s="181">
        <f>ROUND(I137*H137,2)</f>
        <v>0</v>
      </c>
      <c r="K137" s="177" t="s">
        <v>192</v>
      </c>
      <c r="L137" s="40"/>
      <c r="M137" s="182" t="s">
        <v>19</v>
      </c>
      <c r="N137" s="183" t="s">
        <v>42</v>
      </c>
      <c r="O137" s="65"/>
      <c r="P137" s="184">
        <f>O137*H137</f>
        <v>0</v>
      </c>
      <c r="Q137" s="184">
        <v>0</v>
      </c>
      <c r="R137" s="184">
        <f>Q137*H137</f>
        <v>0</v>
      </c>
      <c r="S137" s="184">
        <v>0</v>
      </c>
      <c r="T137" s="185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6" t="s">
        <v>193</v>
      </c>
      <c r="AT137" s="186" t="s">
        <v>189</v>
      </c>
      <c r="AU137" s="186" t="s">
        <v>81</v>
      </c>
      <c r="AY137" s="18" t="s">
        <v>187</v>
      </c>
      <c r="BE137" s="187">
        <f>IF(N137="základní",J137,0)</f>
        <v>0</v>
      </c>
      <c r="BF137" s="187">
        <f>IF(N137="snížená",J137,0)</f>
        <v>0</v>
      </c>
      <c r="BG137" s="187">
        <f>IF(N137="zákl. přenesená",J137,0)</f>
        <v>0</v>
      </c>
      <c r="BH137" s="187">
        <f>IF(N137="sníž. přenesená",J137,0)</f>
        <v>0</v>
      </c>
      <c r="BI137" s="187">
        <f>IF(N137="nulová",J137,0)</f>
        <v>0</v>
      </c>
      <c r="BJ137" s="18" t="s">
        <v>79</v>
      </c>
      <c r="BK137" s="187">
        <f>ROUND(I137*H137,2)</f>
        <v>0</v>
      </c>
      <c r="BL137" s="18" t="s">
        <v>193</v>
      </c>
      <c r="BM137" s="186" t="s">
        <v>2081</v>
      </c>
    </row>
    <row r="138" spans="1:65" s="2" customFormat="1" ht="11.25">
      <c r="A138" s="35"/>
      <c r="B138" s="36"/>
      <c r="C138" s="37"/>
      <c r="D138" s="188" t="s">
        <v>195</v>
      </c>
      <c r="E138" s="37"/>
      <c r="F138" s="189" t="s">
        <v>1010</v>
      </c>
      <c r="G138" s="37"/>
      <c r="H138" s="37"/>
      <c r="I138" s="190"/>
      <c r="J138" s="37"/>
      <c r="K138" s="37"/>
      <c r="L138" s="40"/>
      <c r="M138" s="191"/>
      <c r="N138" s="192"/>
      <c r="O138" s="65"/>
      <c r="P138" s="65"/>
      <c r="Q138" s="65"/>
      <c r="R138" s="65"/>
      <c r="S138" s="65"/>
      <c r="T138" s="66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T138" s="18" t="s">
        <v>195</v>
      </c>
      <c r="AU138" s="18" t="s">
        <v>81</v>
      </c>
    </row>
    <row r="139" spans="1:65" s="15" customFormat="1" ht="11.25">
      <c r="B139" s="216"/>
      <c r="C139" s="217"/>
      <c r="D139" s="195" t="s">
        <v>197</v>
      </c>
      <c r="E139" s="218" t="s">
        <v>19</v>
      </c>
      <c r="F139" s="219" t="s">
        <v>305</v>
      </c>
      <c r="G139" s="217"/>
      <c r="H139" s="218" t="s">
        <v>19</v>
      </c>
      <c r="I139" s="220"/>
      <c r="J139" s="217"/>
      <c r="K139" s="217"/>
      <c r="L139" s="221"/>
      <c r="M139" s="222"/>
      <c r="N139" s="223"/>
      <c r="O139" s="223"/>
      <c r="P139" s="223"/>
      <c r="Q139" s="223"/>
      <c r="R139" s="223"/>
      <c r="S139" s="223"/>
      <c r="T139" s="224"/>
      <c r="AT139" s="225" t="s">
        <v>197</v>
      </c>
      <c r="AU139" s="225" t="s">
        <v>81</v>
      </c>
      <c r="AV139" s="15" t="s">
        <v>79</v>
      </c>
      <c r="AW139" s="15" t="s">
        <v>33</v>
      </c>
      <c r="AX139" s="15" t="s">
        <v>71</v>
      </c>
      <c r="AY139" s="225" t="s">
        <v>187</v>
      </c>
    </row>
    <row r="140" spans="1:65" s="13" customFormat="1" ht="11.25">
      <c r="B140" s="193"/>
      <c r="C140" s="194"/>
      <c r="D140" s="195" t="s">
        <v>197</v>
      </c>
      <c r="E140" s="196" t="s">
        <v>19</v>
      </c>
      <c r="F140" s="197" t="s">
        <v>306</v>
      </c>
      <c r="G140" s="194"/>
      <c r="H140" s="198">
        <v>405.15899999999999</v>
      </c>
      <c r="I140" s="199"/>
      <c r="J140" s="194"/>
      <c r="K140" s="194"/>
      <c r="L140" s="200"/>
      <c r="M140" s="201"/>
      <c r="N140" s="202"/>
      <c r="O140" s="202"/>
      <c r="P140" s="202"/>
      <c r="Q140" s="202"/>
      <c r="R140" s="202"/>
      <c r="S140" s="202"/>
      <c r="T140" s="203"/>
      <c r="AT140" s="204" t="s">
        <v>197</v>
      </c>
      <c r="AU140" s="204" t="s">
        <v>81</v>
      </c>
      <c r="AV140" s="13" t="s">
        <v>81</v>
      </c>
      <c r="AW140" s="13" t="s">
        <v>33</v>
      </c>
      <c r="AX140" s="13" t="s">
        <v>79</v>
      </c>
      <c r="AY140" s="204" t="s">
        <v>187</v>
      </c>
    </row>
    <row r="141" spans="1:65" s="2" customFormat="1" ht="37.9" customHeight="1">
      <c r="A141" s="35"/>
      <c r="B141" s="36"/>
      <c r="C141" s="175" t="s">
        <v>268</v>
      </c>
      <c r="D141" s="175" t="s">
        <v>189</v>
      </c>
      <c r="E141" s="176" t="s">
        <v>1012</v>
      </c>
      <c r="F141" s="177" t="s">
        <v>1013</v>
      </c>
      <c r="G141" s="178" t="s">
        <v>144</v>
      </c>
      <c r="H141" s="179">
        <v>607.73900000000003</v>
      </c>
      <c r="I141" s="180"/>
      <c r="J141" s="181">
        <f>ROUND(I141*H141,2)</f>
        <v>0</v>
      </c>
      <c r="K141" s="177" t="s">
        <v>192</v>
      </c>
      <c r="L141" s="40"/>
      <c r="M141" s="182" t="s">
        <v>19</v>
      </c>
      <c r="N141" s="183" t="s">
        <v>42</v>
      </c>
      <c r="O141" s="65"/>
      <c r="P141" s="184">
        <f>O141*H141</f>
        <v>0</v>
      </c>
      <c r="Q141" s="184">
        <v>0</v>
      </c>
      <c r="R141" s="184">
        <f>Q141*H141</f>
        <v>0</v>
      </c>
      <c r="S141" s="184">
        <v>0</v>
      </c>
      <c r="T141" s="185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6" t="s">
        <v>193</v>
      </c>
      <c r="AT141" s="186" t="s">
        <v>189</v>
      </c>
      <c r="AU141" s="186" t="s">
        <v>81</v>
      </c>
      <c r="AY141" s="18" t="s">
        <v>187</v>
      </c>
      <c r="BE141" s="187">
        <f>IF(N141="základní",J141,0)</f>
        <v>0</v>
      </c>
      <c r="BF141" s="187">
        <f>IF(N141="snížená",J141,0)</f>
        <v>0</v>
      </c>
      <c r="BG141" s="187">
        <f>IF(N141="zákl. přenesená",J141,0)</f>
        <v>0</v>
      </c>
      <c r="BH141" s="187">
        <f>IF(N141="sníž. přenesená",J141,0)</f>
        <v>0</v>
      </c>
      <c r="BI141" s="187">
        <f>IF(N141="nulová",J141,0)</f>
        <v>0</v>
      </c>
      <c r="BJ141" s="18" t="s">
        <v>79</v>
      </c>
      <c r="BK141" s="187">
        <f>ROUND(I141*H141,2)</f>
        <v>0</v>
      </c>
      <c r="BL141" s="18" t="s">
        <v>193</v>
      </c>
      <c r="BM141" s="186" t="s">
        <v>2082</v>
      </c>
    </row>
    <row r="142" spans="1:65" s="2" customFormat="1" ht="11.25">
      <c r="A142" s="35"/>
      <c r="B142" s="36"/>
      <c r="C142" s="37"/>
      <c r="D142" s="188" t="s">
        <v>195</v>
      </c>
      <c r="E142" s="37"/>
      <c r="F142" s="189" t="s">
        <v>1015</v>
      </c>
      <c r="G142" s="37"/>
      <c r="H142" s="37"/>
      <c r="I142" s="190"/>
      <c r="J142" s="37"/>
      <c r="K142" s="37"/>
      <c r="L142" s="40"/>
      <c r="M142" s="191"/>
      <c r="N142" s="192"/>
      <c r="O142" s="65"/>
      <c r="P142" s="65"/>
      <c r="Q142" s="65"/>
      <c r="R142" s="65"/>
      <c r="S142" s="65"/>
      <c r="T142" s="66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T142" s="18" t="s">
        <v>195</v>
      </c>
      <c r="AU142" s="18" t="s">
        <v>81</v>
      </c>
    </row>
    <row r="143" spans="1:65" s="15" customFormat="1" ht="11.25">
      <c r="B143" s="216"/>
      <c r="C143" s="217"/>
      <c r="D143" s="195" t="s">
        <v>197</v>
      </c>
      <c r="E143" s="218" t="s">
        <v>19</v>
      </c>
      <c r="F143" s="219" t="s">
        <v>305</v>
      </c>
      <c r="G143" s="217"/>
      <c r="H143" s="218" t="s">
        <v>19</v>
      </c>
      <c r="I143" s="220"/>
      <c r="J143" s="217"/>
      <c r="K143" s="217"/>
      <c r="L143" s="221"/>
      <c r="M143" s="222"/>
      <c r="N143" s="223"/>
      <c r="O143" s="223"/>
      <c r="P143" s="223"/>
      <c r="Q143" s="223"/>
      <c r="R143" s="223"/>
      <c r="S143" s="223"/>
      <c r="T143" s="224"/>
      <c r="AT143" s="225" t="s">
        <v>197</v>
      </c>
      <c r="AU143" s="225" t="s">
        <v>81</v>
      </c>
      <c r="AV143" s="15" t="s">
        <v>79</v>
      </c>
      <c r="AW143" s="15" t="s">
        <v>33</v>
      </c>
      <c r="AX143" s="15" t="s">
        <v>71</v>
      </c>
      <c r="AY143" s="225" t="s">
        <v>187</v>
      </c>
    </row>
    <row r="144" spans="1:65" s="13" customFormat="1" ht="11.25">
      <c r="B144" s="193"/>
      <c r="C144" s="194"/>
      <c r="D144" s="195" t="s">
        <v>197</v>
      </c>
      <c r="E144" s="196" t="s">
        <v>19</v>
      </c>
      <c r="F144" s="197" t="s">
        <v>311</v>
      </c>
      <c r="G144" s="194"/>
      <c r="H144" s="198">
        <v>607.73900000000003</v>
      </c>
      <c r="I144" s="199"/>
      <c r="J144" s="194"/>
      <c r="K144" s="194"/>
      <c r="L144" s="200"/>
      <c r="M144" s="201"/>
      <c r="N144" s="202"/>
      <c r="O144" s="202"/>
      <c r="P144" s="202"/>
      <c r="Q144" s="202"/>
      <c r="R144" s="202"/>
      <c r="S144" s="202"/>
      <c r="T144" s="203"/>
      <c r="AT144" s="204" t="s">
        <v>197</v>
      </c>
      <c r="AU144" s="204" t="s">
        <v>81</v>
      </c>
      <c r="AV144" s="13" t="s">
        <v>81</v>
      </c>
      <c r="AW144" s="13" t="s">
        <v>33</v>
      </c>
      <c r="AX144" s="13" t="s">
        <v>79</v>
      </c>
      <c r="AY144" s="204" t="s">
        <v>187</v>
      </c>
    </row>
    <row r="145" spans="1:65" s="2" customFormat="1" ht="37.9" customHeight="1">
      <c r="A145" s="35"/>
      <c r="B145" s="36"/>
      <c r="C145" s="175" t="s">
        <v>282</v>
      </c>
      <c r="D145" s="175" t="s">
        <v>189</v>
      </c>
      <c r="E145" s="176" t="s">
        <v>769</v>
      </c>
      <c r="F145" s="177" t="s">
        <v>770</v>
      </c>
      <c r="G145" s="178" t="s">
        <v>144</v>
      </c>
      <c r="H145" s="179">
        <v>296.767</v>
      </c>
      <c r="I145" s="180"/>
      <c r="J145" s="181">
        <f>ROUND(I145*H145,2)</f>
        <v>0</v>
      </c>
      <c r="K145" s="177" t="s">
        <v>192</v>
      </c>
      <c r="L145" s="40"/>
      <c r="M145" s="182" t="s">
        <v>19</v>
      </c>
      <c r="N145" s="183" t="s">
        <v>42</v>
      </c>
      <c r="O145" s="65"/>
      <c r="P145" s="184">
        <f>O145*H145</f>
        <v>0</v>
      </c>
      <c r="Q145" s="184">
        <v>0</v>
      </c>
      <c r="R145" s="184">
        <f>Q145*H145</f>
        <v>0</v>
      </c>
      <c r="S145" s="184">
        <v>0</v>
      </c>
      <c r="T145" s="185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6" t="s">
        <v>193</v>
      </c>
      <c r="AT145" s="186" t="s">
        <v>189</v>
      </c>
      <c r="AU145" s="186" t="s">
        <v>81</v>
      </c>
      <c r="AY145" s="18" t="s">
        <v>187</v>
      </c>
      <c r="BE145" s="187">
        <f>IF(N145="základní",J145,0)</f>
        <v>0</v>
      </c>
      <c r="BF145" s="187">
        <f>IF(N145="snížená",J145,0)</f>
        <v>0</v>
      </c>
      <c r="BG145" s="187">
        <f>IF(N145="zákl. přenesená",J145,0)</f>
        <v>0</v>
      </c>
      <c r="BH145" s="187">
        <f>IF(N145="sníž. přenesená",J145,0)</f>
        <v>0</v>
      </c>
      <c r="BI145" s="187">
        <f>IF(N145="nulová",J145,0)</f>
        <v>0</v>
      </c>
      <c r="BJ145" s="18" t="s">
        <v>79</v>
      </c>
      <c r="BK145" s="187">
        <f>ROUND(I145*H145,2)</f>
        <v>0</v>
      </c>
      <c r="BL145" s="18" t="s">
        <v>193</v>
      </c>
      <c r="BM145" s="186" t="s">
        <v>2083</v>
      </c>
    </row>
    <row r="146" spans="1:65" s="2" customFormat="1" ht="11.25">
      <c r="A146" s="35"/>
      <c r="B146" s="36"/>
      <c r="C146" s="37"/>
      <c r="D146" s="188" t="s">
        <v>195</v>
      </c>
      <c r="E146" s="37"/>
      <c r="F146" s="189" t="s">
        <v>772</v>
      </c>
      <c r="G146" s="37"/>
      <c r="H146" s="37"/>
      <c r="I146" s="190"/>
      <c r="J146" s="37"/>
      <c r="K146" s="37"/>
      <c r="L146" s="40"/>
      <c r="M146" s="191"/>
      <c r="N146" s="192"/>
      <c r="O146" s="65"/>
      <c r="P146" s="65"/>
      <c r="Q146" s="65"/>
      <c r="R146" s="65"/>
      <c r="S146" s="65"/>
      <c r="T146" s="66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T146" s="18" t="s">
        <v>195</v>
      </c>
      <c r="AU146" s="18" t="s">
        <v>81</v>
      </c>
    </row>
    <row r="147" spans="1:65" s="13" customFormat="1" ht="11.25">
      <c r="B147" s="193"/>
      <c r="C147" s="194"/>
      <c r="D147" s="195" t="s">
        <v>197</v>
      </c>
      <c r="E147" s="196" t="s">
        <v>19</v>
      </c>
      <c r="F147" s="197" t="s">
        <v>316</v>
      </c>
      <c r="G147" s="194"/>
      <c r="H147" s="198">
        <v>296.767</v>
      </c>
      <c r="I147" s="199"/>
      <c r="J147" s="194"/>
      <c r="K147" s="194"/>
      <c r="L147" s="200"/>
      <c r="M147" s="201"/>
      <c r="N147" s="202"/>
      <c r="O147" s="202"/>
      <c r="P147" s="202"/>
      <c r="Q147" s="202"/>
      <c r="R147" s="202"/>
      <c r="S147" s="202"/>
      <c r="T147" s="203"/>
      <c r="AT147" s="204" t="s">
        <v>197</v>
      </c>
      <c r="AU147" s="204" t="s">
        <v>81</v>
      </c>
      <c r="AV147" s="13" t="s">
        <v>81</v>
      </c>
      <c r="AW147" s="13" t="s">
        <v>33</v>
      </c>
      <c r="AX147" s="13" t="s">
        <v>79</v>
      </c>
      <c r="AY147" s="204" t="s">
        <v>187</v>
      </c>
    </row>
    <row r="148" spans="1:65" s="2" customFormat="1" ht="37.9" customHeight="1">
      <c r="A148" s="35"/>
      <c r="B148" s="36"/>
      <c r="C148" s="175" t="s">
        <v>778</v>
      </c>
      <c r="D148" s="175" t="s">
        <v>189</v>
      </c>
      <c r="E148" s="176" t="s">
        <v>773</v>
      </c>
      <c r="F148" s="177" t="s">
        <v>774</v>
      </c>
      <c r="G148" s="178" t="s">
        <v>144</v>
      </c>
      <c r="H148" s="179">
        <v>593.53399999999999</v>
      </c>
      <c r="I148" s="180"/>
      <c r="J148" s="181">
        <f>ROUND(I148*H148,2)</f>
        <v>0</v>
      </c>
      <c r="K148" s="177" t="s">
        <v>192</v>
      </c>
      <c r="L148" s="40"/>
      <c r="M148" s="182" t="s">
        <v>19</v>
      </c>
      <c r="N148" s="183" t="s">
        <v>42</v>
      </c>
      <c r="O148" s="65"/>
      <c r="P148" s="184">
        <f>O148*H148</f>
        <v>0</v>
      </c>
      <c r="Q148" s="184">
        <v>0</v>
      </c>
      <c r="R148" s="184">
        <f>Q148*H148</f>
        <v>0</v>
      </c>
      <c r="S148" s="184">
        <v>0</v>
      </c>
      <c r="T148" s="185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6" t="s">
        <v>193</v>
      </c>
      <c r="AT148" s="186" t="s">
        <v>189</v>
      </c>
      <c r="AU148" s="186" t="s">
        <v>81</v>
      </c>
      <c r="AY148" s="18" t="s">
        <v>187</v>
      </c>
      <c r="BE148" s="187">
        <f>IF(N148="základní",J148,0)</f>
        <v>0</v>
      </c>
      <c r="BF148" s="187">
        <f>IF(N148="snížená",J148,0)</f>
        <v>0</v>
      </c>
      <c r="BG148" s="187">
        <f>IF(N148="zákl. přenesená",J148,0)</f>
        <v>0</v>
      </c>
      <c r="BH148" s="187">
        <f>IF(N148="sníž. přenesená",J148,0)</f>
        <v>0</v>
      </c>
      <c r="BI148" s="187">
        <f>IF(N148="nulová",J148,0)</f>
        <v>0</v>
      </c>
      <c r="BJ148" s="18" t="s">
        <v>79</v>
      </c>
      <c r="BK148" s="187">
        <f>ROUND(I148*H148,2)</f>
        <v>0</v>
      </c>
      <c r="BL148" s="18" t="s">
        <v>193</v>
      </c>
      <c r="BM148" s="186" t="s">
        <v>2084</v>
      </c>
    </row>
    <row r="149" spans="1:65" s="2" customFormat="1" ht="11.25">
      <c r="A149" s="35"/>
      <c r="B149" s="36"/>
      <c r="C149" s="37"/>
      <c r="D149" s="188" t="s">
        <v>195</v>
      </c>
      <c r="E149" s="37"/>
      <c r="F149" s="189" t="s">
        <v>776</v>
      </c>
      <c r="G149" s="37"/>
      <c r="H149" s="37"/>
      <c r="I149" s="190"/>
      <c r="J149" s="37"/>
      <c r="K149" s="37"/>
      <c r="L149" s="40"/>
      <c r="M149" s="191"/>
      <c r="N149" s="192"/>
      <c r="O149" s="65"/>
      <c r="P149" s="65"/>
      <c r="Q149" s="65"/>
      <c r="R149" s="65"/>
      <c r="S149" s="65"/>
      <c r="T149" s="66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T149" s="18" t="s">
        <v>195</v>
      </c>
      <c r="AU149" s="18" t="s">
        <v>81</v>
      </c>
    </row>
    <row r="150" spans="1:65" s="13" customFormat="1" ht="11.25">
      <c r="B150" s="193"/>
      <c r="C150" s="194"/>
      <c r="D150" s="195" t="s">
        <v>197</v>
      </c>
      <c r="E150" s="194"/>
      <c r="F150" s="197" t="s">
        <v>2085</v>
      </c>
      <c r="G150" s="194"/>
      <c r="H150" s="198">
        <v>593.53399999999999</v>
      </c>
      <c r="I150" s="199"/>
      <c r="J150" s="194"/>
      <c r="K150" s="194"/>
      <c r="L150" s="200"/>
      <c r="M150" s="201"/>
      <c r="N150" s="202"/>
      <c r="O150" s="202"/>
      <c r="P150" s="202"/>
      <c r="Q150" s="202"/>
      <c r="R150" s="202"/>
      <c r="S150" s="202"/>
      <c r="T150" s="203"/>
      <c r="AT150" s="204" t="s">
        <v>197</v>
      </c>
      <c r="AU150" s="204" t="s">
        <v>81</v>
      </c>
      <c r="AV150" s="13" t="s">
        <v>81</v>
      </c>
      <c r="AW150" s="13" t="s">
        <v>4</v>
      </c>
      <c r="AX150" s="13" t="s">
        <v>79</v>
      </c>
      <c r="AY150" s="204" t="s">
        <v>187</v>
      </c>
    </row>
    <row r="151" spans="1:65" s="2" customFormat="1" ht="24.2" customHeight="1">
      <c r="A151" s="35"/>
      <c r="B151" s="36"/>
      <c r="C151" s="175" t="s">
        <v>288</v>
      </c>
      <c r="D151" s="175" t="s">
        <v>189</v>
      </c>
      <c r="E151" s="176" t="s">
        <v>318</v>
      </c>
      <c r="F151" s="177" t="s">
        <v>319</v>
      </c>
      <c r="G151" s="178" t="s">
        <v>144</v>
      </c>
      <c r="H151" s="179">
        <v>202.58</v>
      </c>
      <c r="I151" s="180"/>
      <c r="J151" s="181">
        <f>ROUND(I151*H151,2)</f>
        <v>0</v>
      </c>
      <c r="K151" s="177" t="s">
        <v>192</v>
      </c>
      <c r="L151" s="40"/>
      <c r="M151" s="182" t="s">
        <v>19</v>
      </c>
      <c r="N151" s="183" t="s">
        <v>42</v>
      </c>
      <c r="O151" s="65"/>
      <c r="P151" s="184">
        <f>O151*H151</f>
        <v>0</v>
      </c>
      <c r="Q151" s="184">
        <v>0</v>
      </c>
      <c r="R151" s="184">
        <f>Q151*H151</f>
        <v>0</v>
      </c>
      <c r="S151" s="184">
        <v>0</v>
      </c>
      <c r="T151" s="185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6" t="s">
        <v>193</v>
      </c>
      <c r="AT151" s="186" t="s">
        <v>189</v>
      </c>
      <c r="AU151" s="186" t="s">
        <v>81</v>
      </c>
      <c r="AY151" s="18" t="s">
        <v>187</v>
      </c>
      <c r="BE151" s="187">
        <f>IF(N151="základní",J151,0)</f>
        <v>0</v>
      </c>
      <c r="BF151" s="187">
        <f>IF(N151="snížená",J151,0)</f>
        <v>0</v>
      </c>
      <c r="BG151" s="187">
        <f>IF(N151="zákl. přenesená",J151,0)</f>
        <v>0</v>
      </c>
      <c r="BH151" s="187">
        <f>IF(N151="sníž. přenesená",J151,0)</f>
        <v>0</v>
      </c>
      <c r="BI151" s="187">
        <f>IF(N151="nulová",J151,0)</f>
        <v>0</v>
      </c>
      <c r="BJ151" s="18" t="s">
        <v>79</v>
      </c>
      <c r="BK151" s="187">
        <f>ROUND(I151*H151,2)</f>
        <v>0</v>
      </c>
      <c r="BL151" s="18" t="s">
        <v>193</v>
      </c>
      <c r="BM151" s="186" t="s">
        <v>2086</v>
      </c>
    </row>
    <row r="152" spans="1:65" s="2" customFormat="1" ht="11.25">
      <c r="A152" s="35"/>
      <c r="B152" s="36"/>
      <c r="C152" s="37"/>
      <c r="D152" s="188" t="s">
        <v>195</v>
      </c>
      <c r="E152" s="37"/>
      <c r="F152" s="189" t="s">
        <v>321</v>
      </c>
      <c r="G152" s="37"/>
      <c r="H152" s="37"/>
      <c r="I152" s="190"/>
      <c r="J152" s="37"/>
      <c r="K152" s="37"/>
      <c r="L152" s="40"/>
      <c r="M152" s="191"/>
      <c r="N152" s="192"/>
      <c r="O152" s="65"/>
      <c r="P152" s="65"/>
      <c r="Q152" s="65"/>
      <c r="R152" s="65"/>
      <c r="S152" s="65"/>
      <c r="T152" s="66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T152" s="18" t="s">
        <v>195</v>
      </c>
      <c r="AU152" s="18" t="s">
        <v>81</v>
      </c>
    </row>
    <row r="153" spans="1:65" s="13" customFormat="1" ht="11.25">
      <c r="B153" s="193"/>
      <c r="C153" s="194"/>
      <c r="D153" s="195" t="s">
        <v>197</v>
      </c>
      <c r="E153" s="196" t="s">
        <v>19</v>
      </c>
      <c r="F153" s="197" t="s">
        <v>281</v>
      </c>
      <c r="G153" s="194"/>
      <c r="H153" s="198">
        <v>202.58</v>
      </c>
      <c r="I153" s="199"/>
      <c r="J153" s="194"/>
      <c r="K153" s="194"/>
      <c r="L153" s="200"/>
      <c r="M153" s="201"/>
      <c r="N153" s="202"/>
      <c r="O153" s="202"/>
      <c r="P153" s="202"/>
      <c r="Q153" s="202"/>
      <c r="R153" s="202"/>
      <c r="S153" s="202"/>
      <c r="T153" s="203"/>
      <c r="AT153" s="204" t="s">
        <v>197</v>
      </c>
      <c r="AU153" s="204" t="s">
        <v>81</v>
      </c>
      <c r="AV153" s="13" t="s">
        <v>81</v>
      </c>
      <c r="AW153" s="13" t="s">
        <v>33</v>
      </c>
      <c r="AX153" s="13" t="s">
        <v>79</v>
      </c>
      <c r="AY153" s="204" t="s">
        <v>187</v>
      </c>
    </row>
    <row r="154" spans="1:65" s="2" customFormat="1" ht="24.2" customHeight="1">
      <c r="A154" s="35"/>
      <c r="B154" s="36"/>
      <c r="C154" s="175" t="s">
        <v>295</v>
      </c>
      <c r="D154" s="175" t="s">
        <v>189</v>
      </c>
      <c r="E154" s="176" t="s">
        <v>323</v>
      </c>
      <c r="F154" s="177" t="s">
        <v>324</v>
      </c>
      <c r="G154" s="178" t="s">
        <v>144</v>
      </c>
      <c r="H154" s="179">
        <v>303.86900000000003</v>
      </c>
      <c r="I154" s="180"/>
      <c r="J154" s="181">
        <f>ROUND(I154*H154,2)</f>
        <v>0</v>
      </c>
      <c r="K154" s="177" t="s">
        <v>192</v>
      </c>
      <c r="L154" s="40"/>
      <c r="M154" s="182" t="s">
        <v>19</v>
      </c>
      <c r="N154" s="183" t="s">
        <v>42</v>
      </c>
      <c r="O154" s="65"/>
      <c r="P154" s="184">
        <f>O154*H154</f>
        <v>0</v>
      </c>
      <c r="Q154" s="184">
        <v>0</v>
      </c>
      <c r="R154" s="184">
        <f>Q154*H154</f>
        <v>0</v>
      </c>
      <c r="S154" s="184">
        <v>0</v>
      </c>
      <c r="T154" s="185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6" t="s">
        <v>193</v>
      </c>
      <c r="AT154" s="186" t="s">
        <v>189</v>
      </c>
      <c r="AU154" s="186" t="s">
        <v>81</v>
      </c>
      <c r="AY154" s="18" t="s">
        <v>187</v>
      </c>
      <c r="BE154" s="187">
        <f>IF(N154="základní",J154,0)</f>
        <v>0</v>
      </c>
      <c r="BF154" s="187">
        <f>IF(N154="snížená",J154,0)</f>
        <v>0</v>
      </c>
      <c r="BG154" s="187">
        <f>IF(N154="zákl. přenesená",J154,0)</f>
        <v>0</v>
      </c>
      <c r="BH154" s="187">
        <f>IF(N154="sníž. přenesená",J154,0)</f>
        <v>0</v>
      </c>
      <c r="BI154" s="187">
        <f>IF(N154="nulová",J154,0)</f>
        <v>0</v>
      </c>
      <c r="BJ154" s="18" t="s">
        <v>79</v>
      </c>
      <c r="BK154" s="187">
        <f>ROUND(I154*H154,2)</f>
        <v>0</v>
      </c>
      <c r="BL154" s="18" t="s">
        <v>193</v>
      </c>
      <c r="BM154" s="186" t="s">
        <v>2087</v>
      </c>
    </row>
    <row r="155" spans="1:65" s="2" customFormat="1" ht="11.25">
      <c r="A155" s="35"/>
      <c r="B155" s="36"/>
      <c r="C155" s="37"/>
      <c r="D155" s="188" t="s">
        <v>195</v>
      </c>
      <c r="E155" s="37"/>
      <c r="F155" s="189" t="s">
        <v>326</v>
      </c>
      <c r="G155" s="37"/>
      <c r="H155" s="37"/>
      <c r="I155" s="190"/>
      <c r="J155" s="37"/>
      <c r="K155" s="37"/>
      <c r="L155" s="40"/>
      <c r="M155" s="191"/>
      <c r="N155" s="192"/>
      <c r="O155" s="65"/>
      <c r="P155" s="65"/>
      <c r="Q155" s="65"/>
      <c r="R155" s="65"/>
      <c r="S155" s="65"/>
      <c r="T155" s="66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T155" s="18" t="s">
        <v>195</v>
      </c>
      <c r="AU155" s="18" t="s">
        <v>81</v>
      </c>
    </row>
    <row r="156" spans="1:65" s="13" customFormat="1" ht="11.25">
      <c r="B156" s="193"/>
      <c r="C156" s="194"/>
      <c r="D156" s="195" t="s">
        <v>197</v>
      </c>
      <c r="E156" s="196" t="s">
        <v>19</v>
      </c>
      <c r="F156" s="197" t="s">
        <v>287</v>
      </c>
      <c r="G156" s="194"/>
      <c r="H156" s="198">
        <v>303.86900000000003</v>
      </c>
      <c r="I156" s="199"/>
      <c r="J156" s="194"/>
      <c r="K156" s="194"/>
      <c r="L156" s="200"/>
      <c r="M156" s="201"/>
      <c r="N156" s="202"/>
      <c r="O156" s="202"/>
      <c r="P156" s="202"/>
      <c r="Q156" s="202"/>
      <c r="R156" s="202"/>
      <c r="S156" s="202"/>
      <c r="T156" s="203"/>
      <c r="AT156" s="204" t="s">
        <v>197</v>
      </c>
      <c r="AU156" s="204" t="s">
        <v>81</v>
      </c>
      <c r="AV156" s="13" t="s">
        <v>81</v>
      </c>
      <c r="AW156" s="13" t="s">
        <v>33</v>
      </c>
      <c r="AX156" s="13" t="s">
        <v>79</v>
      </c>
      <c r="AY156" s="204" t="s">
        <v>187</v>
      </c>
    </row>
    <row r="157" spans="1:65" s="2" customFormat="1" ht="24.2" customHeight="1">
      <c r="A157" s="35"/>
      <c r="B157" s="36"/>
      <c r="C157" s="175" t="s">
        <v>300</v>
      </c>
      <c r="D157" s="175" t="s">
        <v>189</v>
      </c>
      <c r="E157" s="176" t="s">
        <v>328</v>
      </c>
      <c r="F157" s="177" t="s">
        <v>329</v>
      </c>
      <c r="G157" s="178" t="s">
        <v>330</v>
      </c>
      <c r="H157" s="179">
        <v>563.85699999999997</v>
      </c>
      <c r="I157" s="180"/>
      <c r="J157" s="181">
        <f>ROUND(I157*H157,2)</f>
        <v>0</v>
      </c>
      <c r="K157" s="177" t="s">
        <v>192</v>
      </c>
      <c r="L157" s="40"/>
      <c r="M157" s="182" t="s">
        <v>19</v>
      </c>
      <c r="N157" s="183" t="s">
        <v>42</v>
      </c>
      <c r="O157" s="65"/>
      <c r="P157" s="184">
        <f>O157*H157</f>
        <v>0</v>
      </c>
      <c r="Q157" s="184">
        <v>0</v>
      </c>
      <c r="R157" s="184">
        <f>Q157*H157</f>
        <v>0</v>
      </c>
      <c r="S157" s="184">
        <v>0</v>
      </c>
      <c r="T157" s="185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6" t="s">
        <v>193</v>
      </c>
      <c r="AT157" s="186" t="s">
        <v>189</v>
      </c>
      <c r="AU157" s="186" t="s">
        <v>81</v>
      </c>
      <c r="AY157" s="18" t="s">
        <v>187</v>
      </c>
      <c r="BE157" s="187">
        <f>IF(N157="základní",J157,0)</f>
        <v>0</v>
      </c>
      <c r="BF157" s="187">
        <f>IF(N157="snížená",J157,0)</f>
        <v>0</v>
      </c>
      <c r="BG157" s="187">
        <f>IF(N157="zákl. přenesená",J157,0)</f>
        <v>0</v>
      </c>
      <c r="BH157" s="187">
        <f>IF(N157="sníž. přenesená",J157,0)</f>
        <v>0</v>
      </c>
      <c r="BI157" s="187">
        <f>IF(N157="nulová",J157,0)</f>
        <v>0</v>
      </c>
      <c r="BJ157" s="18" t="s">
        <v>79</v>
      </c>
      <c r="BK157" s="187">
        <f>ROUND(I157*H157,2)</f>
        <v>0</v>
      </c>
      <c r="BL157" s="18" t="s">
        <v>193</v>
      </c>
      <c r="BM157" s="186" t="s">
        <v>2088</v>
      </c>
    </row>
    <row r="158" spans="1:65" s="2" customFormat="1" ht="11.25">
      <c r="A158" s="35"/>
      <c r="B158" s="36"/>
      <c r="C158" s="37"/>
      <c r="D158" s="188" t="s">
        <v>195</v>
      </c>
      <c r="E158" s="37"/>
      <c r="F158" s="189" t="s">
        <v>332</v>
      </c>
      <c r="G158" s="37"/>
      <c r="H158" s="37"/>
      <c r="I158" s="190"/>
      <c r="J158" s="37"/>
      <c r="K158" s="37"/>
      <c r="L158" s="40"/>
      <c r="M158" s="191"/>
      <c r="N158" s="192"/>
      <c r="O158" s="65"/>
      <c r="P158" s="65"/>
      <c r="Q158" s="65"/>
      <c r="R158" s="65"/>
      <c r="S158" s="65"/>
      <c r="T158" s="66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T158" s="18" t="s">
        <v>195</v>
      </c>
      <c r="AU158" s="18" t="s">
        <v>81</v>
      </c>
    </row>
    <row r="159" spans="1:65" s="15" customFormat="1" ht="11.25">
      <c r="B159" s="216"/>
      <c r="C159" s="217"/>
      <c r="D159" s="195" t="s">
        <v>197</v>
      </c>
      <c r="E159" s="218" t="s">
        <v>19</v>
      </c>
      <c r="F159" s="219" t="s">
        <v>333</v>
      </c>
      <c r="G159" s="217"/>
      <c r="H159" s="218" t="s">
        <v>19</v>
      </c>
      <c r="I159" s="220"/>
      <c r="J159" s="217"/>
      <c r="K159" s="217"/>
      <c r="L159" s="221"/>
      <c r="M159" s="222"/>
      <c r="N159" s="223"/>
      <c r="O159" s="223"/>
      <c r="P159" s="223"/>
      <c r="Q159" s="223"/>
      <c r="R159" s="223"/>
      <c r="S159" s="223"/>
      <c r="T159" s="224"/>
      <c r="AT159" s="225" t="s">
        <v>197</v>
      </c>
      <c r="AU159" s="225" t="s">
        <v>81</v>
      </c>
      <c r="AV159" s="15" t="s">
        <v>79</v>
      </c>
      <c r="AW159" s="15" t="s">
        <v>33</v>
      </c>
      <c r="AX159" s="15" t="s">
        <v>71</v>
      </c>
      <c r="AY159" s="225" t="s">
        <v>187</v>
      </c>
    </row>
    <row r="160" spans="1:65" s="13" customFormat="1" ht="11.25">
      <c r="B160" s="193"/>
      <c r="C160" s="194"/>
      <c r="D160" s="195" t="s">
        <v>197</v>
      </c>
      <c r="E160" s="196" t="s">
        <v>19</v>
      </c>
      <c r="F160" s="197" t="s">
        <v>334</v>
      </c>
      <c r="G160" s="194"/>
      <c r="H160" s="198">
        <v>563.85699999999997</v>
      </c>
      <c r="I160" s="199"/>
      <c r="J160" s="194"/>
      <c r="K160" s="194"/>
      <c r="L160" s="200"/>
      <c r="M160" s="201"/>
      <c r="N160" s="202"/>
      <c r="O160" s="202"/>
      <c r="P160" s="202"/>
      <c r="Q160" s="202"/>
      <c r="R160" s="202"/>
      <c r="S160" s="202"/>
      <c r="T160" s="203"/>
      <c r="AT160" s="204" t="s">
        <v>197</v>
      </c>
      <c r="AU160" s="204" t="s">
        <v>81</v>
      </c>
      <c r="AV160" s="13" t="s">
        <v>81</v>
      </c>
      <c r="AW160" s="13" t="s">
        <v>33</v>
      </c>
      <c r="AX160" s="13" t="s">
        <v>79</v>
      </c>
      <c r="AY160" s="204" t="s">
        <v>187</v>
      </c>
    </row>
    <row r="161" spans="1:65" s="2" customFormat="1" ht="24.2" customHeight="1">
      <c r="A161" s="35"/>
      <c r="B161" s="36"/>
      <c r="C161" s="175" t="s">
        <v>7</v>
      </c>
      <c r="D161" s="175" t="s">
        <v>189</v>
      </c>
      <c r="E161" s="176" t="s">
        <v>336</v>
      </c>
      <c r="F161" s="177" t="s">
        <v>337</v>
      </c>
      <c r="G161" s="178" t="s">
        <v>144</v>
      </c>
      <c r="H161" s="179">
        <v>362.77600000000001</v>
      </c>
      <c r="I161" s="180"/>
      <c r="J161" s="181">
        <f>ROUND(I161*H161,2)</f>
        <v>0</v>
      </c>
      <c r="K161" s="177" t="s">
        <v>192</v>
      </c>
      <c r="L161" s="40"/>
      <c r="M161" s="182" t="s">
        <v>19</v>
      </c>
      <c r="N161" s="183" t="s">
        <v>42</v>
      </c>
      <c r="O161" s="65"/>
      <c r="P161" s="184">
        <f>O161*H161</f>
        <v>0</v>
      </c>
      <c r="Q161" s="184">
        <v>0</v>
      </c>
      <c r="R161" s="184">
        <f>Q161*H161</f>
        <v>0</v>
      </c>
      <c r="S161" s="184">
        <v>0</v>
      </c>
      <c r="T161" s="185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6" t="s">
        <v>193</v>
      </c>
      <c r="AT161" s="186" t="s">
        <v>189</v>
      </c>
      <c r="AU161" s="186" t="s">
        <v>81</v>
      </c>
      <c r="AY161" s="18" t="s">
        <v>187</v>
      </c>
      <c r="BE161" s="187">
        <f>IF(N161="základní",J161,0)</f>
        <v>0</v>
      </c>
      <c r="BF161" s="187">
        <f>IF(N161="snížená",J161,0)</f>
        <v>0</v>
      </c>
      <c r="BG161" s="187">
        <f>IF(N161="zákl. přenesená",J161,0)</f>
        <v>0</v>
      </c>
      <c r="BH161" s="187">
        <f>IF(N161="sníž. přenesená",J161,0)</f>
        <v>0</v>
      </c>
      <c r="BI161" s="187">
        <f>IF(N161="nulová",J161,0)</f>
        <v>0</v>
      </c>
      <c r="BJ161" s="18" t="s">
        <v>79</v>
      </c>
      <c r="BK161" s="187">
        <f>ROUND(I161*H161,2)</f>
        <v>0</v>
      </c>
      <c r="BL161" s="18" t="s">
        <v>193</v>
      </c>
      <c r="BM161" s="186" t="s">
        <v>2089</v>
      </c>
    </row>
    <row r="162" spans="1:65" s="2" customFormat="1" ht="11.25">
      <c r="A162" s="35"/>
      <c r="B162" s="36"/>
      <c r="C162" s="37"/>
      <c r="D162" s="188" t="s">
        <v>195</v>
      </c>
      <c r="E162" s="37"/>
      <c r="F162" s="189" t="s">
        <v>339</v>
      </c>
      <c r="G162" s="37"/>
      <c r="H162" s="37"/>
      <c r="I162" s="190"/>
      <c r="J162" s="37"/>
      <c r="K162" s="37"/>
      <c r="L162" s="40"/>
      <c r="M162" s="191"/>
      <c r="N162" s="192"/>
      <c r="O162" s="65"/>
      <c r="P162" s="65"/>
      <c r="Q162" s="65"/>
      <c r="R162" s="65"/>
      <c r="S162" s="65"/>
      <c r="T162" s="66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T162" s="18" t="s">
        <v>195</v>
      </c>
      <c r="AU162" s="18" t="s">
        <v>81</v>
      </c>
    </row>
    <row r="163" spans="1:65" s="13" customFormat="1" ht="11.25">
      <c r="B163" s="193"/>
      <c r="C163" s="194"/>
      <c r="D163" s="195" t="s">
        <v>197</v>
      </c>
      <c r="E163" s="196" t="s">
        <v>19</v>
      </c>
      <c r="F163" s="197" t="s">
        <v>340</v>
      </c>
      <c r="G163" s="194"/>
      <c r="H163" s="198">
        <v>506.44900000000001</v>
      </c>
      <c r="I163" s="199"/>
      <c r="J163" s="194"/>
      <c r="K163" s="194"/>
      <c r="L163" s="200"/>
      <c r="M163" s="201"/>
      <c r="N163" s="202"/>
      <c r="O163" s="202"/>
      <c r="P163" s="202"/>
      <c r="Q163" s="202"/>
      <c r="R163" s="202"/>
      <c r="S163" s="202"/>
      <c r="T163" s="203"/>
      <c r="AT163" s="204" t="s">
        <v>197</v>
      </c>
      <c r="AU163" s="204" t="s">
        <v>81</v>
      </c>
      <c r="AV163" s="13" t="s">
        <v>81</v>
      </c>
      <c r="AW163" s="13" t="s">
        <v>33</v>
      </c>
      <c r="AX163" s="13" t="s">
        <v>71</v>
      </c>
      <c r="AY163" s="204" t="s">
        <v>187</v>
      </c>
    </row>
    <row r="164" spans="1:65" s="13" customFormat="1" ht="11.25">
      <c r="B164" s="193"/>
      <c r="C164" s="194"/>
      <c r="D164" s="195" t="s">
        <v>197</v>
      </c>
      <c r="E164" s="196" t="s">
        <v>19</v>
      </c>
      <c r="F164" s="197" t="s">
        <v>1283</v>
      </c>
      <c r="G164" s="194"/>
      <c r="H164" s="198">
        <v>-140.898</v>
      </c>
      <c r="I164" s="199"/>
      <c r="J164" s="194"/>
      <c r="K164" s="194"/>
      <c r="L164" s="200"/>
      <c r="M164" s="201"/>
      <c r="N164" s="202"/>
      <c r="O164" s="202"/>
      <c r="P164" s="202"/>
      <c r="Q164" s="202"/>
      <c r="R164" s="202"/>
      <c r="S164" s="202"/>
      <c r="T164" s="203"/>
      <c r="AT164" s="204" t="s">
        <v>197</v>
      </c>
      <c r="AU164" s="204" t="s">
        <v>81</v>
      </c>
      <c r="AV164" s="13" t="s">
        <v>81</v>
      </c>
      <c r="AW164" s="13" t="s">
        <v>33</v>
      </c>
      <c r="AX164" s="13" t="s">
        <v>71</v>
      </c>
      <c r="AY164" s="204" t="s">
        <v>187</v>
      </c>
    </row>
    <row r="165" spans="1:65" s="13" customFormat="1" ht="11.25">
      <c r="B165" s="193"/>
      <c r="C165" s="194"/>
      <c r="D165" s="195" t="s">
        <v>197</v>
      </c>
      <c r="E165" s="196" t="s">
        <v>19</v>
      </c>
      <c r="F165" s="197" t="s">
        <v>1284</v>
      </c>
      <c r="G165" s="194"/>
      <c r="H165" s="198">
        <v>-2.1779999999999999</v>
      </c>
      <c r="I165" s="199"/>
      <c r="J165" s="194"/>
      <c r="K165" s="194"/>
      <c r="L165" s="200"/>
      <c r="M165" s="201"/>
      <c r="N165" s="202"/>
      <c r="O165" s="202"/>
      <c r="P165" s="202"/>
      <c r="Q165" s="202"/>
      <c r="R165" s="202"/>
      <c r="S165" s="202"/>
      <c r="T165" s="203"/>
      <c r="AT165" s="204" t="s">
        <v>197</v>
      </c>
      <c r="AU165" s="204" t="s">
        <v>81</v>
      </c>
      <c r="AV165" s="13" t="s">
        <v>81</v>
      </c>
      <c r="AW165" s="13" t="s">
        <v>33</v>
      </c>
      <c r="AX165" s="13" t="s">
        <v>71</v>
      </c>
      <c r="AY165" s="204" t="s">
        <v>187</v>
      </c>
    </row>
    <row r="166" spans="1:65" s="13" customFormat="1" ht="11.25">
      <c r="B166" s="193"/>
      <c r="C166" s="194"/>
      <c r="D166" s="195" t="s">
        <v>197</v>
      </c>
      <c r="E166" s="196" t="s">
        <v>19</v>
      </c>
      <c r="F166" s="197" t="s">
        <v>1285</v>
      </c>
      <c r="G166" s="194"/>
      <c r="H166" s="198">
        <v>-0.59699999999999998</v>
      </c>
      <c r="I166" s="199"/>
      <c r="J166" s="194"/>
      <c r="K166" s="194"/>
      <c r="L166" s="200"/>
      <c r="M166" s="201"/>
      <c r="N166" s="202"/>
      <c r="O166" s="202"/>
      <c r="P166" s="202"/>
      <c r="Q166" s="202"/>
      <c r="R166" s="202"/>
      <c r="S166" s="202"/>
      <c r="T166" s="203"/>
      <c r="AT166" s="204" t="s">
        <v>197</v>
      </c>
      <c r="AU166" s="204" t="s">
        <v>81</v>
      </c>
      <c r="AV166" s="13" t="s">
        <v>81</v>
      </c>
      <c r="AW166" s="13" t="s">
        <v>33</v>
      </c>
      <c r="AX166" s="13" t="s">
        <v>71</v>
      </c>
      <c r="AY166" s="204" t="s">
        <v>187</v>
      </c>
    </row>
    <row r="167" spans="1:65" s="14" customFormat="1" ht="11.25">
      <c r="B167" s="205"/>
      <c r="C167" s="206"/>
      <c r="D167" s="195" t="s">
        <v>197</v>
      </c>
      <c r="E167" s="207" t="s">
        <v>147</v>
      </c>
      <c r="F167" s="208" t="s">
        <v>199</v>
      </c>
      <c r="G167" s="206"/>
      <c r="H167" s="209">
        <v>362.77600000000001</v>
      </c>
      <c r="I167" s="210"/>
      <c r="J167" s="206"/>
      <c r="K167" s="206"/>
      <c r="L167" s="211"/>
      <c r="M167" s="212"/>
      <c r="N167" s="213"/>
      <c r="O167" s="213"/>
      <c r="P167" s="213"/>
      <c r="Q167" s="213"/>
      <c r="R167" s="213"/>
      <c r="S167" s="213"/>
      <c r="T167" s="214"/>
      <c r="AT167" s="215" t="s">
        <v>197</v>
      </c>
      <c r="AU167" s="215" t="s">
        <v>81</v>
      </c>
      <c r="AV167" s="14" t="s">
        <v>193</v>
      </c>
      <c r="AW167" s="14" t="s">
        <v>33</v>
      </c>
      <c r="AX167" s="14" t="s">
        <v>79</v>
      </c>
      <c r="AY167" s="215" t="s">
        <v>187</v>
      </c>
    </row>
    <row r="168" spans="1:65" s="2" customFormat="1" ht="16.5" customHeight="1">
      <c r="A168" s="35"/>
      <c r="B168" s="36"/>
      <c r="C168" s="226" t="s">
        <v>312</v>
      </c>
      <c r="D168" s="226" t="s">
        <v>346</v>
      </c>
      <c r="E168" s="227" t="s">
        <v>1286</v>
      </c>
      <c r="F168" s="228" t="s">
        <v>1287</v>
      </c>
      <c r="G168" s="229" t="s">
        <v>330</v>
      </c>
      <c r="H168" s="230">
        <v>275.56900000000002</v>
      </c>
      <c r="I168" s="231"/>
      <c r="J168" s="232">
        <f>ROUND(I168*H168,2)</f>
        <v>0</v>
      </c>
      <c r="K168" s="228" t="s">
        <v>192</v>
      </c>
      <c r="L168" s="233"/>
      <c r="M168" s="234" t="s">
        <v>19</v>
      </c>
      <c r="N168" s="235" t="s">
        <v>42</v>
      </c>
      <c r="O168" s="65"/>
      <c r="P168" s="184">
        <f>O168*H168</f>
        <v>0</v>
      </c>
      <c r="Q168" s="184">
        <v>0</v>
      </c>
      <c r="R168" s="184">
        <f>Q168*H168</f>
        <v>0</v>
      </c>
      <c r="S168" s="184">
        <v>0</v>
      </c>
      <c r="T168" s="185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6" t="s">
        <v>232</v>
      </c>
      <c r="AT168" s="186" t="s">
        <v>346</v>
      </c>
      <c r="AU168" s="186" t="s">
        <v>81</v>
      </c>
      <c r="AY168" s="18" t="s">
        <v>187</v>
      </c>
      <c r="BE168" s="187">
        <f>IF(N168="základní",J168,0)</f>
        <v>0</v>
      </c>
      <c r="BF168" s="187">
        <f>IF(N168="snížená",J168,0)</f>
        <v>0</v>
      </c>
      <c r="BG168" s="187">
        <f>IF(N168="zákl. přenesená",J168,0)</f>
        <v>0</v>
      </c>
      <c r="BH168" s="187">
        <f>IF(N168="sníž. přenesená",J168,0)</f>
        <v>0</v>
      </c>
      <c r="BI168" s="187">
        <f>IF(N168="nulová",J168,0)</f>
        <v>0</v>
      </c>
      <c r="BJ168" s="18" t="s">
        <v>79</v>
      </c>
      <c r="BK168" s="187">
        <f>ROUND(I168*H168,2)</f>
        <v>0</v>
      </c>
      <c r="BL168" s="18" t="s">
        <v>193</v>
      </c>
      <c r="BM168" s="186" t="s">
        <v>2090</v>
      </c>
    </row>
    <row r="169" spans="1:65" s="13" customFormat="1" ht="11.25">
      <c r="B169" s="193"/>
      <c r="C169" s="194"/>
      <c r="D169" s="195" t="s">
        <v>197</v>
      </c>
      <c r="E169" s="196" t="s">
        <v>19</v>
      </c>
      <c r="F169" s="197" t="s">
        <v>2091</v>
      </c>
      <c r="G169" s="194"/>
      <c r="H169" s="198">
        <v>153.09399999999999</v>
      </c>
      <c r="I169" s="199"/>
      <c r="J169" s="194"/>
      <c r="K169" s="194"/>
      <c r="L169" s="200"/>
      <c r="M169" s="201"/>
      <c r="N169" s="202"/>
      <c r="O169" s="202"/>
      <c r="P169" s="202"/>
      <c r="Q169" s="202"/>
      <c r="R169" s="202"/>
      <c r="S169" s="202"/>
      <c r="T169" s="203"/>
      <c r="AT169" s="204" t="s">
        <v>197</v>
      </c>
      <c r="AU169" s="204" t="s">
        <v>81</v>
      </c>
      <c r="AV169" s="13" t="s">
        <v>81</v>
      </c>
      <c r="AW169" s="13" t="s">
        <v>33</v>
      </c>
      <c r="AX169" s="13" t="s">
        <v>71</v>
      </c>
      <c r="AY169" s="204" t="s">
        <v>187</v>
      </c>
    </row>
    <row r="170" spans="1:65" s="14" customFormat="1" ht="11.25">
      <c r="B170" s="205"/>
      <c r="C170" s="206"/>
      <c r="D170" s="195" t="s">
        <v>197</v>
      </c>
      <c r="E170" s="207" t="s">
        <v>150</v>
      </c>
      <c r="F170" s="208" t="s">
        <v>199</v>
      </c>
      <c r="G170" s="206"/>
      <c r="H170" s="209">
        <v>153.09399999999999</v>
      </c>
      <c r="I170" s="210"/>
      <c r="J170" s="206"/>
      <c r="K170" s="206"/>
      <c r="L170" s="211"/>
      <c r="M170" s="212"/>
      <c r="N170" s="213"/>
      <c r="O170" s="213"/>
      <c r="P170" s="213"/>
      <c r="Q170" s="213"/>
      <c r="R170" s="213"/>
      <c r="S170" s="213"/>
      <c r="T170" s="214"/>
      <c r="AT170" s="215" t="s">
        <v>197</v>
      </c>
      <c r="AU170" s="215" t="s">
        <v>81</v>
      </c>
      <c r="AV170" s="14" t="s">
        <v>193</v>
      </c>
      <c r="AW170" s="14" t="s">
        <v>33</v>
      </c>
      <c r="AX170" s="14" t="s">
        <v>71</v>
      </c>
      <c r="AY170" s="215" t="s">
        <v>187</v>
      </c>
    </row>
    <row r="171" spans="1:65" s="13" customFormat="1" ht="11.25">
      <c r="B171" s="193"/>
      <c r="C171" s="194"/>
      <c r="D171" s="195" t="s">
        <v>197</v>
      </c>
      <c r="E171" s="196" t="s">
        <v>19</v>
      </c>
      <c r="F171" s="197" t="s">
        <v>353</v>
      </c>
      <c r="G171" s="194"/>
      <c r="H171" s="198">
        <v>275.56900000000002</v>
      </c>
      <c r="I171" s="199"/>
      <c r="J171" s="194"/>
      <c r="K171" s="194"/>
      <c r="L171" s="200"/>
      <c r="M171" s="201"/>
      <c r="N171" s="202"/>
      <c r="O171" s="202"/>
      <c r="P171" s="202"/>
      <c r="Q171" s="202"/>
      <c r="R171" s="202"/>
      <c r="S171" s="202"/>
      <c r="T171" s="203"/>
      <c r="AT171" s="204" t="s">
        <v>197</v>
      </c>
      <c r="AU171" s="204" t="s">
        <v>81</v>
      </c>
      <c r="AV171" s="13" t="s">
        <v>81</v>
      </c>
      <c r="AW171" s="13" t="s">
        <v>33</v>
      </c>
      <c r="AX171" s="13" t="s">
        <v>79</v>
      </c>
      <c r="AY171" s="204" t="s">
        <v>187</v>
      </c>
    </row>
    <row r="172" spans="1:65" s="2" customFormat="1" ht="37.9" customHeight="1">
      <c r="A172" s="35"/>
      <c r="B172" s="36"/>
      <c r="C172" s="175" t="s">
        <v>790</v>
      </c>
      <c r="D172" s="175" t="s">
        <v>189</v>
      </c>
      <c r="E172" s="176" t="s">
        <v>355</v>
      </c>
      <c r="F172" s="177" t="s">
        <v>356</v>
      </c>
      <c r="G172" s="178" t="s">
        <v>144</v>
      </c>
      <c r="H172" s="179">
        <v>113.07299999999999</v>
      </c>
      <c r="I172" s="180"/>
      <c r="J172" s="181">
        <f>ROUND(I172*H172,2)</f>
        <v>0</v>
      </c>
      <c r="K172" s="177" t="s">
        <v>192</v>
      </c>
      <c r="L172" s="40"/>
      <c r="M172" s="182" t="s">
        <v>19</v>
      </c>
      <c r="N172" s="183" t="s">
        <v>42</v>
      </c>
      <c r="O172" s="65"/>
      <c r="P172" s="184">
        <f>O172*H172</f>
        <v>0</v>
      </c>
      <c r="Q172" s="184">
        <v>0</v>
      </c>
      <c r="R172" s="184">
        <f>Q172*H172</f>
        <v>0</v>
      </c>
      <c r="S172" s="184">
        <v>0</v>
      </c>
      <c r="T172" s="185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6" t="s">
        <v>193</v>
      </c>
      <c r="AT172" s="186" t="s">
        <v>189</v>
      </c>
      <c r="AU172" s="186" t="s">
        <v>81</v>
      </c>
      <c r="AY172" s="18" t="s">
        <v>187</v>
      </c>
      <c r="BE172" s="187">
        <f>IF(N172="základní",J172,0)</f>
        <v>0</v>
      </c>
      <c r="BF172" s="187">
        <f>IF(N172="snížená",J172,0)</f>
        <v>0</v>
      </c>
      <c r="BG172" s="187">
        <f>IF(N172="zákl. přenesená",J172,0)</f>
        <v>0</v>
      </c>
      <c r="BH172" s="187">
        <f>IF(N172="sníž. přenesená",J172,0)</f>
        <v>0</v>
      </c>
      <c r="BI172" s="187">
        <f>IF(N172="nulová",J172,0)</f>
        <v>0</v>
      </c>
      <c r="BJ172" s="18" t="s">
        <v>79</v>
      </c>
      <c r="BK172" s="187">
        <f>ROUND(I172*H172,2)</f>
        <v>0</v>
      </c>
      <c r="BL172" s="18" t="s">
        <v>193</v>
      </c>
      <c r="BM172" s="186" t="s">
        <v>2092</v>
      </c>
    </row>
    <row r="173" spans="1:65" s="2" customFormat="1" ht="11.25">
      <c r="A173" s="35"/>
      <c r="B173" s="36"/>
      <c r="C173" s="37"/>
      <c r="D173" s="188" t="s">
        <v>195</v>
      </c>
      <c r="E173" s="37"/>
      <c r="F173" s="189" t="s">
        <v>358</v>
      </c>
      <c r="G173" s="37"/>
      <c r="H173" s="37"/>
      <c r="I173" s="190"/>
      <c r="J173" s="37"/>
      <c r="K173" s="37"/>
      <c r="L173" s="40"/>
      <c r="M173" s="191"/>
      <c r="N173" s="192"/>
      <c r="O173" s="65"/>
      <c r="P173" s="65"/>
      <c r="Q173" s="65"/>
      <c r="R173" s="65"/>
      <c r="S173" s="65"/>
      <c r="T173" s="66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T173" s="18" t="s">
        <v>195</v>
      </c>
      <c r="AU173" s="18" t="s">
        <v>81</v>
      </c>
    </row>
    <row r="174" spans="1:65" s="13" customFormat="1" ht="11.25">
      <c r="B174" s="193"/>
      <c r="C174" s="194"/>
      <c r="D174" s="195" t="s">
        <v>197</v>
      </c>
      <c r="E174" s="196" t="s">
        <v>19</v>
      </c>
      <c r="F174" s="197" t="s">
        <v>2093</v>
      </c>
      <c r="G174" s="194"/>
      <c r="H174" s="198">
        <v>115.98</v>
      </c>
      <c r="I174" s="199"/>
      <c r="J174" s="194"/>
      <c r="K174" s="194"/>
      <c r="L174" s="200"/>
      <c r="M174" s="201"/>
      <c r="N174" s="202"/>
      <c r="O174" s="202"/>
      <c r="P174" s="202"/>
      <c r="Q174" s="202"/>
      <c r="R174" s="202"/>
      <c r="S174" s="202"/>
      <c r="T174" s="203"/>
      <c r="AT174" s="204" t="s">
        <v>197</v>
      </c>
      <c r="AU174" s="204" t="s">
        <v>81</v>
      </c>
      <c r="AV174" s="13" t="s">
        <v>81</v>
      </c>
      <c r="AW174" s="13" t="s">
        <v>33</v>
      </c>
      <c r="AX174" s="13" t="s">
        <v>71</v>
      </c>
      <c r="AY174" s="204" t="s">
        <v>187</v>
      </c>
    </row>
    <row r="175" spans="1:65" s="13" customFormat="1" ht="11.25">
      <c r="B175" s="193"/>
      <c r="C175" s="194"/>
      <c r="D175" s="195" t="s">
        <v>197</v>
      </c>
      <c r="E175" s="196" t="s">
        <v>19</v>
      </c>
      <c r="F175" s="197" t="s">
        <v>2094</v>
      </c>
      <c r="G175" s="194"/>
      <c r="H175" s="198">
        <v>-2.907</v>
      </c>
      <c r="I175" s="199"/>
      <c r="J175" s="194"/>
      <c r="K175" s="194"/>
      <c r="L175" s="200"/>
      <c r="M175" s="201"/>
      <c r="N175" s="202"/>
      <c r="O175" s="202"/>
      <c r="P175" s="202"/>
      <c r="Q175" s="202"/>
      <c r="R175" s="202"/>
      <c r="S175" s="202"/>
      <c r="T175" s="203"/>
      <c r="AT175" s="204" t="s">
        <v>197</v>
      </c>
      <c r="AU175" s="204" t="s">
        <v>81</v>
      </c>
      <c r="AV175" s="13" t="s">
        <v>81</v>
      </c>
      <c r="AW175" s="13" t="s">
        <v>33</v>
      </c>
      <c r="AX175" s="13" t="s">
        <v>71</v>
      </c>
      <c r="AY175" s="204" t="s">
        <v>187</v>
      </c>
    </row>
    <row r="176" spans="1:65" s="14" customFormat="1" ht="11.25">
      <c r="B176" s="205"/>
      <c r="C176" s="206"/>
      <c r="D176" s="195" t="s">
        <v>197</v>
      </c>
      <c r="E176" s="207" t="s">
        <v>153</v>
      </c>
      <c r="F176" s="208" t="s">
        <v>199</v>
      </c>
      <c r="G176" s="206"/>
      <c r="H176" s="209">
        <v>113.07299999999999</v>
      </c>
      <c r="I176" s="210"/>
      <c r="J176" s="206"/>
      <c r="K176" s="206"/>
      <c r="L176" s="211"/>
      <c r="M176" s="212"/>
      <c r="N176" s="213"/>
      <c r="O176" s="213"/>
      <c r="P176" s="213"/>
      <c r="Q176" s="213"/>
      <c r="R176" s="213"/>
      <c r="S176" s="213"/>
      <c r="T176" s="214"/>
      <c r="AT176" s="215" t="s">
        <v>197</v>
      </c>
      <c r="AU176" s="215" t="s">
        <v>81</v>
      </c>
      <c r="AV176" s="14" t="s">
        <v>193</v>
      </c>
      <c r="AW176" s="14" t="s">
        <v>33</v>
      </c>
      <c r="AX176" s="14" t="s">
        <v>79</v>
      </c>
      <c r="AY176" s="215" t="s">
        <v>187</v>
      </c>
    </row>
    <row r="177" spans="1:65" s="2" customFormat="1" ht="16.5" customHeight="1">
      <c r="A177" s="35"/>
      <c r="B177" s="36"/>
      <c r="C177" s="226" t="s">
        <v>317</v>
      </c>
      <c r="D177" s="226" t="s">
        <v>346</v>
      </c>
      <c r="E177" s="227" t="s">
        <v>363</v>
      </c>
      <c r="F177" s="228" t="s">
        <v>364</v>
      </c>
      <c r="G177" s="229" t="s">
        <v>330</v>
      </c>
      <c r="H177" s="230">
        <v>203.53100000000001</v>
      </c>
      <c r="I177" s="231"/>
      <c r="J177" s="232">
        <f>ROUND(I177*H177,2)</f>
        <v>0</v>
      </c>
      <c r="K177" s="228" t="s">
        <v>192</v>
      </c>
      <c r="L177" s="233"/>
      <c r="M177" s="234" t="s">
        <v>19</v>
      </c>
      <c r="N177" s="235" t="s">
        <v>42</v>
      </c>
      <c r="O177" s="65"/>
      <c r="P177" s="184">
        <f>O177*H177</f>
        <v>0</v>
      </c>
      <c r="Q177" s="184">
        <v>0</v>
      </c>
      <c r="R177" s="184">
        <f>Q177*H177</f>
        <v>0</v>
      </c>
      <c r="S177" s="184">
        <v>0</v>
      </c>
      <c r="T177" s="185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6" t="s">
        <v>232</v>
      </c>
      <c r="AT177" s="186" t="s">
        <v>346</v>
      </c>
      <c r="AU177" s="186" t="s">
        <v>81</v>
      </c>
      <c r="AY177" s="18" t="s">
        <v>187</v>
      </c>
      <c r="BE177" s="187">
        <f>IF(N177="základní",J177,0)</f>
        <v>0</v>
      </c>
      <c r="BF177" s="187">
        <f>IF(N177="snížená",J177,0)</f>
        <v>0</v>
      </c>
      <c r="BG177" s="187">
        <f>IF(N177="zákl. přenesená",J177,0)</f>
        <v>0</v>
      </c>
      <c r="BH177" s="187">
        <f>IF(N177="sníž. přenesená",J177,0)</f>
        <v>0</v>
      </c>
      <c r="BI177" s="187">
        <f>IF(N177="nulová",J177,0)</f>
        <v>0</v>
      </c>
      <c r="BJ177" s="18" t="s">
        <v>79</v>
      </c>
      <c r="BK177" s="187">
        <f>ROUND(I177*H177,2)</f>
        <v>0</v>
      </c>
      <c r="BL177" s="18" t="s">
        <v>193</v>
      </c>
      <c r="BM177" s="186" t="s">
        <v>2095</v>
      </c>
    </row>
    <row r="178" spans="1:65" s="13" customFormat="1" ht="11.25">
      <c r="B178" s="193"/>
      <c r="C178" s="194"/>
      <c r="D178" s="195" t="s">
        <v>197</v>
      </c>
      <c r="E178" s="194"/>
      <c r="F178" s="197" t="s">
        <v>2096</v>
      </c>
      <c r="G178" s="194"/>
      <c r="H178" s="198">
        <v>203.53100000000001</v>
      </c>
      <c r="I178" s="199"/>
      <c r="J178" s="194"/>
      <c r="K178" s="194"/>
      <c r="L178" s="200"/>
      <c r="M178" s="201"/>
      <c r="N178" s="202"/>
      <c r="O178" s="202"/>
      <c r="P178" s="202"/>
      <c r="Q178" s="202"/>
      <c r="R178" s="202"/>
      <c r="S178" s="202"/>
      <c r="T178" s="203"/>
      <c r="AT178" s="204" t="s">
        <v>197</v>
      </c>
      <c r="AU178" s="204" t="s">
        <v>81</v>
      </c>
      <c r="AV178" s="13" t="s">
        <v>81</v>
      </c>
      <c r="AW178" s="13" t="s">
        <v>4</v>
      </c>
      <c r="AX178" s="13" t="s">
        <v>79</v>
      </c>
      <c r="AY178" s="204" t="s">
        <v>187</v>
      </c>
    </row>
    <row r="179" spans="1:65" s="12" customFormat="1" ht="22.9" customHeight="1">
      <c r="B179" s="159"/>
      <c r="C179" s="160"/>
      <c r="D179" s="161" t="s">
        <v>70</v>
      </c>
      <c r="E179" s="173" t="s">
        <v>205</v>
      </c>
      <c r="F179" s="173" t="s">
        <v>410</v>
      </c>
      <c r="G179" s="160"/>
      <c r="H179" s="160"/>
      <c r="I179" s="163"/>
      <c r="J179" s="174">
        <f>BK179</f>
        <v>0</v>
      </c>
      <c r="K179" s="160"/>
      <c r="L179" s="165"/>
      <c r="M179" s="166"/>
      <c r="N179" s="167"/>
      <c r="O179" s="167"/>
      <c r="P179" s="168">
        <f>SUM(P180:P190)</f>
        <v>0</v>
      </c>
      <c r="Q179" s="167"/>
      <c r="R179" s="168">
        <f>SUM(R180:R190)</f>
        <v>4.3820000000000006</v>
      </c>
      <c r="S179" s="167"/>
      <c r="T179" s="169">
        <f>SUM(T180:T190)</f>
        <v>0</v>
      </c>
      <c r="AR179" s="170" t="s">
        <v>79</v>
      </c>
      <c r="AT179" s="171" t="s">
        <v>70</v>
      </c>
      <c r="AU179" s="171" t="s">
        <v>79</v>
      </c>
      <c r="AY179" s="170" t="s">
        <v>187</v>
      </c>
      <c r="BK179" s="172">
        <f>SUM(BK180:BK190)</f>
        <v>0</v>
      </c>
    </row>
    <row r="180" spans="1:65" s="2" customFormat="1" ht="21.75" customHeight="1">
      <c r="A180" s="35"/>
      <c r="B180" s="36"/>
      <c r="C180" s="175" t="s">
        <v>322</v>
      </c>
      <c r="D180" s="175" t="s">
        <v>189</v>
      </c>
      <c r="E180" s="176" t="s">
        <v>1315</v>
      </c>
      <c r="F180" s="177" t="s">
        <v>1316</v>
      </c>
      <c r="G180" s="178" t="s">
        <v>427</v>
      </c>
      <c r="H180" s="179">
        <v>2</v>
      </c>
      <c r="I180" s="180"/>
      <c r="J180" s="181">
        <f>ROUND(I180*H180,2)</f>
        <v>0</v>
      </c>
      <c r="K180" s="177" t="s">
        <v>192</v>
      </c>
      <c r="L180" s="40"/>
      <c r="M180" s="182" t="s">
        <v>19</v>
      </c>
      <c r="N180" s="183" t="s">
        <v>42</v>
      </c>
      <c r="O180" s="65"/>
      <c r="P180" s="184">
        <f>O180*H180</f>
        <v>0</v>
      </c>
      <c r="Q180" s="184">
        <v>2E-3</v>
      </c>
      <c r="R180" s="184">
        <f>Q180*H180</f>
        <v>4.0000000000000001E-3</v>
      </c>
      <c r="S180" s="184">
        <v>0</v>
      </c>
      <c r="T180" s="185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6" t="s">
        <v>193</v>
      </c>
      <c r="AT180" s="186" t="s">
        <v>189</v>
      </c>
      <c r="AU180" s="186" t="s">
        <v>81</v>
      </c>
      <c r="AY180" s="18" t="s">
        <v>187</v>
      </c>
      <c r="BE180" s="187">
        <f>IF(N180="základní",J180,0)</f>
        <v>0</v>
      </c>
      <c r="BF180" s="187">
        <f>IF(N180="snížená",J180,0)</f>
        <v>0</v>
      </c>
      <c r="BG180" s="187">
        <f>IF(N180="zákl. přenesená",J180,0)</f>
        <v>0</v>
      </c>
      <c r="BH180" s="187">
        <f>IF(N180="sníž. přenesená",J180,0)</f>
        <v>0</v>
      </c>
      <c r="BI180" s="187">
        <f>IF(N180="nulová",J180,0)</f>
        <v>0</v>
      </c>
      <c r="BJ180" s="18" t="s">
        <v>79</v>
      </c>
      <c r="BK180" s="187">
        <f>ROUND(I180*H180,2)</f>
        <v>0</v>
      </c>
      <c r="BL180" s="18" t="s">
        <v>193</v>
      </c>
      <c r="BM180" s="186" t="s">
        <v>2097</v>
      </c>
    </row>
    <row r="181" spans="1:65" s="2" customFormat="1" ht="11.25">
      <c r="A181" s="35"/>
      <c r="B181" s="36"/>
      <c r="C181" s="37"/>
      <c r="D181" s="188" t="s">
        <v>195</v>
      </c>
      <c r="E181" s="37"/>
      <c r="F181" s="189" t="s">
        <v>1318</v>
      </c>
      <c r="G181" s="37"/>
      <c r="H181" s="37"/>
      <c r="I181" s="190"/>
      <c r="J181" s="37"/>
      <c r="K181" s="37"/>
      <c r="L181" s="40"/>
      <c r="M181" s="191"/>
      <c r="N181" s="192"/>
      <c r="O181" s="65"/>
      <c r="P181" s="65"/>
      <c r="Q181" s="65"/>
      <c r="R181" s="65"/>
      <c r="S181" s="65"/>
      <c r="T181" s="66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T181" s="18" t="s">
        <v>195</v>
      </c>
      <c r="AU181" s="18" t="s">
        <v>81</v>
      </c>
    </row>
    <row r="182" spans="1:65" s="2" customFormat="1" ht="16.5" customHeight="1">
      <c r="A182" s="35"/>
      <c r="B182" s="36"/>
      <c r="C182" s="226" t="s">
        <v>327</v>
      </c>
      <c r="D182" s="226" t="s">
        <v>346</v>
      </c>
      <c r="E182" s="227" t="s">
        <v>1319</v>
      </c>
      <c r="F182" s="228" t="s">
        <v>1320</v>
      </c>
      <c r="G182" s="229" t="s">
        <v>427</v>
      </c>
      <c r="H182" s="230">
        <v>1</v>
      </c>
      <c r="I182" s="231"/>
      <c r="J182" s="232">
        <f>ROUND(I182*H182,2)</f>
        <v>0</v>
      </c>
      <c r="K182" s="228" t="s">
        <v>192</v>
      </c>
      <c r="L182" s="233"/>
      <c r="M182" s="234" t="s">
        <v>19</v>
      </c>
      <c r="N182" s="235" t="s">
        <v>42</v>
      </c>
      <c r="O182" s="65"/>
      <c r="P182" s="184">
        <f>O182*H182</f>
        <v>0</v>
      </c>
      <c r="Q182" s="184">
        <v>1.0149999999999999</v>
      </c>
      <c r="R182" s="184">
        <f>Q182*H182</f>
        <v>1.0149999999999999</v>
      </c>
      <c r="S182" s="184">
        <v>0</v>
      </c>
      <c r="T182" s="185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6" t="s">
        <v>232</v>
      </c>
      <c r="AT182" s="186" t="s">
        <v>346</v>
      </c>
      <c r="AU182" s="186" t="s">
        <v>81</v>
      </c>
      <c r="AY182" s="18" t="s">
        <v>187</v>
      </c>
      <c r="BE182" s="187">
        <f>IF(N182="základní",J182,0)</f>
        <v>0</v>
      </c>
      <c r="BF182" s="187">
        <f>IF(N182="snížená",J182,0)</f>
        <v>0</v>
      </c>
      <c r="BG182" s="187">
        <f>IF(N182="zákl. přenesená",J182,0)</f>
        <v>0</v>
      </c>
      <c r="BH182" s="187">
        <f>IF(N182="sníž. přenesená",J182,0)</f>
        <v>0</v>
      </c>
      <c r="BI182" s="187">
        <f>IF(N182="nulová",J182,0)</f>
        <v>0</v>
      </c>
      <c r="BJ182" s="18" t="s">
        <v>79</v>
      </c>
      <c r="BK182" s="187">
        <f>ROUND(I182*H182,2)</f>
        <v>0</v>
      </c>
      <c r="BL182" s="18" t="s">
        <v>193</v>
      </c>
      <c r="BM182" s="186" t="s">
        <v>2098</v>
      </c>
    </row>
    <row r="183" spans="1:65" s="13" customFormat="1" ht="11.25">
      <c r="B183" s="193"/>
      <c r="C183" s="194"/>
      <c r="D183" s="195" t="s">
        <v>197</v>
      </c>
      <c r="E183" s="196" t="s">
        <v>19</v>
      </c>
      <c r="F183" s="197" t="s">
        <v>2099</v>
      </c>
      <c r="G183" s="194"/>
      <c r="H183" s="198">
        <v>1</v>
      </c>
      <c r="I183" s="199"/>
      <c r="J183" s="194"/>
      <c r="K183" s="194"/>
      <c r="L183" s="200"/>
      <c r="M183" s="201"/>
      <c r="N183" s="202"/>
      <c r="O183" s="202"/>
      <c r="P183" s="202"/>
      <c r="Q183" s="202"/>
      <c r="R183" s="202"/>
      <c r="S183" s="202"/>
      <c r="T183" s="203"/>
      <c r="AT183" s="204" t="s">
        <v>197</v>
      </c>
      <c r="AU183" s="204" t="s">
        <v>81</v>
      </c>
      <c r="AV183" s="13" t="s">
        <v>81</v>
      </c>
      <c r="AW183" s="13" t="s">
        <v>33</v>
      </c>
      <c r="AX183" s="13" t="s">
        <v>79</v>
      </c>
      <c r="AY183" s="204" t="s">
        <v>187</v>
      </c>
    </row>
    <row r="184" spans="1:65" s="2" customFormat="1" ht="16.5" customHeight="1">
      <c r="A184" s="35"/>
      <c r="B184" s="36"/>
      <c r="C184" s="226" t="s">
        <v>335</v>
      </c>
      <c r="D184" s="226" t="s">
        <v>346</v>
      </c>
      <c r="E184" s="227" t="s">
        <v>1324</v>
      </c>
      <c r="F184" s="228" t="s">
        <v>1325</v>
      </c>
      <c r="G184" s="229" t="s">
        <v>427</v>
      </c>
      <c r="H184" s="230">
        <v>1</v>
      </c>
      <c r="I184" s="231"/>
      <c r="J184" s="232">
        <f>ROUND(I184*H184,2)</f>
        <v>0</v>
      </c>
      <c r="K184" s="228" t="s">
        <v>192</v>
      </c>
      <c r="L184" s="233"/>
      <c r="M184" s="234" t="s">
        <v>19</v>
      </c>
      <c r="N184" s="235" t="s">
        <v>42</v>
      </c>
      <c r="O184" s="65"/>
      <c r="P184" s="184">
        <f>O184*H184</f>
        <v>0</v>
      </c>
      <c r="Q184" s="184">
        <v>1.86</v>
      </c>
      <c r="R184" s="184">
        <f>Q184*H184</f>
        <v>1.86</v>
      </c>
      <c r="S184" s="184">
        <v>0</v>
      </c>
      <c r="T184" s="185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6" t="s">
        <v>232</v>
      </c>
      <c r="AT184" s="186" t="s">
        <v>346</v>
      </c>
      <c r="AU184" s="186" t="s">
        <v>81</v>
      </c>
      <c r="AY184" s="18" t="s">
        <v>187</v>
      </c>
      <c r="BE184" s="187">
        <f>IF(N184="základní",J184,0)</f>
        <v>0</v>
      </c>
      <c r="BF184" s="187">
        <f>IF(N184="snížená",J184,0)</f>
        <v>0</v>
      </c>
      <c r="BG184" s="187">
        <f>IF(N184="zákl. přenesená",J184,0)</f>
        <v>0</v>
      </c>
      <c r="BH184" s="187">
        <f>IF(N184="sníž. přenesená",J184,0)</f>
        <v>0</v>
      </c>
      <c r="BI184" s="187">
        <f>IF(N184="nulová",J184,0)</f>
        <v>0</v>
      </c>
      <c r="BJ184" s="18" t="s">
        <v>79</v>
      </c>
      <c r="BK184" s="187">
        <f>ROUND(I184*H184,2)</f>
        <v>0</v>
      </c>
      <c r="BL184" s="18" t="s">
        <v>193</v>
      </c>
      <c r="BM184" s="186" t="s">
        <v>2100</v>
      </c>
    </row>
    <row r="185" spans="1:65" s="13" customFormat="1" ht="11.25">
      <c r="B185" s="193"/>
      <c r="C185" s="194"/>
      <c r="D185" s="195" t="s">
        <v>197</v>
      </c>
      <c r="E185" s="196" t="s">
        <v>19</v>
      </c>
      <c r="F185" s="197" t="s">
        <v>2099</v>
      </c>
      <c r="G185" s="194"/>
      <c r="H185" s="198">
        <v>1</v>
      </c>
      <c r="I185" s="199"/>
      <c r="J185" s="194"/>
      <c r="K185" s="194"/>
      <c r="L185" s="200"/>
      <c r="M185" s="201"/>
      <c r="N185" s="202"/>
      <c r="O185" s="202"/>
      <c r="P185" s="202"/>
      <c r="Q185" s="202"/>
      <c r="R185" s="202"/>
      <c r="S185" s="202"/>
      <c r="T185" s="203"/>
      <c r="AT185" s="204" t="s">
        <v>197</v>
      </c>
      <c r="AU185" s="204" t="s">
        <v>81</v>
      </c>
      <c r="AV185" s="13" t="s">
        <v>81</v>
      </c>
      <c r="AW185" s="13" t="s">
        <v>33</v>
      </c>
      <c r="AX185" s="13" t="s">
        <v>79</v>
      </c>
      <c r="AY185" s="204" t="s">
        <v>187</v>
      </c>
    </row>
    <row r="186" spans="1:65" s="2" customFormat="1" ht="21.75" customHeight="1">
      <c r="A186" s="35"/>
      <c r="B186" s="36"/>
      <c r="C186" s="175" t="s">
        <v>345</v>
      </c>
      <c r="D186" s="175" t="s">
        <v>189</v>
      </c>
      <c r="E186" s="176" t="s">
        <v>1327</v>
      </c>
      <c r="F186" s="177" t="s">
        <v>1328</v>
      </c>
      <c r="G186" s="178" t="s">
        <v>427</v>
      </c>
      <c r="H186" s="179">
        <v>1</v>
      </c>
      <c r="I186" s="180"/>
      <c r="J186" s="181">
        <f>ROUND(I186*H186,2)</f>
        <v>0</v>
      </c>
      <c r="K186" s="177" t="s">
        <v>192</v>
      </c>
      <c r="L186" s="40"/>
      <c r="M186" s="182" t="s">
        <v>19</v>
      </c>
      <c r="N186" s="183" t="s">
        <v>42</v>
      </c>
      <c r="O186" s="65"/>
      <c r="P186" s="184">
        <f>O186*H186</f>
        <v>0</v>
      </c>
      <c r="Q186" s="184">
        <v>0</v>
      </c>
      <c r="R186" s="184">
        <f>Q186*H186</f>
        <v>0</v>
      </c>
      <c r="S186" s="184">
        <v>0</v>
      </c>
      <c r="T186" s="185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6" t="s">
        <v>193</v>
      </c>
      <c r="AT186" s="186" t="s">
        <v>189</v>
      </c>
      <c r="AU186" s="186" t="s">
        <v>81</v>
      </c>
      <c r="AY186" s="18" t="s">
        <v>187</v>
      </c>
      <c r="BE186" s="187">
        <f>IF(N186="základní",J186,0)</f>
        <v>0</v>
      </c>
      <c r="BF186" s="187">
        <f>IF(N186="snížená",J186,0)</f>
        <v>0</v>
      </c>
      <c r="BG186" s="187">
        <f>IF(N186="zákl. přenesená",J186,0)</f>
        <v>0</v>
      </c>
      <c r="BH186" s="187">
        <f>IF(N186="sníž. přenesená",J186,0)</f>
        <v>0</v>
      </c>
      <c r="BI186" s="187">
        <f>IF(N186="nulová",J186,0)</f>
        <v>0</v>
      </c>
      <c r="BJ186" s="18" t="s">
        <v>79</v>
      </c>
      <c r="BK186" s="187">
        <f>ROUND(I186*H186,2)</f>
        <v>0</v>
      </c>
      <c r="BL186" s="18" t="s">
        <v>193</v>
      </c>
      <c r="BM186" s="186" t="s">
        <v>2101</v>
      </c>
    </row>
    <row r="187" spans="1:65" s="2" customFormat="1" ht="11.25">
      <c r="A187" s="35"/>
      <c r="B187" s="36"/>
      <c r="C187" s="37"/>
      <c r="D187" s="188" t="s">
        <v>195</v>
      </c>
      <c r="E187" s="37"/>
      <c r="F187" s="189" t="s">
        <v>1330</v>
      </c>
      <c r="G187" s="37"/>
      <c r="H187" s="37"/>
      <c r="I187" s="190"/>
      <c r="J187" s="37"/>
      <c r="K187" s="37"/>
      <c r="L187" s="40"/>
      <c r="M187" s="191"/>
      <c r="N187" s="192"/>
      <c r="O187" s="65"/>
      <c r="P187" s="65"/>
      <c r="Q187" s="65"/>
      <c r="R187" s="65"/>
      <c r="S187" s="65"/>
      <c r="T187" s="66"/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T187" s="18" t="s">
        <v>195</v>
      </c>
      <c r="AU187" s="18" t="s">
        <v>81</v>
      </c>
    </row>
    <row r="188" spans="1:65" s="13" customFormat="1" ht="11.25">
      <c r="B188" s="193"/>
      <c r="C188" s="194"/>
      <c r="D188" s="195" t="s">
        <v>197</v>
      </c>
      <c r="E188" s="196" t="s">
        <v>19</v>
      </c>
      <c r="F188" s="197" t="s">
        <v>2099</v>
      </c>
      <c r="G188" s="194"/>
      <c r="H188" s="198">
        <v>1</v>
      </c>
      <c r="I188" s="199"/>
      <c r="J188" s="194"/>
      <c r="K188" s="194"/>
      <c r="L188" s="200"/>
      <c r="M188" s="201"/>
      <c r="N188" s="202"/>
      <c r="O188" s="202"/>
      <c r="P188" s="202"/>
      <c r="Q188" s="202"/>
      <c r="R188" s="202"/>
      <c r="S188" s="202"/>
      <c r="T188" s="203"/>
      <c r="AT188" s="204" t="s">
        <v>197</v>
      </c>
      <c r="AU188" s="204" t="s">
        <v>81</v>
      </c>
      <c r="AV188" s="13" t="s">
        <v>81</v>
      </c>
      <c r="AW188" s="13" t="s">
        <v>33</v>
      </c>
      <c r="AX188" s="13" t="s">
        <v>79</v>
      </c>
      <c r="AY188" s="204" t="s">
        <v>187</v>
      </c>
    </row>
    <row r="189" spans="1:65" s="2" customFormat="1" ht="16.5" customHeight="1">
      <c r="A189" s="35"/>
      <c r="B189" s="36"/>
      <c r="C189" s="226" t="s">
        <v>354</v>
      </c>
      <c r="D189" s="226" t="s">
        <v>346</v>
      </c>
      <c r="E189" s="227" t="s">
        <v>1331</v>
      </c>
      <c r="F189" s="228" t="s">
        <v>1332</v>
      </c>
      <c r="G189" s="229" t="s">
        <v>427</v>
      </c>
      <c r="H189" s="230">
        <v>1</v>
      </c>
      <c r="I189" s="231"/>
      <c r="J189" s="232">
        <f>ROUND(I189*H189,2)</f>
        <v>0</v>
      </c>
      <c r="K189" s="228" t="s">
        <v>192</v>
      </c>
      <c r="L189" s="233"/>
      <c r="M189" s="234" t="s">
        <v>19</v>
      </c>
      <c r="N189" s="235" t="s">
        <v>42</v>
      </c>
      <c r="O189" s="65"/>
      <c r="P189" s="184">
        <f>O189*H189</f>
        <v>0</v>
      </c>
      <c r="Q189" s="184">
        <v>1.4950000000000001</v>
      </c>
      <c r="R189" s="184">
        <f>Q189*H189</f>
        <v>1.4950000000000001</v>
      </c>
      <c r="S189" s="184">
        <v>0</v>
      </c>
      <c r="T189" s="185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6" t="s">
        <v>232</v>
      </c>
      <c r="AT189" s="186" t="s">
        <v>346</v>
      </c>
      <c r="AU189" s="186" t="s">
        <v>81</v>
      </c>
      <c r="AY189" s="18" t="s">
        <v>187</v>
      </c>
      <c r="BE189" s="187">
        <f>IF(N189="základní",J189,0)</f>
        <v>0</v>
      </c>
      <c r="BF189" s="187">
        <f>IF(N189="snížená",J189,0)</f>
        <v>0</v>
      </c>
      <c r="BG189" s="187">
        <f>IF(N189="zákl. přenesená",J189,0)</f>
        <v>0</v>
      </c>
      <c r="BH189" s="187">
        <f>IF(N189="sníž. přenesená",J189,0)</f>
        <v>0</v>
      </c>
      <c r="BI189" s="187">
        <f>IF(N189="nulová",J189,0)</f>
        <v>0</v>
      </c>
      <c r="BJ189" s="18" t="s">
        <v>79</v>
      </c>
      <c r="BK189" s="187">
        <f>ROUND(I189*H189,2)</f>
        <v>0</v>
      </c>
      <c r="BL189" s="18" t="s">
        <v>193</v>
      </c>
      <c r="BM189" s="186" t="s">
        <v>2102</v>
      </c>
    </row>
    <row r="190" spans="1:65" s="2" customFormat="1" ht="16.5" customHeight="1">
      <c r="A190" s="35"/>
      <c r="B190" s="36"/>
      <c r="C190" s="226" t="s">
        <v>362</v>
      </c>
      <c r="D190" s="226" t="s">
        <v>346</v>
      </c>
      <c r="E190" s="227" t="s">
        <v>1334</v>
      </c>
      <c r="F190" s="228" t="s">
        <v>1335</v>
      </c>
      <c r="G190" s="229" t="s">
        <v>427</v>
      </c>
      <c r="H190" s="230">
        <v>2</v>
      </c>
      <c r="I190" s="231"/>
      <c r="J190" s="232">
        <f>ROUND(I190*H190,2)</f>
        <v>0</v>
      </c>
      <c r="K190" s="228" t="s">
        <v>19</v>
      </c>
      <c r="L190" s="233"/>
      <c r="M190" s="234" t="s">
        <v>19</v>
      </c>
      <c r="N190" s="235" t="s">
        <v>42</v>
      </c>
      <c r="O190" s="65"/>
      <c r="P190" s="184">
        <f>O190*H190</f>
        <v>0</v>
      </c>
      <c r="Q190" s="184">
        <v>4.0000000000000001E-3</v>
      </c>
      <c r="R190" s="184">
        <f>Q190*H190</f>
        <v>8.0000000000000002E-3</v>
      </c>
      <c r="S190" s="184">
        <v>0</v>
      </c>
      <c r="T190" s="185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6" t="s">
        <v>232</v>
      </c>
      <c r="AT190" s="186" t="s">
        <v>346</v>
      </c>
      <c r="AU190" s="186" t="s">
        <v>81</v>
      </c>
      <c r="AY190" s="18" t="s">
        <v>187</v>
      </c>
      <c r="BE190" s="187">
        <f>IF(N190="základní",J190,0)</f>
        <v>0</v>
      </c>
      <c r="BF190" s="187">
        <f>IF(N190="snížená",J190,0)</f>
        <v>0</v>
      </c>
      <c r="BG190" s="187">
        <f>IF(N190="zákl. přenesená",J190,0)</f>
        <v>0</v>
      </c>
      <c r="BH190" s="187">
        <f>IF(N190="sníž. přenesená",J190,0)</f>
        <v>0</v>
      </c>
      <c r="BI190" s="187">
        <f>IF(N190="nulová",J190,0)</f>
        <v>0</v>
      </c>
      <c r="BJ190" s="18" t="s">
        <v>79</v>
      </c>
      <c r="BK190" s="187">
        <f>ROUND(I190*H190,2)</f>
        <v>0</v>
      </c>
      <c r="BL190" s="18" t="s">
        <v>193</v>
      </c>
      <c r="BM190" s="186" t="s">
        <v>2103</v>
      </c>
    </row>
    <row r="191" spans="1:65" s="12" customFormat="1" ht="22.9" customHeight="1">
      <c r="B191" s="159"/>
      <c r="C191" s="160"/>
      <c r="D191" s="161" t="s">
        <v>70</v>
      </c>
      <c r="E191" s="173" t="s">
        <v>193</v>
      </c>
      <c r="F191" s="173" t="s">
        <v>423</v>
      </c>
      <c r="G191" s="160"/>
      <c r="H191" s="160"/>
      <c r="I191" s="163"/>
      <c r="J191" s="174">
        <f>BK191</f>
        <v>0</v>
      </c>
      <c r="K191" s="160"/>
      <c r="L191" s="165"/>
      <c r="M191" s="166"/>
      <c r="N191" s="167"/>
      <c r="O191" s="167"/>
      <c r="P191" s="168">
        <f>SUM(P192:P213)</f>
        <v>0</v>
      </c>
      <c r="Q191" s="167"/>
      <c r="R191" s="168">
        <f>SUM(R192:R213)</f>
        <v>1.8817439999999998E-2</v>
      </c>
      <c r="S191" s="167"/>
      <c r="T191" s="169">
        <f>SUM(T192:T213)</f>
        <v>0</v>
      </c>
      <c r="AR191" s="170" t="s">
        <v>79</v>
      </c>
      <c r="AT191" s="171" t="s">
        <v>70</v>
      </c>
      <c r="AU191" s="171" t="s">
        <v>79</v>
      </c>
      <c r="AY191" s="170" t="s">
        <v>187</v>
      </c>
      <c r="BK191" s="172">
        <f>SUM(BK192:BK213)</f>
        <v>0</v>
      </c>
    </row>
    <row r="192" spans="1:65" s="2" customFormat="1" ht="16.5" customHeight="1">
      <c r="A192" s="35"/>
      <c r="B192" s="36"/>
      <c r="C192" s="175" t="s">
        <v>367</v>
      </c>
      <c r="D192" s="175" t="s">
        <v>189</v>
      </c>
      <c r="E192" s="176" t="s">
        <v>1337</v>
      </c>
      <c r="F192" s="177" t="s">
        <v>1338</v>
      </c>
      <c r="G192" s="178" t="s">
        <v>144</v>
      </c>
      <c r="H192" s="179">
        <v>2.1779999999999999</v>
      </c>
      <c r="I192" s="180"/>
      <c r="J192" s="181">
        <f>ROUND(I192*H192,2)</f>
        <v>0</v>
      </c>
      <c r="K192" s="177" t="s">
        <v>192</v>
      </c>
      <c r="L192" s="40"/>
      <c r="M192" s="182" t="s">
        <v>19</v>
      </c>
      <c r="N192" s="183" t="s">
        <v>42</v>
      </c>
      <c r="O192" s="65"/>
      <c r="P192" s="184">
        <f>O192*H192</f>
        <v>0</v>
      </c>
      <c r="Q192" s="184">
        <v>0</v>
      </c>
      <c r="R192" s="184">
        <f>Q192*H192</f>
        <v>0</v>
      </c>
      <c r="S192" s="184">
        <v>0</v>
      </c>
      <c r="T192" s="185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6" t="s">
        <v>193</v>
      </c>
      <c r="AT192" s="186" t="s">
        <v>189</v>
      </c>
      <c r="AU192" s="186" t="s">
        <v>81</v>
      </c>
      <c r="AY192" s="18" t="s">
        <v>187</v>
      </c>
      <c r="BE192" s="187">
        <f>IF(N192="základní",J192,0)</f>
        <v>0</v>
      </c>
      <c r="BF192" s="187">
        <f>IF(N192="snížená",J192,0)</f>
        <v>0</v>
      </c>
      <c r="BG192" s="187">
        <f>IF(N192="zákl. přenesená",J192,0)</f>
        <v>0</v>
      </c>
      <c r="BH192" s="187">
        <f>IF(N192="sníž. přenesená",J192,0)</f>
        <v>0</v>
      </c>
      <c r="BI192" s="187">
        <f>IF(N192="nulová",J192,0)</f>
        <v>0</v>
      </c>
      <c r="BJ192" s="18" t="s">
        <v>79</v>
      </c>
      <c r="BK192" s="187">
        <f>ROUND(I192*H192,2)</f>
        <v>0</v>
      </c>
      <c r="BL192" s="18" t="s">
        <v>193</v>
      </c>
      <c r="BM192" s="186" t="s">
        <v>2104</v>
      </c>
    </row>
    <row r="193" spans="1:65" s="2" customFormat="1" ht="11.25">
      <c r="A193" s="35"/>
      <c r="B193" s="36"/>
      <c r="C193" s="37"/>
      <c r="D193" s="188" t="s">
        <v>195</v>
      </c>
      <c r="E193" s="37"/>
      <c r="F193" s="189" t="s">
        <v>1340</v>
      </c>
      <c r="G193" s="37"/>
      <c r="H193" s="37"/>
      <c r="I193" s="190"/>
      <c r="J193" s="37"/>
      <c r="K193" s="37"/>
      <c r="L193" s="40"/>
      <c r="M193" s="191"/>
      <c r="N193" s="192"/>
      <c r="O193" s="65"/>
      <c r="P193" s="65"/>
      <c r="Q193" s="65"/>
      <c r="R193" s="65"/>
      <c r="S193" s="65"/>
      <c r="T193" s="66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T193" s="18" t="s">
        <v>195</v>
      </c>
      <c r="AU193" s="18" t="s">
        <v>81</v>
      </c>
    </row>
    <row r="194" spans="1:65" s="15" customFormat="1" ht="11.25">
      <c r="B194" s="216"/>
      <c r="C194" s="217"/>
      <c r="D194" s="195" t="s">
        <v>197</v>
      </c>
      <c r="E194" s="218" t="s">
        <v>19</v>
      </c>
      <c r="F194" s="219" t="s">
        <v>1341</v>
      </c>
      <c r="G194" s="217"/>
      <c r="H194" s="218" t="s">
        <v>19</v>
      </c>
      <c r="I194" s="220"/>
      <c r="J194" s="217"/>
      <c r="K194" s="217"/>
      <c r="L194" s="221"/>
      <c r="M194" s="222"/>
      <c r="N194" s="223"/>
      <c r="O194" s="223"/>
      <c r="P194" s="223"/>
      <c r="Q194" s="223"/>
      <c r="R194" s="223"/>
      <c r="S194" s="223"/>
      <c r="T194" s="224"/>
      <c r="AT194" s="225" t="s">
        <v>197</v>
      </c>
      <c r="AU194" s="225" t="s">
        <v>81</v>
      </c>
      <c r="AV194" s="15" t="s">
        <v>79</v>
      </c>
      <c r="AW194" s="15" t="s">
        <v>33</v>
      </c>
      <c r="AX194" s="15" t="s">
        <v>71</v>
      </c>
      <c r="AY194" s="225" t="s">
        <v>187</v>
      </c>
    </row>
    <row r="195" spans="1:65" s="13" customFormat="1" ht="11.25">
      <c r="B195" s="193"/>
      <c r="C195" s="194"/>
      <c r="D195" s="195" t="s">
        <v>197</v>
      </c>
      <c r="E195" s="196" t="s">
        <v>19</v>
      </c>
      <c r="F195" s="197" t="s">
        <v>2105</v>
      </c>
      <c r="G195" s="194"/>
      <c r="H195" s="198">
        <v>2.1779999999999999</v>
      </c>
      <c r="I195" s="199"/>
      <c r="J195" s="194"/>
      <c r="K195" s="194"/>
      <c r="L195" s="200"/>
      <c r="M195" s="201"/>
      <c r="N195" s="202"/>
      <c r="O195" s="202"/>
      <c r="P195" s="202"/>
      <c r="Q195" s="202"/>
      <c r="R195" s="202"/>
      <c r="S195" s="202"/>
      <c r="T195" s="203"/>
      <c r="AT195" s="204" t="s">
        <v>197</v>
      </c>
      <c r="AU195" s="204" t="s">
        <v>81</v>
      </c>
      <c r="AV195" s="13" t="s">
        <v>81</v>
      </c>
      <c r="AW195" s="13" t="s">
        <v>33</v>
      </c>
      <c r="AX195" s="13" t="s">
        <v>71</v>
      </c>
      <c r="AY195" s="204" t="s">
        <v>187</v>
      </c>
    </row>
    <row r="196" spans="1:65" s="14" customFormat="1" ht="11.25">
      <c r="B196" s="205"/>
      <c r="C196" s="206"/>
      <c r="D196" s="195" t="s">
        <v>197</v>
      </c>
      <c r="E196" s="207" t="s">
        <v>1175</v>
      </c>
      <c r="F196" s="208" t="s">
        <v>199</v>
      </c>
      <c r="G196" s="206"/>
      <c r="H196" s="209">
        <v>2.1779999999999999</v>
      </c>
      <c r="I196" s="210"/>
      <c r="J196" s="206"/>
      <c r="K196" s="206"/>
      <c r="L196" s="211"/>
      <c r="M196" s="212"/>
      <c r="N196" s="213"/>
      <c r="O196" s="213"/>
      <c r="P196" s="213"/>
      <c r="Q196" s="213"/>
      <c r="R196" s="213"/>
      <c r="S196" s="213"/>
      <c r="T196" s="214"/>
      <c r="AT196" s="215" t="s">
        <v>197</v>
      </c>
      <c r="AU196" s="215" t="s">
        <v>81</v>
      </c>
      <c r="AV196" s="14" t="s">
        <v>193</v>
      </c>
      <c r="AW196" s="14" t="s">
        <v>33</v>
      </c>
      <c r="AX196" s="14" t="s">
        <v>79</v>
      </c>
      <c r="AY196" s="215" t="s">
        <v>187</v>
      </c>
    </row>
    <row r="197" spans="1:65" s="2" customFormat="1" ht="21.75" customHeight="1">
      <c r="A197" s="35"/>
      <c r="B197" s="36"/>
      <c r="C197" s="175" t="s">
        <v>372</v>
      </c>
      <c r="D197" s="175" t="s">
        <v>189</v>
      </c>
      <c r="E197" s="176" t="s">
        <v>805</v>
      </c>
      <c r="F197" s="177" t="s">
        <v>806</v>
      </c>
      <c r="G197" s="178" t="s">
        <v>144</v>
      </c>
      <c r="H197" s="179">
        <v>27.824999999999999</v>
      </c>
      <c r="I197" s="180"/>
      <c r="J197" s="181">
        <f>ROUND(I197*H197,2)</f>
        <v>0</v>
      </c>
      <c r="K197" s="177" t="s">
        <v>192</v>
      </c>
      <c r="L197" s="40"/>
      <c r="M197" s="182" t="s">
        <v>19</v>
      </c>
      <c r="N197" s="183" t="s">
        <v>42</v>
      </c>
      <c r="O197" s="65"/>
      <c r="P197" s="184">
        <f>O197*H197</f>
        <v>0</v>
      </c>
      <c r="Q197" s="184">
        <v>0</v>
      </c>
      <c r="R197" s="184">
        <f>Q197*H197</f>
        <v>0</v>
      </c>
      <c r="S197" s="184">
        <v>0</v>
      </c>
      <c r="T197" s="185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6" t="s">
        <v>193</v>
      </c>
      <c r="AT197" s="186" t="s">
        <v>189</v>
      </c>
      <c r="AU197" s="186" t="s">
        <v>81</v>
      </c>
      <c r="AY197" s="18" t="s">
        <v>187</v>
      </c>
      <c r="BE197" s="187">
        <f>IF(N197="základní",J197,0)</f>
        <v>0</v>
      </c>
      <c r="BF197" s="187">
        <f>IF(N197="snížená",J197,0)</f>
        <v>0</v>
      </c>
      <c r="BG197" s="187">
        <f>IF(N197="zákl. přenesená",J197,0)</f>
        <v>0</v>
      </c>
      <c r="BH197" s="187">
        <f>IF(N197="sníž. přenesená",J197,0)</f>
        <v>0</v>
      </c>
      <c r="BI197" s="187">
        <f>IF(N197="nulová",J197,0)</f>
        <v>0</v>
      </c>
      <c r="BJ197" s="18" t="s">
        <v>79</v>
      </c>
      <c r="BK197" s="187">
        <f>ROUND(I197*H197,2)</f>
        <v>0</v>
      </c>
      <c r="BL197" s="18" t="s">
        <v>193</v>
      </c>
      <c r="BM197" s="186" t="s">
        <v>2106</v>
      </c>
    </row>
    <row r="198" spans="1:65" s="2" customFormat="1" ht="11.25">
      <c r="A198" s="35"/>
      <c r="B198" s="36"/>
      <c r="C198" s="37"/>
      <c r="D198" s="188" t="s">
        <v>195</v>
      </c>
      <c r="E198" s="37"/>
      <c r="F198" s="189" t="s">
        <v>808</v>
      </c>
      <c r="G198" s="37"/>
      <c r="H198" s="37"/>
      <c r="I198" s="190"/>
      <c r="J198" s="37"/>
      <c r="K198" s="37"/>
      <c r="L198" s="40"/>
      <c r="M198" s="191"/>
      <c r="N198" s="192"/>
      <c r="O198" s="65"/>
      <c r="P198" s="65"/>
      <c r="Q198" s="65"/>
      <c r="R198" s="65"/>
      <c r="S198" s="65"/>
      <c r="T198" s="66"/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T198" s="18" t="s">
        <v>195</v>
      </c>
      <c r="AU198" s="18" t="s">
        <v>81</v>
      </c>
    </row>
    <row r="199" spans="1:65" s="13" customFormat="1" ht="11.25">
      <c r="B199" s="193"/>
      <c r="C199" s="194"/>
      <c r="D199" s="195" t="s">
        <v>197</v>
      </c>
      <c r="E199" s="196" t="s">
        <v>19</v>
      </c>
      <c r="F199" s="197" t="s">
        <v>2107</v>
      </c>
      <c r="G199" s="194"/>
      <c r="H199" s="198">
        <v>28.995000000000001</v>
      </c>
      <c r="I199" s="199"/>
      <c r="J199" s="194"/>
      <c r="K199" s="194"/>
      <c r="L199" s="200"/>
      <c r="M199" s="201"/>
      <c r="N199" s="202"/>
      <c r="O199" s="202"/>
      <c r="P199" s="202"/>
      <c r="Q199" s="202"/>
      <c r="R199" s="202"/>
      <c r="S199" s="202"/>
      <c r="T199" s="203"/>
      <c r="AT199" s="204" t="s">
        <v>197</v>
      </c>
      <c r="AU199" s="204" t="s">
        <v>81</v>
      </c>
      <c r="AV199" s="13" t="s">
        <v>81</v>
      </c>
      <c r="AW199" s="13" t="s">
        <v>33</v>
      </c>
      <c r="AX199" s="13" t="s">
        <v>71</v>
      </c>
      <c r="AY199" s="204" t="s">
        <v>187</v>
      </c>
    </row>
    <row r="200" spans="1:65" s="13" customFormat="1" ht="11.25">
      <c r="B200" s="193"/>
      <c r="C200" s="194"/>
      <c r="D200" s="195" t="s">
        <v>197</v>
      </c>
      <c r="E200" s="196" t="s">
        <v>19</v>
      </c>
      <c r="F200" s="197" t="s">
        <v>2108</v>
      </c>
      <c r="G200" s="194"/>
      <c r="H200" s="198">
        <v>-1.17</v>
      </c>
      <c r="I200" s="199"/>
      <c r="J200" s="194"/>
      <c r="K200" s="194"/>
      <c r="L200" s="200"/>
      <c r="M200" s="201"/>
      <c r="N200" s="202"/>
      <c r="O200" s="202"/>
      <c r="P200" s="202"/>
      <c r="Q200" s="202"/>
      <c r="R200" s="202"/>
      <c r="S200" s="202"/>
      <c r="T200" s="203"/>
      <c r="AT200" s="204" t="s">
        <v>197</v>
      </c>
      <c r="AU200" s="204" t="s">
        <v>81</v>
      </c>
      <c r="AV200" s="13" t="s">
        <v>81</v>
      </c>
      <c r="AW200" s="13" t="s">
        <v>33</v>
      </c>
      <c r="AX200" s="13" t="s">
        <v>71</v>
      </c>
      <c r="AY200" s="204" t="s">
        <v>187</v>
      </c>
    </row>
    <row r="201" spans="1:65" s="14" customFormat="1" ht="11.25">
      <c r="B201" s="205"/>
      <c r="C201" s="206"/>
      <c r="D201" s="195" t="s">
        <v>197</v>
      </c>
      <c r="E201" s="207" t="s">
        <v>719</v>
      </c>
      <c r="F201" s="208" t="s">
        <v>199</v>
      </c>
      <c r="G201" s="206"/>
      <c r="H201" s="209">
        <v>27.824999999999999</v>
      </c>
      <c r="I201" s="210"/>
      <c r="J201" s="206"/>
      <c r="K201" s="206"/>
      <c r="L201" s="211"/>
      <c r="M201" s="212"/>
      <c r="N201" s="213"/>
      <c r="O201" s="213"/>
      <c r="P201" s="213"/>
      <c r="Q201" s="213"/>
      <c r="R201" s="213"/>
      <c r="S201" s="213"/>
      <c r="T201" s="214"/>
      <c r="AT201" s="215" t="s">
        <v>197</v>
      </c>
      <c r="AU201" s="215" t="s">
        <v>81</v>
      </c>
      <c r="AV201" s="14" t="s">
        <v>193</v>
      </c>
      <c r="AW201" s="14" t="s">
        <v>33</v>
      </c>
      <c r="AX201" s="14" t="s">
        <v>79</v>
      </c>
      <c r="AY201" s="215" t="s">
        <v>187</v>
      </c>
    </row>
    <row r="202" spans="1:65" s="2" customFormat="1" ht="24.2" customHeight="1">
      <c r="A202" s="35"/>
      <c r="B202" s="36"/>
      <c r="C202" s="175" t="s">
        <v>379</v>
      </c>
      <c r="D202" s="175" t="s">
        <v>189</v>
      </c>
      <c r="E202" s="176" t="s">
        <v>1348</v>
      </c>
      <c r="F202" s="177" t="s">
        <v>1349</v>
      </c>
      <c r="G202" s="178" t="s">
        <v>144</v>
      </c>
      <c r="H202" s="179">
        <v>0.59699999999999998</v>
      </c>
      <c r="I202" s="180"/>
      <c r="J202" s="181">
        <f>ROUND(I202*H202,2)</f>
        <v>0</v>
      </c>
      <c r="K202" s="177" t="s">
        <v>192</v>
      </c>
      <c r="L202" s="40"/>
      <c r="M202" s="182" t="s">
        <v>19</v>
      </c>
      <c r="N202" s="183" t="s">
        <v>42</v>
      </c>
      <c r="O202" s="65"/>
      <c r="P202" s="184">
        <f>O202*H202</f>
        <v>0</v>
      </c>
      <c r="Q202" s="184">
        <v>0</v>
      </c>
      <c r="R202" s="184">
        <f>Q202*H202</f>
        <v>0</v>
      </c>
      <c r="S202" s="184">
        <v>0</v>
      </c>
      <c r="T202" s="185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6" t="s">
        <v>193</v>
      </c>
      <c r="AT202" s="186" t="s">
        <v>189</v>
      </c>
      <c r="AU202" s="186" t="s">
        <v>81</v>
      </c>
      <c r="AY202" s="18" t="s">
        <v>187</v>
      </c>
      <c r="BE202" s="187">
        <f>IF(N202="základní",J202,0)</f>
        <v>0</v>
      </c>
      <c r="BF202" s="187">
        <f>IF(N202="snížená",J202,0)</f>
        <v>0</v>
      </c>
      <c r="BG202" s="187">
        <f>IF(N202="zákl. přenesená",J202,0)</f>
        <v>0</v>
      </c>
      <c r="BH202" s="187">
        <f>IF(N202="sníž. přenesená",J202,0)</f>
        <v>0</v>
      </c>
      <c r="BI202" s="187">
        <f>IF(N202="nulová",J202,0)</f>
        <v>0</v>
      </c>
      <c r="BJ202" s="18" t="s">
        <v>79</v>
      </c>
      <c r="BK202" s="187">
        <f>ROUND(I202*H202,2)</f>
        <v>0</v>
      </c>
      <c r="BL202" s="18" t="s">
        <v>193</v>
      </c>
      <c r="BM202" s="186" t="s">
        <v>2109</v>
      </c>
    </row>
    <row r="203" spans="1:65" s="2" customFormat="1" ht="11.25">
      <c r="A203" s="35"/>
      <c r="B203" s="36"/>
      <c r="C203" s="37"/>
      <c r="D203" s="188" t="s">
        <v>195</v>
      </c>
      <c r="E203" s="37"/>
      <c r="F203" s="189" t="s">
        <v>1351</v>
      </c>
      <c r="G203" s="37"/>
      <c r="H203" s="37"/>
      <c r="I203" s="190"/>
      <c r="J203" s="37"/>
      <c r="K203" s="37"/>
      <c r="L203" s="40"/>
      <c r="M203" s="191"/>
      <c r="N203" s="192"/>
      <c r="O203" s="65"/>
      <c r="P203" s="65"/>
      <c r="Q203" s="65"/>
      <c r="R203" s="65"/>
      <c r="S203" s="65"/>
      <c r="T203" s="66"/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T203" s="18" t="s">
        <v>195</v>
      </c>
      <c r="AU203" s="18" t="s">
        <v>81</v>
      </c>
    </row>
    <row r="204" spans="1:65" s="15" customFormat="1" ht="11.25">
      <c r="B204" s="216"/>
      <c r="C204" s="217"/>
      <c r="D204" s="195" t="s">
        <v>197</v>
      </c>
      <c r="E204" s="218" t="s">
        <v>19</v>
      </c>
      <c r="F204" s="219" t="s">
        <v>2110</v>
      </c>
      <c r="G204" s="217"/>
      <c r="H204" s="218" t="s">
        <v>19</v>
      </c>
      <c r="I204" s="220"/>
      <c r="J204" s="217"/>
      <c r="K204" s="217"/>
      <c r="L204" s="221"/>
      <c r="M204" s="222"/>
      <c r="N204" s="223"/>
      <c r="O204" s="223"/>
      <c r="P204" s="223"/>
      <c r="Q204" s="223"/>
      <c r="R204" s="223"/>
      <c r="S204" s="223"/>
      <c r="T204" s="224"/>
      <c r="AT204" s="225" t="s">
        <v>197</v>
      </c>
      <c r="AU204" s="225" t="s">
        <v>81</v>
      </c>
      <c r="AV204" s="15" t="s">
        <v>79</v>
      </c>
      <c r="AW204" s="15" t="s">
        <v>33</v>
      </c>
      <c r="AX204" s="15" t="s">
        <v>71</v>
      </c>
      <c r="AY204" s="225" t="s">
        <v>187</v>
      </c>
    </row>
    <row r="205" spans="1:65" s="13" customFormat="1" ht="11.25">
      <c r="B205" s="193"/>
      <c r="C205" s="194"/>
      <c r="D205" s="195" t="s">
        <v>197</v>
      </c>
      <c r="E205" s="196" t="s">
        <v>19</v>
      </c>
      <c r="F205" s="197" t="s">
        <v>2111</v>
      </c>
      <c r="G205" s="194"/>
      <c r="H205" s="198">
        <v>0.59699999999999998</v>
      </c>
      <c r="I205" s="199"/>
      <c r="J205" s="194"/>
      <c r="K205" s="194"/>
      <c r="L205" s="200"/>
      <c r="M205" s="201"/>
      <c r="N205" s="202"/>
      <c r="O205" s="202"/>
      <c r="P205" s="202"/>
      <c r="Q205" s="202"/>
      <c r="R205" s="202"/>
      <c r="S205" s="202"/>
      <c r="T205" s="203"/>
      <c r="AT205" s="204" t="s">
        <v>197</v>
      </c>
      <c r="AU205" s="204" t="s">
        <v>81</v>
      </c>
      <c r="AV205" s="13" t="s">
        <v>81</v>
      </c>
      <c r="AW205" s="13" t="s">
        <v>33</v>
      </c>
      <c r="AX205" s="13" t="s">
        <v>71</v>
      </c>
      <c r="AY205" s="204" t="s">
        <v>187</v>
      </c>
    </row>
    <row r="206" spans="1:65" s="14" customFormat="1" ht="11.25">
      <c r="B206" s="205"/>
      <c r="C206" s="206"/>
      <c r="D206" s="195" t="s">
        <v>197</v>
      </c>
      <c r="E206" s="207" t="s">
        <v>156</v>
      </c>
      <c r="F206" s="208" t="s">
        <v>199</v>
      </c>
      <c r="G206" s="206"/>
      <c r="H206" s="209">
        <v>0.59699999999999998</v>
      </c>
      <c r="I206" s="210"/>
      <c r="J206" s="206"/>
      <c r="K206" s="206"/>
      <c r="L206" s="211"/>
      <c r="M206" s="212"/>
      <c r="N206" s="213"/>
      <c r="O206" s="213"/>
      <c r="P206" s="213"/>
      <c r="Q206" s="213"/>
      <c r="R206" s="213"/>
      <c r="S206" s="213"/>
      <c r="T206" s="214"/>
      <c r="AT206" s="215" t="s">
        <v>197</v>
      </c>
      <c r="AU206" s="215" t="s">
        <v>81</v>
      </c>
      <c r="AV206" s="14" t="s">
        <v>193</v>
      </c>
      <c r="AW206" s="14" t="s">
        <v>33</v>
      </c>
      <c r="AX206" s="14" t="s">
        <v>79</v>
      </c>
      <c r="AY206" s="215" t="s">
        <v>187</v>
      </c>
    </row>
    <row r="207" spans="1:65" s="2" customFormat="1" ht="24.2" customHeight="1">
      <c r="A207" s="35"/>
      <c r="B207" s="36"/>
      <c r="C207" s="175" t="s">
        <v>385</v>
      </c>
      <c r="D207" s="175" t="s">
        <v>189</v>
      </c>
      <c r="E207" s="176" t="s">
        <v>463</v>
      </c>
      <c r="F207" s="177" t="s">
        <v>464</v>
      </c>
      <c r="G207" s="178" t="s">
        <v>124</v>
      </c>
      <c r="H207" s="179">
        <v>2.3879999999999999</v>
      </c>
      <c r="I207" s="180"/>
      <c r="J207" s="181">
        <f>ROUND(I207*H207,2)</f>
        <v>0</v>
      </c>
      <c r="K207" s="177" t="s">
        <v>192</v>
      </c>
      <c r="L207" s="40"/>
      <c r="M207" s="182" t="s">
        <v>19</v>
      </c>
      <c r="N207" s="183" t="s">
        <v>42</v>
      </c>
      <c r="O207" s="65"/>
      <c r="P207" s="184">
        <f>O207*H207</f>
        <v>0</v>
      </c>
      <c r="Q207" s="184">
        <v>7.8799999999999999E-3</v>
      </c>
      <c r="R207" s="184">
        <f>Q207*H207</f>
        <v>1.8817439999999998E-2</v>
      </c>
      <c r="S207" s="184">
        <v>0</v>
      </c>
      <c r="T207" s="185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86" t="s">
        <v>193</v>
      </c>
      <c r="AT207" s="186" t="s">
        <v>189</v>
      </c>
      <c r="AU207" s="186" t="s">
        <v>81</v>
      </c>
      <c r="AY207" s="18" t="s">
        <v>187</v>
      </c>
      <c r="BE207" s="187">
        <f>IF(N207="základní",J207,0)</f>
        <v>0</v>
      </c>
      <c r="BF207" s="187">
        <f>IF(N207="snížená",J207,0)</f>
        <v>0</v>
      </c>
      <c r="BG207" s="187">
        <f>IF(N207="zákl. přenesená",J207,0)</f>
        <v>0</v>
      </c>
      <c r="BH207" s="187">
        <f>IF(N207="sníž. přenesená",J207,0)</f>
        <v>0</v>
      </c>
      <c r="BI207" s="187">
        <f>IF(N207="nulová",J207,0)</f>
        <v>0</v>
      </c>
      <c r="BJ207" s="18" t="s">
        <v>79</v>
      </c>
      <c r="BK207" s="187">
        <f>ROUND(I207*H207,2)</f>
        <v>0</v>
      </c>
      <c r="BL207" s="18" t="s">
        <v>193</v>
      </c>
      <c r="BM207" s="186" t="s">
        <v>2112</v>
      </c>
    </row>
    <row r="208" spans="1:65" s="2" customFormat="1" ht="11.25">
      <c r="A208" s="35"/>
      <c r="B208" s="36"/>
      <c r="C208" s="37"/>
      <c r="D208" s="188" t="s">
        <v>195</v>
      </c>
      <c r="E208" s="37"/>
      <c r="F208" s="189" t="s">
        <v>466</v>
      </c>
      <c r="G208" s="37"/>
      <c r="H208" s="37"/>
      <c r="I208" s="190"/>
      <c r="J208" s="37"/>
      <c r="K208" s="37"/>
      <c r="L208" s="40"/>
      <c r="M208" s="191"/>
      <c r="N208" s="192"/>
      <c r="O208" s="65"/>
      <c r="P208" s="65"/>
      <c r="Q208" s="65"/>
      <c r="R208" s="65"/>
      <c r="S208" s="65"/>
      <c r="T208" s="66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T208" s="18" t="s">
        <v>195</v>
      </c>
      <c r="AU208" s="18" t="s">
        <v>81</v>
      </c>
    </row>
    <row r="209" spans="1:65" s="15" customFormat="1" ht="11.25">
      <c r="B209" s="216"/>
      <c r="C209" s="217"/>
      <c r="D209" s="195" t="s">
        <v>197</v>
      </c>
      <c r="E209" s="218" t="s">
        <v>19</v>
      </c>
      <c r="F209" s="219" t="s">
        <v>2110</v>
      </c>
      <c r="G209" s="217"/>
      <c r="H209" s="218" t="s">
        <v>19</v>
      </c>
      <c r="I209" s="220"/>
      <c r="J209" s="217"/>
      <c r="K209" s="217"/>
      <c r="L209" s="221"/>
      <c r="M209" s="222"/>
      <c r="N209" s="223"/>
      <c r="O209" s="223"/>
      <c r="P209" s="223"/>
      <c r="Q209" s="223"/>
      <c r="R209" s="223"/>
      <c r="S209" s="223"/>
      <c r="T209" s="224"/>
      <c r="AT209" s="225" t="s">
        <v>197</v>
      </c>
      <c r="AU209" s="225" t="s">
        <v>81</v>
      </c>
      <c r="AV209" s="15" t="s">
        <v>79</v>
      </c>
      <c r="AW209" s="15" t="s">
        <v>33</v>
      </c>
      <c r="AX209" s="15" t="s">
        <v>71</v>
      </c>
      <c r="AY209" s="225" t="s">
        <v>187</v>
      </c>
    </row>
    <row r="210" spans="1:65" s="13" customFormat="1" ht="11.25">
      <c r="B210" s="193"/>
      <c r="C210" s="194"/>
      <c r="D210" s="195" t="s">
        <v>197</v>
      </c>
      <c r="E210" s="196" t="s">
        <v>19</v>
      </c>
      <c r="F210" s="197" t="s">
        <v>2113</v>
      </c>
      <c r="G210" s="194"/>
      <c r="H210" s="198">
        <v>2.3879999999999999</v>
      </c>
      <c r="I210" s="199"/>
      <c r="J210" s="194"/>
      <c r="K210" s="194"/>
      <c r="L210" s="200"/>
      <c r="M210" s="201"/>
      <c r="N210" s="202"/>
      <c r="O210" s="202"/>
      <c r="P210" s="202"/>
      <c r="Q210" s="202"/>
      <c r="R210" s="202"/>
      <c r="S210" s="202"/>
      <c r="T210" s="203"/>
      <c r="AT210" s="204" t="s">
        <v>197</v>
      </c>
      <c r="AU210" s="204" t="s">
        <v>81</v>
      </c>
      <c r="AV210" s="13" t="s">
        <v>81</v>
      </c>
      <c r="AW210" s="13" t="s">
        <v>33</v>
      </c>
      <c r="AX210" s="13" t="s">
        <v>71</v>
      </c>
      <c r="AY210" s="204" t="s">
        <v>187</v>
      </c>
    </row>
    <row r="211" spans="1:65" s="14" customFormat="1" ht="11.25">
      <c r="B211" s="205"/>
      <c r="C211" s="206"/>
      <c r="D211" s="195" t="s">
        <v>197</v>
      </c>
      <c r="E211" s="207" t="s">
        <v>19</v>
      </c>
      <c r="F211" s="208" t="s">
        <v>199</v>
      </c>
      <c r="G211" s="206"/>
      <c r="H211" s="209">
        <v>2.3879999999999999</v>
      </c>
      <c r="I211" s="210"/>
      <c r="J211" s="206"/>
      <c r="K211" s="206"/>
      <c r="L211" s="211"/>
      <c r="M211" s="212"/>
      <c r="N211" s="213"/>
      <c r="O211" s="213"/>
      <c r="P211" s="213"/>
      <c r="Q211" s="213"/>
      <c r="R211" s="213"/>
      <c r="S211" s="213"/>
      <c r="T211" s="214"/>
      <c r="AT211" s="215" t="s">
        <v>197</v>
      </c>
      <c r="AU211" s="215" t="s">
        <v>81</v>
      </c>
      <c r="AV211" s="14" t="s">
        <v>193</v>
      </c>
      <c r="AW211" s="14" t="s">
        <v>33</v>
      </c>
      <c r="AX211" s="14" t="s">
        <v>79</v>
      </c>
      <c r="AY211" s="215" t="s">
        <v>187</v>
      </c>
    </row>
    <row r="212" spans="1:65" s="2" customFormat="1" ht="24.2" customHeight="1">
      <c r="A212" s="35"/>
      <c r="B212" s="36"/>
      <c r="C212" s="175" t="s">
        <v>390</v>
      </c>
      <c r="D212" s="175" t="s">
        <v>189</v>
      </c>
      <c r="E212" s="176" t="s">
        <v>470</v>
      </c>
      <c r="F212" s="177" t="s">
        <v>471</v>
      </c>
      <c r="G212" s="178" t="s">
        <v>124</v>
      </c>
      <c r="H212" s="179">
        <v>2.3879999999999999</v>
      </c>
      <c r="I212" s="180"/>
      <c r="J212" s="181">
        <f>ROUND(I212*H212,2)</f>
        <v>0</v>
      </c>
      <c r="K212" s="177" t="s">
        <v>192</v>
      </c>
      <c r="L212" s="40"/>
      <c r="M212" s="182" t="s">
        <v>19</v>
      </c>
      <c r="N212" s="183" t="s">
        <v>42</v>
      </c>
      <c r="O212" s="65"/>
      <c r="P212" s="184">
        <f>O212*H212</f>
        <v>0</v>
      </c>
      <c r="Q212" s="184">
        <v>0</v>
      </c>
      <c r="R212" s="184">
        <f>Q212*H212</f>
        <v>0</v>
      </c>
      <c r="S212" s="184">
        <v>0</v>
      </c>
      <c r="T212" s="185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86" t="s">
        <v>193</v>
      </c>
      <c r="AT212" s="186" t="s">
        <v>189</v>
      </c>
      <c r="AU212" s="186" t="s">
        <v>81</v>
      </c>
      <c r="AY212" s="18" t="s">
        <v>187</v>
      </c>
      <c r="BE212" s="187">
        <f>IF(N212="základní",J212,0)</f>
        <v>0</v>
      </c>
      <c r="BF212" s="187">
        <f>IF(N212="snížená",J212,0)</f>
        <v>0</v>
      </c>
      <c r="BG212" s="187">
        <f>IF(N212="zákl. přenesená",J212,0)</f>
        <v>0</v>
      </c>
      <c r="BH212" s="187">
        <f>IF(N212="sníž. přenesená",J212,0)</f>
        <v>0</v>
      </c>
      <c r="BI212" s="187">
        <f>IF(N212="nulová",J212,0)</f>
        <v>0</v>
      </c>
      <c r="BJ212" s="18" t="s">
        <v>79</v>
      </c>
      <c r="BK212" s="187">
        <f>ROUND(I212*H212,2)</f>
        <v>0</v>
      </c>
      <c r="BL212" s="18" t="s">
        <v>193</v>
      </c>
      <c r="BM212" s="186" t="s">
        <v>2114</v>
      </c>
    </row>
    <row r="213" spans="1:65" s="2" customFormat="1" ht="11.25">
      <c r="A213" s="35"/>
      <c r="B213" s="36"/>
      <c r="C213" s="37"/>
      <c r="D213" s="188" t="s">
        <v>195</v>
      </c>
      <c r="E213" s="37"/>
      <c r="F213" s="189" t="s">
        <v>473</v>
      </c>
      <c r="G213" s="37"/>
      <c r="H213" s="37"/>
      <c r="I213" s="190"/>
      <c r="J213" s="37"/>
      <c r="K213" s="37"/>
      <c r="L213" s="40"/>
      <c r="M213" s="191"/>
      <c r="N213" s="192"/>
      <c r="O213" s="65"/>
      <c r="P213" s="65"/>
      <c r="Q213" s="65"/>
      <c r="R213" s="65"/>
      <c r="S213" s="65"/>
      <c r="T213" s="66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T213" s="18" t="s">
        <v>195</v>
      </c>
      <c r="AU213" s="18" t="s">
        <v>81</v>
      </c>
    </row>
    <row r="214" spans="1:65" s="12" customFormat="1" ht="22.9" customHeight="1">
      <c r="B214" s="159"/>
      <c r="C214" s="160"/>
      <c r="D214" s="161" t="s">
        <v>70</v>
      </c>
      <c r="E214" s="173" t="s">
        <v>214</v>
      </c>
      <c r="F214" s="173" t="s">
        <v>474</v>
      </c>
      <c r="G214" s="160"/>
      <c r="H214" s="160"/>
      <c r="I214" s="163"/>
      <c r="J214" s="174">
        <f>BK214</f>
        <v>0</v>
      </c>
      <c r="K214" s="160"/>
      <c r="L214" s="165"/>
      <c r="M214" s="166"/>
      <c r="N214" s="167"/>
      <c r="O214" s="167"/>
      <c r="P214" s="168">
        <f>SUM(P215:P241)</f>
        <v>0</v>
      </c>
      <c r="Q214" s="167"/>
      <c r="R214" s="168">
        <f>SUM(R215:R241)</f>
        <v>0</v>
      </c>
      <c r="S214" s="167"/>
      <c r="T214" s="169">
        <f>SUM(T215:T241)</f>
        <v>0</v>
      </c>
      <c r="AR214" s="170" t="s">
        <v>79</v>
      </c>
      <c r="AT214" s="171" t="s">
        <v>70</v>
      </c>
      <c r="AU214" s="171" t="s">
        <v>79</v>
      </c>
      <c r="AY214" s="170" t="s">
        <v>187</v>
      </c>
      <c r="BK214" s="172">
        <f>SUM(BK215:BK241)</f>
        <v>0</v>
      </c>
    </row>
    <row r="215" spans="1:65" s="2" customFormat="1" ht="24.2" customHeight="1">
      <c r="A215" s="35"/>
      <c r="B215" s="36"/>
      <c r="C215" s="175" t="s">
        <v>395</v>
      </c>
      <c r="D215" s="175" t="s">
        <v>189</v>
      </c>
      <c r="E215" s="176" t="s">
        <v>2115</v>
      </c>
      <c r="F215" s="177" t="s">
        <v>2116</v>
      </c>
      <c r="G215" s="178" t="s">
        <v>124</v>
      </c>
      <c r="H215" s="179">
        <v>45</v>
      </c>
      <c r="I215" s="180"/>
      <c r="J215" s="181">
        <f>ROUND(I215*H215,2)</f>
        <v>0</v>
      </c>
      <c r="K215" s="177" t="s">
        <v>192</v>
      </c>
      <c r="L215" s="40"/>
      <c r="M215" s="182" t="s">
        <v>19</v>
      </c>
      <c r="N215" s="183" t="s">
        <v>42</v>
      </c>
      <c r="O215" s="65"/>
      <c r="P215" s="184">
        <f>O215*H215</f>
        <v>0</v>
      </c>
      <c r="Q215" s="184">
        <v>0</v>
      </c>
      <c r="R215" s="184">
        <f>Q215*H215</f>
        <v>0</v>
      </c>
      <c r="S215" s="184">
        <v>0</v>
      </c>
      <c r="T215" s="185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86" t="s">
        <v>193</v>
      </c>
      <c r="AT215" s="186" t="s">
        <v>189</v>
      </c>
      <c r="AU215" s="186" t="s">
        <v>81</v>
      </c>
      <c r="AY215" s="18" t="s">
        <v>187</v>
      </c>
      <c r="BE215" s="187">
        <f>IF(N215="základní",J215,0)</f>
        <v>0</v>
      </c>
      <c r="BF215" s="187">
        <f>IF(N215="snížená",J215,0)</f>
        <v>0</v>
      </c>
      <c r="BG215" s="187">
        <f>IF(N215="zákl. přenesená",J215,0)</f>
        <v>0</v>
      </c>
      <c r="BH215" s="187">
        <f>IF(N215="sníž. přenesená",J215,0)</f>
        <v>0</v>
      </c>
      <c r="BI215" s="187">
        <f>IF(N215="nulová",J215,0)</f>
        <v>0</v>
      </c>
      <c r="BJ215" s="18" t="s">
        <v>79</v>
      </c>
      <c r="BK215" s="187">
        <f>ROUND(I215*H215,2)</f>
        <v>0</v>
      </c>
      <c r="BL215" s="18" t="s">
        <v>193</v>
      </c>
      <c r="BM215" s="186" t="s">
        <v>2117</v>
      </c>
    </row>
    <row r="216" spans="1:65" s="2" customFormat="1" ht="11.25">
      <c r="A216" s="35"/>
      <c r="B216" s="36"/>
      <c r="C216" s="37"/>
      <c r="D216" s="188" t="s">
        <v>195</v>
      </c>
      <c r="E216" s="37"/>
      <c r="F216" s="189" t="s">
        <v>2118</v>
      </c>
      <c r="G216" s="37"/>
      <c r="H216" s="37"/>
      <c r="I216" s="190"/>
      <c r="J216" s="37"/>
      <c r="K216" s="37"/>
      <c r="L216" s="40"/>
      <c r="M216" s="191"/>
      <c r="N216" s="192"/>
      <c r="O216" s="65"/>
      <c r="P216" s="65"/>
      <c r="Q216" s="65"/>
      <c r="R216" s="65"/>
      <c r="S216" s="65"/>
      <c r="T216" s="66"/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T216" s="18" t="s">
        <v>195</v>
      </c>
      <c r="AU216" s="18" t="s">
        <v>81</v>
      </c>
    </row>
    <row r="217" spans="1:65" s="13" customFormat="1" ht="11.25">
      <c r="B217" s="193"/>
      <c r="C217" s="194"/>
      <c r="D217" s="195" t="s">
        <v>197</v>
      </c>
      <c r="E217" s="196" t="s">
        <v>19</v>
      </c>
      <c r="F217" s="197" t="s">
        <v>122</v>
      </c>
      <c r="G217" s="194"/>
      <c r="H217" s="198">
        <v>45</v>
      </c>
      <c r="I217" s="199"/>
      <c r="J217" s="194"/>
      <c r="K217" s="194"/>
      <c r="L217" s="200"/>
      <c r="M217" s="201"/>
      <c r="N217" s="202"/>
      <c r="O217" s="202"/>
      <c r="P217" s="202"/>
      <c r="Q217" s="202"/>
      <c r="R217" s="202"/>
      <c r="S217" s="202"/>
      <c r="T217" s="203"/>
      <c r="AT217" s="204" t="s">
        <v>197</v>
      </c>
      <c r="AU217" s="204" t="s">
        <v>81</v>
      </c>
      <c r="AV217" s="13" t="s">
        <v>81</v>
      </c>
      <c r="AW217" s="13" t="s">
        <v>33</v>
      </c>
      <c r="AX217" s="13" t="s">
        <v>79</v>
      </c>
      <c r="AY217" s="204" t="s">
        <v>187</v>
      </c>
    </row>
    <row r="218" spans="1:65" s="2" customFormat="1" ht="21.75" customHeight="1">
      <c r="A218" s="35"/>
      <c r="B218" s="36"/>
      <c r="C218" s="175" t="s">
        <v>400</v>
      </c>
      <c r="D218" s="175" t="s">
        <v>189</v>
      </c>
      <c r="E218" s="176" t="s">
        <v>481</v>
      </c>
      <c r="F218" s="177" t="s">
        <v>482</v>
      </c>
      <c r="G218" s="178" t="s">
        <v>124</v>
      </c>
      <c r="H218" s="179">
        <v>244.95</v>
      </c>
      <c r="I218" s="180"/>
      <c r="J218" s="181">
        <f>ROUND(I218*H218,2)</f>
        <v>0</v>
      </c>
      <c r="K218" s="177" t="s">
        <v>192</v>
      </c>
      <c r="L218" s="40"/>
      <c r="M218" s="182" t="s">
        <v>19</v>
      </c>
      <c r="N218" s="183" t="s">
        <v>42</v>
      </c>
      <c r="O218" s="65"/>
      <c r="P218" s="184">
        <f>O218*H218</f>
        <v>0</v>
      </c>
      <c r="Q218" s="184">
        <v>0</v>
      </c>
      <c r="R218" s="184">
        <f>Q218*H218</f>
        <v>0</v>
      </c>
      <c r="S218" s="184">
        <v>0</v>
      </c>
      <c r="T218" s="185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86" t="s">
        <v>193</v>
      </c>
      <c r="AT218" s="186" t="s">
        <v>189</v>
      </c>
      <c r="AU218" s="186" t="s">
        <v>81</v>
      </c>
      <c r="AY218" s="18" t="s">
        <v>187</v>
      </c>
      <c r="BE218" s="187">
        <f>IF(N218="základní",J218,0)</f>
        <v>0</v>
      </c>
      <c r="BF218" s="187">
        <f>IF(N218="snížená",J218,0)</f>
        <v>0</v>
      </c>
      <c r="BG218" s="187">
        <f>IF(N218="zákl. přenesená",J218,0)</f>
        <v>0</v>
      </c>
      <c r="BH218" s="187">
        <f>IF(N218="sníž. přenesená",J218,0)</f>
        <v>0</v>
      </c>
      <c r="BI218" s="187">
        <f>IF(N218="nulová",J218,0)</f>
        <v>0</v>
      </c>
      <c r="BJ218" s="18" t="s">
        <v>79</v>
      </c>
      <c r="BK218" s="187">
        <f>ROUND(I218*H218,2)</f>
        <v>0</v>
      </c>
      <c r="BL218" s="18" t="s">
        <v>193</v>
      </c>
      <c r="BM218" s="186" t="s">
        <v>2119</v>
      </c>
    </row>
    <row r="219" spans="1:65" s="2" customFormat="1" ht="11.25">
      <c r="A219" s="35"/>
      <c r="B219" s="36"/>
      <c r="C219" s="37"/>
      <c r="D219" s="188" t="s">
        <v>195</v>
      </c>
      <c r="E219" s="37"/>
      <c r="F219" s="189" t="s">
        <v>484</v>
      </c>
      <c r="G219" s="37"/>
      <c r="H219" s="37"/>
      <c r="I219" s="190"/>
      <c r="J219" s="37"/>
      <c r="K219" s="37"/>
      <c r="L219" s="40"/>
      <c r="M219" s="191"/>
      <c r="N219" s="192"/>
      <c r="O219" s="65"/>
      <c r="P219" s="65"/>
      <c r="Q219" s="65"/>
      <c r="R219" s="65"/>
      <c r="S219" s="65"/>
      <c r="T219" s="66"/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T219" s="18" t="s">
        <v>195</v>
      </c>
      <c r="AU219" s="18" t="s">
        <v>81</v>
      </c>
    </row>
    <row r="220" spans="1:65" s="13" customFormat="1" ht="11.25">
      <c r="B220" s="193"/>
      <c r="C220" s="194"/>
      <c r="D220" s="195" t="s">
        <v>197</v>
      </c>
      <c r="E220" s="196" t="s">
        <v>19</v>
      </c>
      <c r="F220" s="197" t="s">
        <v>731</v>
      </c>
      <c r="G220" s="194"/>
      <c r="H220" s="198">
        <v>244.95</v>
      </c>
      <c r="I220" s="199"/>
      <c r="J220" s="194"/>
      <c r="K220" s="194"/>
      <c r="L220" s="200"/>
      <c r="M220" s="201"/>
      <c r="N220" s="202"/>
      <c r="O220" s="202"/>
      <c r="P220" s="202"/>
      <c r="Q220" s="202"/>
      <c r="R220" s="202"/>
      <c r="S220" s="202"/>
      <c r="T220" s="203"/>
      <c r="AT220" s="204" t="s">
        <v>197</v>
      </c>
      <c r="AU220" s="204" t="s">
        <v>81</v>
      </c>
      <c r="AV220" s="13" t="s">
        <v>81</v>
      </c>
      <c r="AW220" s="13" t="s">
        <v>33</v>
      </c>
      <c r="AX220" s="13" t="s">
        <v>79</v>
      </c>
      <c r="AY220" s="204" t="s">
        <v>187</v>
      </c>
    </row>
    <row r="221" spans="1:65" s="2" customFormat="1" ht="21.75" customHeight="1">
      <c r="A221" s="35"/>
      <c r="B221" s="36"/>
      <c r="C221" s="175" t="s">
        <v>406</v>
      </c>
      <c r="D221" s="175" t="s">
        <v>189</v>
      </c>
      <c r="E221" s="176" t="s">
        <v>486</v>
      </c>
      <c r="F221" s="177" t="s">
        <v>487</v>
      </c>
      <c r="G221" s="178" t="s">
        <v>124</v>
      </c>
      <c r="H221" s="179">
        <v>244.95</v>
      </c>
      <c r="I221" s="180"/>
      <c r="J221" s="181">
        <f>ROUND(I221*H221,2)</f>
        <v>0</v>
      </c>
      <c r="K221" s="177" t="s">
        <v>192</v>
      </c>
      <c r="L221" s="40"/>
      <c r="M221" s="182" t="s">
        <v>19</v>
      </c>
      <c r="N221" s="183" t="s">
        <v>42</v>
      </c>
      <c r="O221" s="65"/>
      <c r="P221" s="184">
        <f>O221*H221</f>
        <v>0</v>
      </c>
      <c r="Q221" s="184">
        <v>0</v>
      </c>
      <c r="R221" s="184">
        <f>Q221*H221</f>
        <v>0</v>
      </c>
      <c r="S221" s="184">
        <v>0</v>
      </c>
      <c r="T221" s="185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86" t="s">
        <v>193</v>
      </c>
      <c r="AT221" s="186" t="s">
        <v>189</v>
      </c>
      <c r="AU221" s="186" t="s">
        <v>81</v>
      </c>
      <c r="AY221" s="18" t="s">
        <v>187</v>
      </c>
      <c r="BE221" s="187">
        <f>IF(N221="základní",J221,0)</f>
        <v>0</v>
      </c>
      <c r="BF221" s="187">
        <f>IF(N221="snížená",J221,0)</f>
        <v>0</v>
      </c>
      <c r="BG221" s="187">
        <f>IF(N221="zákl. přenesená",J221,0)</f>
        <v>0</v>
      </c>
      <c r="BH221" s="187">
        <f>IF(N221="sníž. přenesená",J221,0)</f>
        <v>0</v>
      </c>
      <c r="BI221" s="187">
        <f>IF(N221="nulová",J221,0)</f>
        <v>0</v>
      </c>
      <c r="BJ221" s="18" t="s">
        <v>79</v>
      </c>
      <c r="BK221" s="187">
        <f>ROUND(I221*H221,2)</f>
        <v>0</v>
      </c>
      <c r="BL221" s="18" t="s">
        <v>193</v>
      </c>
      <c r="BM221" s="186" t="s">
        <v>2120</v>
      </c>
    </row>
    <row r="222" spans="1:65" s="2" customFormat="1" ht="11.25">
      <c r="A222" s="35"/>
      <c r="B222" s="36"/>
      <c r="C222" s="37"/>
      <c r="D222" s="188" t="s">
        <v>195</v>
      </c>
      <c r="E222" s="37"/>
      <c r="F222" s="189" t="s">
        <v>489</v>
      </c>
      <c r="G222" s="37"/>
      <c r="H222" s="37"/>
      <c r="I222" s="190"/>
      <c r="J222" s="37"/>
      <c r="K222" s="37"/>
      <c r="L222" s="40"/>
      <c r="M222" s="191"/>
      <c r="N222" s="192"/>
      <c r="O222" s="65"/>
      <c r="P222" s="65"/>
      <c r="Q222" s="65"/>
      <c r="R222" s="65"/>
      <c r="S222" s="65"/>
      <c r="T222" s="66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T222" s="18" t="s">
        <v>195</v>
      </c>
      <c r="AU222" s="18" t="s">
        <v>81</v>
      </c>
    </row>
    <row r="223" spans="1:65" s="13" customFormat="1" ht="11.25">
      <c r="B223" s="193"/>
      <c r="C223" s="194"/>
      <c r="D223" s="195" t="s">
        <v>197</v>
      </c>
      <c r="E223" s="196" t="s">
        <v>19</v>
      </c>
      <c r="F223" s="197" t="s">
        <v>731</v>
      </c>
      <c r="G223" s="194"/>
      <c r="H223" s="198">
        <v>244.95</v>
      </c>
      <c r="I223" s="199"/>
      <c r="J223" s="194"/>
      <c r="K223" s="194"/>
      <c r="L223" s="200"/>
      <c r="M223" s="201"/>
      <c r="N223" s="202"/>
      <c r="O223" s="202"/>
      <c r="P223" s="202"/>
      <c r="Q223" s="202"/>
      <c r="R223" s="202"/>
      <c r="S223" s="202"/>
      <c r="T223" s="203"/>
      <c r="AT223" s="204" t="s">
        <v>197</v>
      </c>
      <c r="AU223" s="204" t="s">
        <v>81</v>
      </c>
      <c r="AV223" s="13" t="s">
        <v>81</v>
      </c>
      <c r="AW223" s="13" t="s">
        <v>33</v>
      </c>
      <c r="AX223" s="13" t="s">
        <v>79</v>
      </c>
      <c r="AY223" s="204" t="s">
        <v>187</v>
      </c>
    </row>
    <row r="224" spans="1:65" s="2" customFormat="1" ht="24.2" customHeight="1">
      <c r="A224" s="35"/>
      <c r="B224" s="36"/>
      <c r="C224" s="175" t="s">
        <v>411</v>
      </c>
      <c r="D224" s="175" t="s">
        <v>189</v>
      </c>
      <c r="E224" s="176" t="s">
        <v>491</v>
      </c>
      <c r="F224" s="177" t="s">
        <v>492</v>
      </c>
      <c r="G224" s="178" t="s">
        <v>124</v>
      </c>
      <c r="H224" s="179">
        <v>45</v>
      </c>
      <c r="I224" s="180"/>
      <c r="J224" s="181">
        <f>ROUND(I224*H224,2)</f>
        <v>0</v>
      </c>
      <c r="K224" s="177" t="s">
        <v>192</v>
      </c>
      <c r="L224" s="40"/>
      <c r="M224" s="182" t="s">
        <v>19</v>
      </c>
      <c r="N224" s="183" t="s">
        <v>42</v>
      </c>
      <c r="O224" s="65"/>
      <c r="P224" s="184">
        <f>O224*H224</f>
        <v>0</v>
      </c>
      <c r="Q224" s="184">
        <v>0</v>
      </c>
      <c r="R224" s="184">
        <f>Q224*H224</f>
        <v>0</v>
      </c>
      <c r="S224" s="184">
        <v>0</v>
      </c>
      <c r="T224" s="185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86" t="s">
        <v>193</v>
      </c>
      <c r="AT224" s="186" t="s">
        <v>189</v>
      </c>
      <c r="AU224" s="186" t="s">
        <v>81</v>
      </c>
      <c r="AY224" s="18" t="s">
        <v>187</v>
      </c>
      <c r="BE224" s="187">
        <f>IF(N224="základní",J224,0)</f>
        <v>0</v>
      </c>
      <c r="BF224" s="187">
        <f>IF(N224="snížená",J224,0)</f>
        <v>0</v>
      </c>
      <c r="BG224" s="187">
        <f>IF(N224="zákl. přenesená",J224,0)</f>
        <v>0</v>
      </c>
      <c r="BH224" s="187">
        <f>IF(N224="sníž. přenesená",J224,0)</f>
        <v>0</v>
      </c>
      <c r="BI224" s="187">
        <f>IF(N224="nulová",J224,0)</f>
        <v>0</v>
      </c>
      <c r="BJ224" s="18" t="s">
        <v>79</v>
      </c>
      <c r="BK224" s="187">
        <f>ROUND(I224*H224,2)</f>
        <v>0</v>
      </c>
      <c r="BL224" s="18" t="s">
        <v>193</v>
      </c>
      <c r="BM224" s="186" t="s">
        <v>2121</v>
      </c>
    </row>
    <row r="225" spans="1:65" s="2" customFormat="1" ht="11.25">
      <c r="A225" s="35"/>
      <c r="B225" s="36"/>
      <c r="C225" s="37"/>
      <c r="D225" s="188" t="s">
        <v>195</v>
      </c>
      <c r="E225" s="37"/>
      <c r="F225" s="189" t="s">
        <v>494</v>
      </c>
      <c r="G225" s="37"/>
      <c r="H225" s="37"/>
      <c r="I225" s="190"/>
      <c r="J225" s="37"/>
      <c r="K225" s="37"/>
      <c r="L225" s="40"/>
      <c r="M225" s="191"/>
      <c r="N225" s="192"/>
      <c r="O225" s="65"/>
      <c r="P225" s="65"/>
      <c r="Q225" s="65"/>
      <c r="R225" s="65"/>
      <c r="S225" s="65"/>
      <c r="T225" s="66"/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T225" s="18" t="s">
        <v>195</v>
      </c>
      <c r="AU225" s="18" t="s">
        <v>81</v>
      </c>
    </row>
    <row r="226" spans="1:65" s="13" customFormat="1" ht="11.25">
      <c r="B226" s="193"/>
      <c r="C226" s="194"/>
      <c r="D226" s="195" t="s">
        <v>197</v>
      </c>
      <c r="E226" s="196" t="s">
        <v>19</v>
      </c>
      <c r="F226" s="197" t="s">
        <v>2122</v>
      </c>
      <c r="G226" s="194"/>
      <c r="H226" s="198">
        <v>45</v>
      </c>
      <c r="I226" s="199"/>
      <c r="J226" s="194"/>
      <c r="K226" s="194"/>
      <c r="L226" s="200"/>
      <c r="M226" s="201"/>
      <c r="N226" s="202"/>
      <c r="O226" s="202"/>
      <c r="P226" s="202"/>
      <c r="Q226" s="202"/>
      <c r="R226" s="202"/>
      <c r="S226" s="202"/>
      <c r="T226" s="203"/>
      <c r="AT226" s="204" t="s">
        <v>197</v>
      </c>
      <c r="AU226" s="204" t="s">
        <v>81</v>
      </c>
      <c r="AV226" s="13" t="s">
        <v>81</v>
      </c>
      <c r="AW226" s="13" t="s">
        <v>33</v>
      </c>
      <c r="AX226" s="13" t="s">
        <v>71</v>
      </c>
      <c r="AY226" s="204" t="s">
        <v>187</v>
      </c>
    </row>
    <row r="227" spans="1:65" s="14" customFormat="1" ht="11.25">
      <c r="B227" s="205"/>
      <c r="C227" s="206"/>
      <c r="D227" s="195" t="s">
        <v>197</v>
      </c>
      <c r="E227" s="207" t="s">
        <v>122</v>
      </c>
      <c r="F227" s="208" t="s">
        <v>199</v>
      </c>
      <c r="G227" s="206"/>
      <c r="H227" s="209">
        <v>45</v>
      </c>
      <c r="I227" s="210"/>
      <c r="J227" s="206"/>
      <c r="K227" s="206"/>
      <c r="L227" s="211"/>
      <c r="M227" s="212"/>
      <c r="N227" s="213"/>
      <c r="O227" s="213"/>
      <c r="P227" s="213"/>
      <c r="Q227" s="213"/>
      <c r="R227" s="213"/>
      <c r="S227" s="213"/>
      <c r="T227" s="214"/>
      <c r="AT227" s="215" t="s">
        <v>197</v>
      </c>
      <c r="AU227" s="215" t="s">
        <v>81</v>
      </c>
      <c r="AV227" s="14" t="s">
        <v>193</v>
      </c>
      <c r="AW227" s="14" t="s">
        <v>33</v>
      </c>
      <c r="AX227" s="14" t="s">
        <v>79</v>
      </c>
      <c r="AY227" s="215" t="s">
        <v>187</v>
      </c>
    </row>
    <row r="228" spans="1:65" s="2" customFormat="1" ht="24.2" customHeight="1">
      <c r="A228" s="35"/>
      <c r="B228" s="36"/>
      <c r="C228" s="175" t="s">
        <v>416</v>
      </c>
      <c r="D228" s="175" t="s">
        <v>189</v>
      </c>
      <c r="E228" s="176" t="s">
        <v>1362</v>
      </c>
      <c r="F228" s="177" t="s">
        <v>1363</v>
      </c>
      <c r="G228" s="178" t="s">
        <v>124</v>
      </c>
      <c r="H228" s="179">
        <v>244.95</v>
      </c>
      <c r="I228" s="180"/>
      <c r="J228" s="181">
        <f>ROUND(I228*H228,2)</f>
        <v>0</v>
      </c>
      <c r="K228" s="177" t="s">
        <v>192</v>
      </c>
      <c r="L228" s="40"/>
      <c r="M228" s="182" t="s">
        <v>19</v>
      </c>
      <c r="N228" s="183" t="s">
        <v>42</v>
      </c>
      <c r="O228" s="65"/>
      <c r="P228" s="184">
        <f>O228*H228</f>
        <v>0</v>
      </c>
      <c r="Q228" s="184">
        <v>0</v>
      </c>
      <c r="R228" s="184">
        <f>Q228*H228</f>
        <v>0</v>
      </c>
      <c r="S228" s="184">
        <v>0</v>
      </c>
      <c r="T228" s="185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86" t="s">
        <v>193</v>
      </c>
      <c r="AT228" s="186" t="s">
        <v>189</v>
      </c>
      <c r="AU228" s="186" t="s">
        <v>81</v>
      </c>
      <c r="AY228" s="18" t="s">
        <v>187</v>
      </c>
      <c r="BE228" s="187">
        <f>IF(N228="základní",J228,0)</f>
        <v>0</v>
      </c>
      <c r="BF228" s="187">
        <f>IF(N228="snížená",J228,0)</f>
        <v>0</v>
      </c>
      <c r="BG228" s="187">
        <f>IF(N228="zákl. přenesená",J228,0)</f>
        <v>0</v>
      </c>
      <c r="BH228" s="187">
        <f>IF(N228="sníž. přenesená",J228,0)</f>
        <v>0</v>
      </c>
      <c r="BI228" s="187">
        <f>IF(N228="nulová",J228,0)</f>
        <v>0</v>
      </c>
      <c r="BJ228" s="18" t="s">
        <v>79</v>
      </c>
      <c r="BK228" s="187">
        <f>ROUND(I228*H228,2)</f>
        <v>0</v>
      </c>
      <c r="BL228" s="18" t="s">
        <v>193</v>
      </c>
      <c r="BM228" s="186" t="s">
        <v>2123</v>
      </c>
    </row>
    <row r="229" spans="1:65" s="2" customFormat="1" ht="11.25">
      <c r="A229" s="35"/>
      <c r="B229" s="36"/>
      <c r="C229" s="37"/>
      <c r="D229" s="188" t="s">
        <v>195</v>
      </c>
      <c r="E229" s="37"/>
      <c r="F229" s="189" t="s">
        <v>1365</v>
      </c>
      <c r="G229" s="37"/>
      <c r="H229" s="37"/>
      <c r="I229" s="190"/>
      <c r="J229" s="37"/>
      <c r="K229" s="37"/>
      <c r="L229" s="40"/>
      <c r="M229" s="191"/>
      <c r="N229" s="192"/>
      <c r="O229" s="65"/>
      <c r="P229" s="65"/>
      <c r="Q229" s="65"/>
      <c r="R229" s="65"/>
      <c r="S229" s="65"/>
      <c r="T229" s="66"/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T229" s="18" t="s">
        <v>195</v>
      </c>
      <c r="AU229" s="18" t="s">
        <v>81</v>
      </c>
    </row>
    <row r="230" spans="1:65" s="13" customFormat="1" ht="11.25">
      <c r="B230" s="193"/>
      <c r="C230" s="194"/>
      <c r="D230" s="195" t="s">
        <v>197</v>
      </c>
      <c r="E230" s="196" t="s">
        <v>19</v>
      </c>
      <c r="F230" s="197" t="s">
        <v>731</v>
      </c>
      <c r="G230" s="194"/>
      <c r="H230" s="198">
        <v>244.95</v>
      </c>
      <c r="I230" s="199"/>
      <c r="J230" s="194"/>
      <c r="K230" s="194"/>
      <c r="L230" s="200"/>
      <c r="M230" s="201"/>
      <c r="N230" s="202"/>
      <c r="O230" s="202"/>
      <c r="P230" s="202"/>
      <c r="Q230" s="202"/>
      <c r="R230" s="202"/>
      <c r="S230" s="202"/>
      <c r="T230" s="203"/>
      <c r="AT230" s="204" t="s">
        <v>197</v>
      </c>
      <c r="AU230" s="204" t="s">
        <v>81</v>
      </c>
      <c r="AV230" s="13" t="s">
        <v>81</v>
      </c>
      <c r="AW230" s="13" t="s">
        <v>33</v>
      </c>
      <c r="AX230" s="13" t="s">
        <v>79</v>
      </c>
      <c r="AY230" s="204" t="s">
        <v>187</v>
      </c>
    </row>
    <row r="231" spans="1:65" s="2" customFormat="1" ht="16.5" customHeight="1">
      <c r="A231" s="35"/>
      <c r="B231" s="36"/>
      <c r="C231" s="175" t="s">
        <v>424</v>
      </c>
      <c r="D231" s="175" t="s">
        <v>189</v>
      </c>
      <c r="E231" s="176" t="s">
        <v>497</v>
      </c>
      <c r="F231" s="177" t="s">
        <v>498</v>
      </c>
      <c r="G231" s="178" t="s">
        <v>124</v>
      </c>
      <c r="H231" s="179">
        <v>391.92</v>
      </c>
      <c r="I231" s="180"/>
      <c r="J231" s="181">
        <f>ROUND(I231*H231,2)</f>
        <v>0</v>
      </c>
      <c r="K231" s="177" t="s">
        <v>192</v>
      </c>
      <c r="L231" s="40"/>
      <c r="M231" s="182" t="s">
        <v>19</v>
      </c>
      <c r="N231" s="183" t="s">
        <v>42</v>
      </c>
      <c r="O231" s="65"/>
      <c r="P231" s="184">
        <f>O231*H231</f>
        <v>0</v>
      </c>
      <c r="Q231" s="184">
        <v>0</v>
      </c>
      <c r="R231" s="184">
        <f>Q231*H231</f>
        <v>0</v>
      </c>
      <c r="S231" s="184">
        <v>0</v>
      </c>
      <c r="T231" s="185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86" t="s">
        <v>193</v>
      </c>
      <c r="AT231" s="186" t="s">
        <v>189</v>
      </c>
      <c r="AU231" s="186" t="s">
        <v>81</v>
      </c>
      <c r="AY231" s="18" t="s">
        <v>187</v>
      </c>
      <c r="BE231" s="187">
        <f>IF(N231="základní",J231,0)</f>
        <v>0</v>
      </c>
      <c r="BF231" s="187">
        <f>IF(N231="snížená",J231,0)</f>
        <v>0</v>
      </c>
      <c r="BG231" s="187">
        <f>IF(N231="zákl. přenesená",J231,0)</f>
        <v>0</v>
      </c>
      <c r="BH231" s="187">
        <f>IF(N231="sníž. přenesená",J231,0)</f>
        <v>0</v>
      </c>
      <c r="BI231" s="187">
        <f>IF(N231="nulová",J231,0)</f>
        <v>0</v>
      </c>
      <c r="BJ231" s="18" t="s">
        <v>79</v>
      </c>
      <c r="BK231" s="187">
        <f>ROUND(I231*H231,2)</f>
        <v>0</v>
      </c>
      <c r="BL231" s="18" t="s">
        <v>193</v>
      </c>
      <c r="BM231" s="186" t="s">
        <v>2124</v>
      </c>
    </row>
    <row r="232" spans="1:65" s="2" customFormat="1" ht="11.25">
      <c r="A232" s="35"/>
      <c r="B232" s="36"/>
      <c r="C232" s="37"/>
      <c r="D232" s="188" t="s">
        <v>195</v>
      </c>
      <c r="E232" s="37"/>
      <c r="F232" s="189" t="s">
        <v>500</v>
      </c>
      <c r="G232" s="37"/>
      <c r="H232" s="37"/>
      <c r="I232" s="190"/>
      <c r="J232" s="37"/>
      <c r="K232" s="37"/>
      <c r="L232" s="40"/>
      <c r="M232" s="191"/>
      <c r="N232" s="192"/>
      <c r="O232" s="65"/>
      <c r="P232" s="65"/>
      <c r="Q232" s="65"/>
      <c r="R232" s="65"/>
      <c r="S232" s="65"/>
      <c r="T232" s="66"/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T232" s="18" t="s">
        <v>195</v>
      </c>
      <c r="AU232" s="18" t="s">
        <v>81</v>
      </c>
    </row>
    <row r="233" spans="1:65" s="13" customFormat="1" ht="11.25">
      <c r="B233" s="193"/>
      <c r="C233" s="194"/>
      <c r="D233" s="195" t="s">
        <v>197</v>
      </c>
      <c r="E233" s="196" t="s">
        <v>19</v>
      </c>
      <c r="F233" s="197" t="s">
        <v>134</v>
      </c>
      <c r="G233" s="194"/>
      <c r="H233" s="198">
        <v>391.92</v>
      </c>
      <c r="I233" s="199"/>
      <c r="J233" s="194"/>
      <c r="K233" s="194"/>
      <c r="L233" s="200"/>
      <c r="M233" s="201"/>
      <c r="N233" s="202"/>
      <c r="O233" s="202"/>
      <c r="P233" s="202"/>
      <c r="Q233" s="202"/>
      <c r="R233" s="202"/>
      <c r="S233" s="202"/>
      <c r="T233" s="203"/>
      <c r="AT233" s="204" t="s">
        <v>197</v>
      </c>
      <c r="AU233" s="204" t="s">
        <v>81</v>
      </c>
      <c r="AV233" s="13" t="s">
        <v>81</v>
      </c>
      <c r="AW233" s="13" t="s">
        <v>33</v>
      </c>
      <c r="AX233" s="13" t="s">
        <v>79</v>
      </c>
      <c r="AY233" s="204" t="s">
        <v>187</v>
      </c>
    </row>
    <row r="234" spans="1:65" s="2" customFormat="1" ht="24.2" customHeight="1">
      <c r="A234" s="35"/>
      <c r="B234" s="36"/>
      <c r="C234" s="175" t="s">
        <v>430</v>
      </c>
      <c r="D234" s="175" t="s">
        <v>189</v>
      </c>
      <c r="E234" s="176" t="s">
        <v>502</v>
      </c>
      <c r="F234" s="177" t="s">
        <v>503</v>
      </c>
      <c r="G234" s="178" t="s">
        <v>124</v>
      </c>
      <c r="H234" s="179">
        <v>391.92</v>
      </c>
      <c r="I234" s="180"/>
      <c r="J234" s="181">
        <f>ROUND(I234*H234,2)</f>
        <v>0</v>
      </c>
      <c r="K234" s="177" t="s">
        <v>192</v>
      </c>
      <c r="L234" s="40"/>
      <c r="M234" s="182" t="s">
        <v>19</v>
      </c>
      <c r="N234" s="183" t="s">
        <v>42</v>
      </c>
      <c r="O234" s="65"/>
      <c r="P234" s="184">
        <f>O234*H234</f>
        <v>0</v>
      </c>
      <c r="Q234" s="184">
        <v>0</v>
      </c>
      <c r="R234" s="184">
        <f>Q234*H234</f>
        <v>0</v>
      </c>
      <c r="S234" s="184">
        <v>0</v>
      </c>
      <c r="T234" s="185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186" t="s">
        <v>193</v>
      </c>
      <c r="AT234" s="186" t="s">
        <v>189</v>
      </c>
      <c r="AU234" s="186" t="s">
        <v>81</v>
      </c>
      <c r="AY234" s="18" t="s">
        <v>187</v>
      </c>
      <c r="BE234" s="187">
        <f>IF(N234="základní",J234,0)</f>
        <v>0</v>
      </c>
      <c r="BF234" s="187">
        <f>IF(N234="snížená",J234,0)</f>
        <v>0</v>
      </c>
      <c r="BG234" s="187">
        <f>IF(N234="zákl. přenesená",J234,0)</f>
        <v>0</v>
      </c>
      <c r="BH234" s="187">
        <f>IF(N234="sníž. přenesená",J234,0)</f>
        <v>0</v>
      </c>
      <c r="BI234" s="187">
        <f>IF(N234="nulová",J234,0)</f>
        <v>0</v>
      </c>
      <c r="BJ234" s="18" t="s">
        <v>79</v>
      </c>
      <c r="BK234" s="187">
        <f>ROUND(I234*H234,2)</f>
        <v>0</v>
      </c>
      <c r="BL234" s="18" t="s">
        <v>193</v>
      </c>
      <c r="BM234" s="186" t="s">
        <v>2125</v>
      </c>
    </row>
    <row r="235" spans="1:65" s="2" customFormat="1" ht="11.25">
      <c r="A235" s="35"/>
      <c r="B235" s="36"/>
      <c r="C235" s="37"/>
      <c r="D235" s="188" t="s">
        <v>195</v>
      </c>
      <c r="E235" s="37"/>
      <c r="F235" s="189" t="s">
        <v>505</v>
      </c>
      <c r="G235" s="37"/>
      <c r="H235" s="37"/>
      <c r="I235" s="190"/>
      <c r="J235" s="37"/>
      <c r="K235" s="37"/>
      <c r="L235" s="40"/>
      <c r="M235" s="191"/>
      <c r="N235" s="192"/>
      <c r="O235" s="65"/>
      <c r="P235" s="65"/>
      <c r="Q235" s="65"/>
      <c r="R235" s="65"/>
      <c r="S235" s="65"/>
      <c r="T235" s="66"/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T235" s="18" t="s">
        <v>195</v>
      </c>
      <c r="AU235" s="18" t="s">
        <v>81</v>
      </c>
    </row>
    <row r="236" spans="1:65" s="13" customFormat="1" ht="11.25">
      <c r="B236" s="193"/>
      <c r="C236" s="194"/>
      <c r="D236" s="195" t="s">
        <v>197</v>
      </c>
      <c r="E236" s="196" t="s">
        <v>19</v>
      </c>
      <c r="F236" s="197" t="s">
        <v>749</v>
      </c>
      <c r="G236" s="194"/>
      <c r="H236" s="198">
        <v>391.92</v>
      </c>
      <c r="I236" s="199"/>
      <c r="J236" s="194"/>
      <c r="K236" s="194"/>
      <c r="L236" s="200"/>
      <c r="M236" s="201"/>
      <c r="N236" s="202"/>
      <c r="O236" s="202"/>
      <c r="P236" s="202"/>
      <c r="Q236" s="202"/>
      <c r="R236" s="202"/>
      <c r="S236" s="202"/>
      <c r="T236" s="203"/>
      <c r="AT236" s="204" t="s">
        <v>197</v>
      </c>
      <c r="AU236" s="204" t="s">
        <v>81</v>
      </c>
      <c r="AV236" s="13" t="s">
        <v>81</v>
      </c>
      <c r="AW236" s="13" t="s">
        <v>33</v>
      </c>
      <c r="AX236" s="13" t="s">
        <v>71</v>
      </c>
      <c r="AY236" s="204" t="s">
        <v>187</v>
      </c>
    </row>
    <row r="237" spans="1:65" s="16" customFormat="1" ht="11.25">
      <c r="B237" s="236"/>
      <c r="C237" s="237"/>
      <c r="D237" s="195" t="s">
        <v>197</v>
      </c>
      <c r="E237" s="238" t="s">
        <v>134</v>
      </c>
      <c r="F237" s="239" t="s">
        <v>507</v>
      </c>
      <c r="G237" s="237"/>
      <c r="H237" s="240">
        <v>391.92</v>
      </c>
      <c r="I237" s="241"/>
      <c r="J237" s="237"/>
      <c r="K237" s="237"/>
      <c r="L237" s="242"/>
      <c r="M237" s="243"/>
      <c r="N237" s="244"/>
      <c r="O237" s="244"/>
      <c r="P237" s="244"/>
      <c r="Q237" s="244"/>
      <c r="R237" s="244"/>
      <c r="S237" s="244"/>
      <c r="T237" s="245"/>
      <c r="AT237" s="246" t="s">
        <v>197</v>
      </c>
      <c r="AU237" s="246" t="s">
        <v>81</v>
      </c>
      <c r="AV237" s="16" t="s">
        <v>205</v>
      </c>
      <c r="AW237" s="16" t="s">
        <v>33</v>
      </c>
      <c r="AX237" s="16" t="s">
        <v>71</v>
      </c>
      <c r="AY237" s="246" t="s">
        <v>187</v>
      </c>
    </row>
    <row r="238" spans="1:65" s="14" customFormat="1" ht="11.25">
      <c r="B238" s="205"/>
      <c r="C238" s="206"/>
      <c r="D238" s="195" t="s">
        <v>197</v>
      </c>
      <c r="E238" s="207" t="s">
        <v>19</v>
      </c>
      <c r="F238" s="208" t="s">
        <v>199</v>
      </c>
      <c r="G238" s="206"/>
      <c r="H238" s="209">
        <v>391.92</v>
      </c>
      <c r="I238" s="210"/>
      <c r="J238" s="206"/>
      <c r="K238" s="206"/>
      <c r="L238" s="211"/>
      <c r="M238" s="212"/>
      <c r="N238" s="213"/>
      <c r="O238" s="213"/>
      <c r="P238" s="213"/>
      <c r="Q238" s="213"/>
      <c r="R238" s="213"/>
      <c r="S238" s="213"/>
      <c r="T238" s="214"/>
      <c r="AT238" s="215" t="s">
        <v>197</v>
      </c>
      <c r="AU238" s="215" t="s">
        <v>81</v>
      </c>
      <c r="AV238" s="14" t="s">
        <v>193</v>
      </c>
      <c r="AW238" s="14" t="s">
        <v>33</v>
      </c>
      <c r="AX238" s="14" t="s">
        <v>79</v>
      </c>
      <c r="AY238" s="215" t="s">
        <v>187</v>
      </c>
    </row>
    <row r="239" spans="1:65" s="2" customFormat="1" ht="24.2" customHeight="1">
      <c r="A239" s="35"/>
      <c r="B239" s="36"/>
      <c r="C239" s="175" t="s">
        <v>434</v>
      </c>
      <c r="D239" s="175" t="s">
        <v>189</v>
      </c>
      <c r="E239" s="176" t="s">
        <v>509</v>
      </c>
      <c r="F239" s="177" t="s">
        <v>510</v>
      </c>
      <c r="G239" s="178" t="s">
        <v>124</v>
      </c>
      <c r="H239" s="179">
        <v>244.95</v>
      </c>
      <c r="I239" s="180"/>
      <c r="J239" s="181">
        <f>ROUND(I239*H239,2)</f>
        <v>0</v>
      </c>
      <c r="K239" s="177" t="s">
        <v>192</v>
      </c>
      <c r="L239" s="40"/>
      <c r="M239" s="182" t="s">
        <v>19</v>
      </c>
      <c r="N239" s="183" t="s">
        <v>42</v>
      </c>
      <c r="O239" s="65"/>
      <c r="P239" s="184">
        <f>O239*H239</f>
        <v>0</v>
      </c>
      <c r="Q239" s="184">
        <v>0</v>
      </c>
      <c r="R239" s="184">
        <f>Q239*H239</f>
        <v>0</v>
      </c>
      <c r="S239" s="184">
        <v>0</v>
      </c>
      <c r="T239" s="185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86" t="s">
        <v>193</v>
      </c>
      <c r="AT239" s="186" t="s">
        <v>189</v>
      </c>
      <c r="AU239" s="186" t="s">
        <v>81</v>
      </c>
      <c r="AY239" s="18" t="s">
        <v>187</v>
      </c>
      <c r="BE239" s="187">
        <f>IF(N239="základní",J239,0)</f>
        <v>0</v>
      </c>
      <c r="BF239" s="187">
        <f>IF(N239="snížená",J239,0)</f>
        <v>0</v>
      </c>
      <c r="BG239" s="187">
        <f>IF(N239="zákl. přenesená",J239,0)</f>
        <v>0</v>
      </c>
      <c r="BH239" s="187">
        <f>IF(N239="sníž. přenesená",J239,0)</f>
        <v>0</v>
      </c>
      <c r="BI239" s="187">
        <f>IF(N239="nulová",J239,0)</f>
        <v>0</v>
      </c>
      <c r="BJ239" s="18" t="s">
        <v>79</v>
      </c>
      <c r="BK239" s="187">
        <f>ROUND(I239*H239,2)</f>
        <v>0</v>
      </c>
      <c r="BL239" s="18" t="s">
        <v>193</v>
      </c>
      <c r="BM239" s="186" t="s">
        <v>2126</v>
      </c>
    </row>
    <row r="240" spans="1:65" s="2" customFormat="1" ht="11.25">
      <c r="A240" s="35"/>
      <c r="B240" s="36"/>
      <c r="C240" s="37"/>
      <c r="D240" s="188" t="s">
        <v>195</v>
      </c>
      <c r="E240" s="37"/>
      <c r="F240" s="189" t="s">
        <v>512</v>
      </c>
      <c r="G240" s="37"/>
      <c r="H240" s="37"/>
      <c r="I240" s="190"/>
      <c r="J240" s="37"/>
      <c r="K240" s="37"/>
      <c r="L240" s="40"/>
      <c r="M240" s="191"/>
      <c r="N240" s="192"/>
      <c r="O240" s="65"/>
      <c r="P240" s="65"/>
      <c r="Q240" s="65"/>
      <c r="R240" s="65"/>
      <c r="S240" s="65"/>
      <c r="T240" s="66"/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T240" s="18" t="s">
        <v>195</v>
      </c>
      <c r="AU240" s="18" t="s">
        <v>81</v>
      </c>
    </row>
    <row r="241" spans="1:65" s="13" customFormat="1" ht="11.25">
      <c r="B241" s="193"/>
      <c r="C241" s="194"/>
      <c r="D241" s="195" t="s">
        <v>197</v>
      </c>
      <c r="E241" s="196" t="s">
        <v>19</v>
      </c>
      <c r="F241" s="197" t="s">
        <v>731</v>
      </c>
      <c r="G241" s="194"/>
      <c r="H241" s="198">
        <v>244.95</v>
      </c>
      <c r="I241" s="199"/>
      <c r="J241" s="194"/>
      <c r="K241" s="194"/>
      <c r="L241" s="200"/>
      <c r="M241" s="201"/>
      <c r="N241" s="202"/>
      <c r="O241" s="202"/>
      <c r="P241" s="202"/>
      <c r="Q241" s="202"/>
      <c r="R241" s="202"/>
      <c r="S241" s="202"/>
      <c r="T241" s="203"/>
      <c r="AT241" s="204" t="s">
        <v>197</v>
      </c>
      <c r="AU241" s="204" t="s">
        <v>81</v>
      </c>
      <c r="AV241" s="13" t="s">
        <v>81</v>
      </c>
      <c r="AW241" s="13" t="s">
        <v>33</v>
      </c>
      <c r="AX241" s="13" t="s">
        <v>79</v>
      </c>
      <c r="AY241" s="204" t="s">
        <v>187</v>
      </c>
    </row>
    <row r="242" spans="1:65" s="12" customFormat="1" ht="22.9" customHeight="1">
      <c r="B242" s="159"/>
      <c r="C242" s="160"/>
      <c r="D242" s="161" t="s">
        <v>70</v>
      </c>
      <c r="E242" s="173" t="s">
        <v>232</v>
      </c>
      <c r="F242" s="173" t="s">
        <v>513</v>
      </c>
      <c r="G242" s="160"/>
      <c r="H242" s="160"/>
      <c r="I242" s="163"/>
      <c r="J242" s="174">
        <f>BK242</f>
        <v>0</v>
      </c>
      <c r="K242" s="160"/>
      <c r="L242" s="165"/>
      <c r="M242" s="166"/>
      <c r="N242" s="167"/>
      <c r="O242" s="167"/>
      <c r="P242" s="168">
        <f>SUM(P243:P293)</f>
        <v>0</v>
      </c>
      <c r="Q242" s="167"/>
      <c r="R242" s="168">
        <f>SUM(R243:R293)</f>
        <v>2.5397669199999999</v>
      </c>
      <c r="S242" s="167"/>
      <c r="T242" s="169">
        <f>SUM(T243:T293)</f>
        <v>0</v>
      </c>
      <c r="AR242" s="170" t="s">
        <v>79</v>
      </c>
      <c r="AT242" s="171" t="s">
        <v>70</v>
      </c>
      <c r="AU242" s="171" t="s">
        <v>79</v>
      </c>
      <c r="AY242" s="170" t="s">
        <v>187</v>
      </c>
      <c r="BK242" s="172">
        <f>SUM(BK243:BK293)</f>
        <v>0</v>
      </c>
    </row>
    <row r="243" spans="1:65" s="2" customFormat="1" ht="24.2" customHeight="1">
      <c r="A243" s="35"/>
      <c r="B243" s="36"/>
      <c r="C243" s="175" t="s">
        <v>438</v>
      </c>
      <c r="D243" s="175" t="s">
        <v>189</v>
      </c>
      <c r="E243" s="176" t="s">
        <v>1375</v>
      </c>
      <c r="F243" s="177" t="s">
        <v>1376</v>
      </c>
      <c r="G243" s="178" t="s">
        <v>427</v>
      </c>
      <c r="H243" s="179">
        <v>2</v>
      </c>
      <c r="I243" s="180"/>
      <c r="J243" s="181">
        <f>ROUND(I243*H243,2)</f>
        <v>0</v>
      </c>
      <c r="K243" s="177" t="s">
        <v>192</v>
      </c>
      <c r="L243" s="40"/>
      <c r="M243" s="182" t="s">
        <v>19</v>
      </c>
      <c r="N243" s="183" t="s">
        <v>42</v>
      </c>
      <c r="O243" s="65"/>
      <c r="P243" s="184">
        <f>O243*H243</f>
        <v>0</v>
      </c>
      <c r="Q243" s="184">
        <v>1.67E-3</v>
      </c>
      <c r="R243" s="184">
        <f>Q243*H243</f>
        <v>3.3400000000000001E-3</v>
      </c>
      <c r="S243" s="184">
        <v>0</v>
      </c>
      <c r="T243" s="185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186" t="s">
        <v>193</v>
      </c>
      <c r="AT243" s="186" t="s">
        <v>189</v>
      </c>
      <c r="AU243" s="186" t="s">
        <v>81</v>
      </c>
      <c r="AY243" s="18" t="s">
        <v>187</v>
      </c>
      <c r="BE243" s="187">
        <f>IF(N243="základní",J243,0)</f>
        <v>0</v>
      </c>
      <c r="BF243" s="187">
        <f>IF(N243="snížená",J243,0)</f>
        <v>0</v>
      </c>
      <c r="BG243" s="187">
        <f>IF(N243="zákl. přenesená",J243,0)</f>
        <v>0</v>
      </c>
      <c r="BH243" s="187">
        <f>IF(N243="sníž. přenesená",J243,0)</f>
        <v>0</v>
      </c>
      <c r="BI243" s="187">
        <f>IF(N243="nulová",J243,0)</f>
        <v>0</v>
      </c>
      <c r="BJ243" s="18" t="s">
        <v>79</v>
      </c>
      <c r="BK243" s="187">
        <f>ROUND(I243*H243,2)</f>
        <v>0</v>
      </c>
      <c r="BL243" s="18" t="s">
        <v>193</v>
      </c>
      <c r="BM243" s="186" t="s">
        <v>2127</v>
      </c>
    </row>
    <row r="244" spans="1:65" s="2" customFormat="1" ht="11.25">
      <c r="A244" s="35"/>
      <c r="B244" s="36"/>
      <c r="C244" s="37"/>
      <c r="D244" s="188" t="s">
        <v>195</v>
      </c>
      <c r="E244" s="37"/>
      <c r="F244" s="189" t="s">
        <v>1378</v>
      </c>
      <c r="G244" s="37"/>
      <c r="H244" s="37"/>
      <c r="I244" s="190"/>
      <c r="J244" s="37"/>
      <c r="K244" s="37"/>
      <c r="L244" s="40"/>
      <c r="M244" s="191"/>
      <c r="N244" s="192"/>
      <c r="O244" s="65"/>
      <c r="P244" s="65"/>
      <c r="Q244" s="65"/>
      <c r="R244" s="65"/>
      <c r="S244" s="65"/>
      <c r="T244" s="66"/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T244" s="18" t="s">
        <v>195</v>
      </c>
      <c r="AU244" s="18" t="s">
        <v>81</v>
      </c>
    </row>
    <row r="245" spans="1:65" s="2" customFormat="1" ht="16.5" customHeight="1">
      <c r="A245" s="35"/>
      <c r="B245" s="36"/>
      <c r="C245" s="226" t="s">
        <v>442</v>
      </c>
      <c r="D245" s="226" t="s">
        <v>346</v>
      </c>
      <c r="E245" s="227" t="s">
        <v>1379</v>
      </c>
      <c r="F245" s="228" t="s">
        <v>1380</v>
      </c>
      <c r="G245" s="229" t="s">
        <v>427</v>
      </c>
      <c r="H245" s="230">
        <v>2</v>
      </c>
      <c r="I245" s="231"/>
      <c r="J245" s="232">
        <f>ROUND(I245*H245,2)</f>
        <v>0</v>
      </c>
      <c r="K245" s="228" t="s">
        <v>19</v>
      </c>
      <c r="L245" s="233"/>
      <c r="M245" s="234" t="s">
        <v>19</v>
      </c>
      <c r="N245" s="235" t="s">
        <v>42</v>
      </c>
      <c r="O245" s="65"/>
      <c r="P245" s="184">
        <f>O245*H245</f>
        <v>0</v>
      </c>
      <c r="Q245" s="184">
        <v>2.6800000000000001E-2</v>
      </c>
      <c r="R245" s="184">
        <f>Q245*H245</f>
        <v>5.3600000000000002E-2</v>
      </c>
      <c r="S245" s="184">
        <v>0</v>
      </c>
      <c r="T245" s="185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86" t="s">
        <v>232</v>
      </c>
      <c r="AT245" s="186" t="s">
        <v>346</v>
      </c>
      <c r="AU245" s="186" t="s">
        <v>81</v>
      </c>
      <c r="AY245" s="18" t="s">
        <v>187</v>
      </c>
      <c r="BE245" s="187">
        <f>IF(N245="základní",J245,0)</f>
        <v>0</v>
      </c>
      <c r="BF245" s="187">
        <f>IF(N245="snížená",J245,0)</f>
        <v>0</v>
      </c>
      <c r="BG245" s="187">
        <f>IF(N245="zákl. přenesená",J245,0)</f>
        <v>0</v>
      </c>
      <c r="BH245" s="187">
        <f>IF(N245="sníž. přenesená",J245,0)</f>
        <v>0</v>
      </c>
      <c r="BI245" s="187">
        <f>IF(N245="nulová",J245,0)</f>
        <v>0</v>
      </c>
      <c r="BJ245" s="18" t="s">
        <v>79</v>
      </c>
      <c r="BK245" s="187">
        <f>ROUND(I245*H245,2)</f>
        <v>0</v>
      </c>
      <c r="BL245" s="18" t="s">
        <v>193</v>
      </c>
      <c r="BM245" s="186" t="s">
        <v>2128</v>
      </c>
    </row>
    <row r="246" spans="1:65" s="2" customFormat="1" ht="24.2" customHeight="1">
      <c r="A246" s="35"/>
      <c r="B246" s="36"/>
      <c r="C246" s="175" t="s">
        <v>446</v>
      </c>
      <c r="D246" s="175" t="s">
        <v>189</v>
      </c>
      <c r="E246" s="176" t="s">
        <v>1382</v>
      </c>
      <c r="F246" s="177" t="s">
        <v>1383</v>
      </c>
      <c r="G246" s="178" t="s">
        <v>427</v>
      </c>
      <c r="H246" s="179">
        <v>1</v>
      </c>
      <c r="I246" s="180"/>
      <c r="J246" s="181">
        <f>ROUND(I246*H246,2)</f>
        <v>0</v>
      </c>
      <c r="K246" s="177" t="s">
        <v>192</v>
      </c>
      <c r="L246" s="40"/>
      <c r="M246" s="182" t="s">
        <v>19</v>
      </c>
      <c r="N246" s="183" t="s">
        <v>42</v>
      </c>
      <c r="O246" s="65"/>
      <c r="P246" s="184">
        <f>O246*H246</f>
        <v>0</v>
      </c>
      <c r="Q246" s="184">
        <v>1.67E-3</v>
      </c>
      <c r="R246" s="184">
        <f>Q246*H246</f>
        <v>1.67E-3</v>
      </c>
      <c r="S246" s="184">
        <v>0</v>
      </c>
      <c r="T246" s="185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186" t="s">
        <v>193</v>
      </c>
      <c r="AT246" s="186" t="s">
        <v>189</v>
      </c>
      <c r="AU246" s="186" t="s">
        <v>81</v>
      </c>
      <c r="AY246" s="18" t="s">
        <v>187</v>
      </c>
      <c r="BE246" s="187">
        <f>IF(N246="základní",J246,0)</f>
        <v>0</v>
      </c>
      <c r="BF246" s="187">
        <f>IF(N246="snížená",J246,0)</f>
        <v>0</v>
      </c>
      <c r="BG246" s="187">
        <f>IF(N246="zákl. přenesená",J246,0)</f>
        <v>0</v>
      </c>
      <c r="BH246" s="187">
        <f>IF(N246="sníž. přenesená",J246,0)</f>
        <v>0</v>
      </c>
      <c r="BI246" s="187">
        <f>IF(N246="nulová",J246,0)</f>
        <v>0</v>
      </c>
      <c r="BJ246" s="18" t="s">
        <v>79</v>
      </c>
      <c r="BK246" s="187">
        <f>ROUND(I246*H246,2)</f>
        <v>0</v>
      </c>
      <c r="BL246" s="18" t="s">
        <v>193</v>
      </c>
      <c r="BM246" s="186" t="s">
        <v>2129</v>
      </c>
    </row>
    <row r="247" spans="1:65" s="2" customFormat="1" ht="11.25">
      <c r="A247" s="35"/>
      <c r="B247" s="36"/>
      <c r="C247" s="37"/>
      <c r="D247" s="188" t="s">
        <v>195</v>
      </c>
      <c r="E247" s="37"/>
      <c r="F247" s="189" t="s">
        <v>1385</v>
      </c>
      <c r="G247" s="37"/>
      <c r="H247" s="37"/>
      <c r="I247" s="190"/>
      <c r="J247" s="37"/>
      <c r="K247" s="37"/>
      <c r="L247" s="40"/>
      <c r="M247" s="191"/>
      <c r="N247" s="192"/>
      <c r="O247" s="65"/>
      <c r="P247" s="65"/>
      <c r="Q247" s="65"/>
      <c r="R247" s="65"/>
      <c r="S247" s="65"/>
      <c r="T247" s="66"/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T247" s="18" t="s">
        <v>195</v>
      </c>
      <c r="AU247" s="18" t="s">
        <v>81</v>
      </c>
    </row>
    <row r="248" spans="1:65" s="2" customFormat="1" ht="16.5" customHeight="1">
      <c r="A248" s="35"/>
      <c r="B248" s="36"/>
      <c r="C248" s="226" t="s">
        <v>451</v>
      </c>
      <c r="D248" s="226" t="s">
        <v>346</v>
      </c>
      <c r="E248" s="227" t="s">
        <v>1386</v>
      </c>
      <c r="F248" s="228" t="s">
        <v>1387</v>
      </c>
      <c r="G248" s="229" t="s">
        <v>427</v>
      </c>
      <c r="H248" s="230">
        <v>1</v>
      </c>
      <c r="I248" s="231"/>
      <c r="J248" s="232">
        <f>ROUND(I248*H248,2)</f>
        <v>0</v>
      </c>
      <c r="K248" s="228" t="s">
        <v>19</v>
      </c>
      <c r="L248" s="233"/>
      <c r="M248" s="234" t="s">
        <v>19</v>
      </c>
      <c r="N248" s="235" t="s">
        <v>42</v>
      </c>
      <c r="O248" s="65"/>
      <c r="P248" s="184">
        <f>O248*H248</f>
        <v>0</v>
      </c>
      <c r="Q248" s="184">
        <v>7.4000000000000003E-3</v>
      </c>
      <c r="R248" s="184">
        <f>Q248*H248</f>
        <v>7.4000000000000003E-3</v>
      </c>
      <c r="S248" s="184">
        <v>0</v>
      </c>
      <c r="T248" s="185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86" t="s">
        <v>232</v>
      </c>
      <c r="AT248" s="186" t="s">
        <v>346</v>
      </c>
      <c r="AU248" s="186" t="s">
        <v>81</v>
      </c>
      <c r="AY248" s="18" t="s">
        <v>187</v>
      </c>
      <c r="BE248" s="187">
        <f>IF(N248="základní",J248,0)</f>
        <v>0</v>
      </c>
      <c r="BF248" s="187">
        <f>IF(N248="snížená",J248,0)</f>
        <v>0</v>
      </c>
      <c r="BG248" s="187">
        <f>IF(N248="zákl. přenesená",J248,0)</f>
        <v>0</v>
      </c>
      <c r="BH248" s="187">
        <f>IF(N248="sníž. přenesená",J248,0)</f>
        <v>0</v>
      </c>
      <c r="BI248" s="187">
        <f>IF(N248="nulová",J248,0)</f>
        <v>0</v>
      </c>
      <c r="BJ248" s="18" t="s">
        <v>79</v>
      </c>
      <c r="BK248" s="187">
        <f>ROUND(I248*H248,2)</f>
        <v>0</v>
      </c>
      <c r="BL248" s="18" t="s">
        <v>193</v>
      </c>
      <c r="BM248" s="186" t="s">
        <v>2130</v>
      </c>
    </row>
    <row r="249" spans="1:65" s="2" customFormat="1" ht="16.5" customHeight="1">
      <c r="A249" s="35"/>
      <c r="B249" s="36"/>
      <c r="C249" s="226" t="s">
        <v>455</v>
      </c>
      <c r="D249" s="226" t="s">
        <v>346</v>
      </c>
      <c r="E249" s="227" t="s">
        <v>1389</v>
      </c>
      <c r="F249" s="228" t="s">
        <v>1390</v>
      </c>
      <c r="G249" s="229" t="s">
        <v>427</v>
      </c>
      <c r="H249" s="230">
        <v>1</v>
      </c>
      <c r="I249" s="231"/>
      <c r="J249" s="232">
        <f>ROUND(I249*H249,2)</f>
        <v>0</v>
      </c>
      <c r="K249" s="228" t="s">
        <v>19</v>
      </c>
      <c r="L249" s="233"/>
      <c r="M249" s="234" t="s">
        <v>19</v>
      </c>
      <c r="N249" s="235" t="s">
        <v>42</v>
      </c>
      <c r="O249" s="65"/>
      <c r="P249" s="184">
        <f>O249*H249</f>
        <v>0</v>
      </c>
      <c r="Q249" s="184">
        <v>4.0000000000000002E-4</v>
      </c>
      <c r="R249" s="184">
        <f>Q249*H249</f>
        <v>4.0000000000000002E-4</v>
      </c>
      <c r="S249" s="184">
        <v>0</v>
      </c>
      <c r="T249" s="185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186" t="s">
        <v>232</v>
      </c>
      <c r="AT249" s="186" t="s">
        <v>346</v>
      </c>
      <c r="AU249" s="186" t="s">
        <v>81</v>
      </c>
      <c r="AY249" s="18" t="s">
        <v>187</v>
      </c>
      <c r="BE249" s="187">
        <f>IF(N249="základní",J249,0)</f>
        <v>0</v>
      </c>
      <c r="BF249" s="187">
        <f>IF(N249="snížená",J249,0)</f>
        <v>0</v>
      </c>
      <c r="BG249" s="187">
        <f>IF(N249="zákl. přenesená",J249,0)</f>
        <v>0</v>
      </c>
      <c r="BH249" s="187">
        <f>IF(N249="sníž. přenesená",J249,0)</f>
        <v>0</v>
      </c>
      <c r="BI249" s="187">
        <f>IF(N249="nulová",J249,0)</f>
        <v>0</v>
      </c>
      <c r="BJ249" s="18" t="s">
        <v>79</v>
      </c>
      <c r="BK249" s="187">
        <f>ROUND(I249*H249,2)</f>
        <v>0</v>
      </c>
      <c r="BL249" s="18" t="s">
        <v>193</v>
      </c>
      <c r="BM249" s="186" t="s">
        <v>2131</v>
      </c>
    </row>
    <row r="250" spans="1:65" s="2" customFormat="1" ht="24.2" customHeight="1">
      <c r="A250" s="35"/>
      <c r="B250" s="36"/>
      <c r="C250" s="175" t="s">
        <v>462</v>
      </c>
      <c r="D250" s="175" t="s">
        <v>189</v>
      </c>
      <c r="E250" s="176" t="s">
        <v>1399</v>
      </c>
      <c r="F250" s="177" t="s">
        <v>1400</v>
      </c>
      <c r="G250" s="178" t="s">
        <v>427</v>
      </c>
      <c r="H250" s="179">
        <v>1</v>
      </c>
      <c r="I250" s="180"/>
      <c r="J250" s="181">
        <f>ROUND(I250*H250,2)</f>
        <v>0</v>
      </c>
      <c r="K250" s="177" t="s">
        <v>192</v>
      </c>
      <c r="L250" s="40"/>
      <c r="M250" s="182" t="s">
        <v>19</v>
      </c>
      <c r="N250" s="183" t="s">
        <v>42</v>
      </c>
      <c r="O250" s="65"/>
      <c r="P250" s="184">
        <f>O250*H250</f>
        <v>0</v>
      </c>
      <c r="Q250" s="184">
        <v>1.7099999999999999E-3</v>
      </c>
      <c r="R250" s="184">
        <f>Q250*H250</f>
        <v>1.7099999999999999E-3</v>
      </c>
      <c r="S250" s="184">
        <v>0</v>
      </c>
      <c r="T250" s="185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86" t="s">
        <v>193</v>
      </c>
      <c r="AT250" s="186" t="s">
        <v>189</v>
      </c>
      <c r="AU250" s="186" t="s">
        <v>81</v>
      </c>
      <c r="AY250" s="18" t="s">
        <v>187</v>
      </c>
      <c r="BE250" s="187">
        <f>IF(N250="základní",J250,0)</f>
        <v>0</v>
      </c>
      <c r="BF250" s="187">
        <f>IF(N250="snížená",J250,0)</f>
        <v>0</v>
      </c>
      <c r="BG250" s="187">
        <f>IF(N250="zákl. přenesená",J250,0)</f>
        <v>0</v>
      </c>
      <c r="BH250" s="187">
        <f>IF(N250="sníž. přenesená",J250,0)</f>
        <v>0</v>
      </c>
      <c r="BI250" s="187">
        <f>IF(N250="nulová",J250,0)</f>
        <v>0</v>
      </c>
      <c r="BJ250" s="18" t="s">
        <v>79</v>
      </c>
      <c r="BK250" s="187">
        <f>ROUND(I250*H250,2)</f>
        <v>0</v>
      </c>
      <c r="BL250" s="18" t="s">
        <v>193</v>
      </c>
      <c r="BM250" s="186" t="s">
        <v>2132</v>
      </c>
    </row>
    <row r="251" spans="1:65" s="2" customFormat="1" ht="11.25">
      <c r="A251" s="35"/>
      <c r="B251" s="36"/>
      <c r="C251" s="37"/>
      <c r="D251" s="188" t="s">
        <v>195</v>
      </c>
      <c r="E251" s="37"/>
      <c r="F251" s="189" t="s">
        <v>1402</v>
      </c>
      <c r="G251" s="37"/>
      <c r="H251" s="37"/>
      <c r="I251" s="190"/>
      <c r="J251" s="37"/>
      <c r="K251" s="37"/>
      <c r="L251" s="40"/>
      <c r="M251" s="191"/>
      <c r="N251" s="192"/>
      <c r="O251" s="65"/>
      <c r="P251" s="65"/>
      <c r="Q251" s="65"/>
      <c r="R251" s="65"/>
      <c r="S251" s="65"/>
      <c r="T251" s="66"/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T251" s="18" t="s">
        <v>195</v>
      </c>
      <c r="AU251" s="18" t="s">
        <v>81</v>
      </c>
    </row>
    <row r="252" spans="1:65" s="2" customFormat="1" ht="16.5" customHeight="1">
      <c r="A252" s="35"/>
      <c r="B252" s="36"/>
      <c r="C252" s="226" t="s">
        <v>469</v>
      </c>
      <c r="D252" s="226" t="s">
        <v>346</v>
      </c>
      <c r="E252" s="227" t="s">
        <v>1403</v>
      </c>
      <c r="F252" s="228" t="s">
        <v>1404</v>
      </c>
      <c r="G252" s="229" t="s">
        <v>427</v>
      </c>
      <c r="H252" s="230">
        <v>1</v>
      </c>
      <c r="I252" s="231"/>
      <c r="J252" s="232">
        <f>ROUND(I252*H252,2)</f>
        <v>0</v>
      </c>
      <c r="K252" s="228" t="s">
        <v>19</v>
      </c>
      <c r="L252" s="233"/>
      <c r="M252" s="234" t="s">
        <v>19</v>
      </c>
      <c r="N252" s="235" t="s">
        <v>42</v>
      </c>
      <c r="O252" s="65"/>
      <c r="P252" s="184">
        <f>O252*H252</f>
        <v>0</v>
      </c>
      <c r="Q252" s="184">
        <v>1.9400000000000001E-2</v>
      </c>
      <c r="R252" s="184">
        <f>Q252*H252</f>
        <v>1.9400000000000001E-2</v>
      </c>
      <c r="S252" s="184">
        <v>0</v>
      </c>
      <c r="T252" s="185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86" t="s">
        <v>232</v>
      </c>
      <c r="AT252" s="186" t="s">
        <v>346</v>
      </c>
      <c r="AU252" s="186" t="s">
        <v>81</v>
      </c>
      <c r="AY252" s="18" t="s">
        <v>187</v>
      </c>
      <c r="BE252" s="187">
        <f>IF(N252="základní",J252,0)</f>
        <v>0</v>
      </c>
      <c r="BF252" s="187">
        <f>IF(N252="snížená",J252,0)</f>
        <v>0</v>
      </c>
      <c r="BG252" s="187">
        <f>IF(N252="zákl. přenesená",J252,0)</f>
        <v>0</v>
      </c>
      <c r="BH252" s="187">
        <f>IF(N252="sníž. přenesená",J252,0)</f>
        <v>0</v>
      </c>
      <c r="BI252" s="187">
        <f>IF(N252="nulová",J252,0)</f>
        <v>0</v>
      </c>
      <c r="BJ252" s="18" t="s">
        <v>79</v>
      </c>
      <c r="BK252" s="187">
        <f>ROUND(I252*H252,2)</f>
        <v>0</v>
      </c>
      <c r="BL252" s="18" t="s">
        <v>193</v>
      </c>
      <c r="BM252" s="186" t="s">
        <v>2133</v>
      </c>
    </row>
    <row r="253" spans="1:65" s="2" customFormat="1" ht="24.2" customHeight="1">
      <c r="A253" s="35"/>
      <c r="B253" s="36"/>
      <c r="C253" s="175" t="s">
        <v>475</v>
      </c>
      <c r="D253" s="175" t="s">
        <v>189</v>
      </c>
      <c r="E253" s="176" t="s">
        <v>1406</v>
      </c>
      <c r="F253" s="177" t="s">
        <v>1407</v>
      </c>
      <c r="G253" s="178" t="s">
        <v>128</v>
      </c>
      <c r="H253" s="179">
        <v>289.95</v>
      </c>
      <c r="I253" s="180"/>
      <c r="J253" s="181">
        <f>ROUND(I253*H253,2)</f>
        <v>0</v>
      </c>
      <c r="K253" s="177" t="s">
        <v>192</v>
      </c>
      <c r="L253" s="40"/>
      <c r="M253" s="182" t="s">
        <v>19</v>
      </c>
      <c r="N253" s="183" t="s">
        <v>42</v>
      </c>
      <c r="O253" s="65"/>
      <c r="P253" s="184">
        <f>O253*H253</f>
        <v>0</v>
      </c>
      <c r="Q253" s="184">
        <v>0</v>
      </c>
      <c r="R253" s="184">
        <f>Q253*H253</f>
        <v>0</v>
      </c>
      <c r="S253" s="184">
        <v>0</v>
      </c>
      <c r="T253" s="185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186" t="s">
        <v>193</v>
      </c>
      <c r="AT253" s="186" t="s">
        <v>189</v>
      </c>
      <c r="AU253" s="186" t="s">
        <v>81</v>
      </c>
      <c r="AY253" s="18" t="s">
        <v>187</v>
      </c>
      <c r="BE253" s="187">
        <f>IF(N253="základní",J253,0)</f>
        <v>0</v>
      </c>
      <c r="BF253" s="187">
        <f>IF(N253="snížená",J253,0)</f>
        <v>0</v>
      </c>
      <c r="BG253" s="187">
        <f>IF(N253="zákl. přenesená",J253,0)</f>
        <v>0</v>
      </c>
      <c r="BH253" s="187">
        <f>IF(N253="sníž. přenesená",J253,0)</f>
        <v>0</v>
      </c>
      <c r="BI253" s="187">
        <f>IF(N253="nulová",J253,0)</f>
        <v>0</v>
      </c>
      <c r="BJ253" s="18" t="s">
        <v>79</v>
      </c>
      <c r="BK253" s="187">
        <f>ROUND(I253*H253,2)</f>
        <v>0</v>
      </c>
      <c r="BL253" s="18" t="s">
        <v>193</v>
      </c>
      <c r="BM253" s="186" t="s">
        <v>2134</v>
      </c>
    </row>
    <row r="254" spans="1:65" s="2" customFormat="1" ht="11.25">
      <c r="A254" s="35"/>
      <c r="B254" s="36"/>
      <c r="C254" s="37"/>
      <c r="D254" s="188" t="s">
        <v>195</v>
      </c>
      <c r="E254" s="37"/>
      <c r="F254" s="189" t="s">
        <v>1409</v>
      </c>
      <c r="G254" s="37"/>
      <c r="H254" s="37"/>
      <c r="I254" s="190"/>
      <c r="J254" s="37"/>
      <c r="K254" s="37"/>
      <c r="L254" s="40"/>
      <c r="M254" s="191"/>
      <c r="N254" s="192"/>
      <c r="O254" s="65"/>
      <c r="P254" s="65"/>
      <c r="Q254" s="65"/>
      <c r="R254" s="65"/>
      <c r="S254" s="65"/>
      <c r="T254" s="66"/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T254" s="18" t="s">
        <v>195</v>
      </c>
      <c r="AU254" s="18" t="s">
        <v>81</v>
      </c>
    </row>
    <row r="255" spans="1:65" s="13" customFormat="1" ht="11.25">
      <c r="B255" s="193"/>
      <c r="C255" s="194"/>
      <c r="D255" s="195" t="s">
        <v>197</v>
      </c>
      <c r="E255" s="196" t="s">
        <v>19</v>
      </c>
      <c r="F255" s="197" t="s">
        <v>2042</v>
      </c>
      <c r="G255" s="194"/>
      <c r="H255" s="198">
        <v>289.95</v>
      </c>
      <c r="I255" s="199"/>
      <c r="J255" s="194"/>
      <c r="K255" s="194"/>
      <c r="L255" s="200"/>
      <c r="M255" s="201"/>
      <c r="N255" s="202"/>
      <c r="O255" s="202"/>
      <c r="P255" s="202"/>
      <c r="Q255" s="202"/>
      <c r="R255" s="202"/>
      <c r="S255" s="202"/>
      <c r="T255" s="203"/>
      <c r="AT255" s="204" t="s">
        <v>197</v>
      </c>
      <c r="AU255" s="204" t="s">
        <v>81</v>
      </c>
      <c r="AV255" s="13" t="s">
        <v>81</v>
      </c>
      <c r="AW255" s="13" t="s">
        <v>33</v>
      </c>
      <c r="AX255" s="13" t="s">
        <v>71</v>
      </c>
      <c r="AY255" s="204" t="s">
        <v>187</v>
      </c>
    </row>
    <row r="256" spans="1:65" s="14" customFormat="1" ht="11.25">
      <c r="B256" s="205"/>
      <c r="C256" s="206"/>
      <c r="D256" s="195" t="s">
        <v>197</v>
      </c>
      <c r="E256" s="207" t="s">
        <v>1179</v>
      </c>
      <c r="F256" s="208" t="s">
        <v>199</v>
      </c>
      <c r="G256" s="206"/>
      <c r="H256" s="209">
        <v>289.95</v>
      </c>
      <c r="I256" s="210"/>
      <c r="J256" s="206"/>
      <c r="K256" s="206"/>
      <c r="L256" s="211"/>
      <c r="M256" s="212"/>
      <c r="N256" s="213"/>
      <c r="O256" s="213"/>
      <c r="P256" s="213"/>
      <c r="Q256" s="213"/>
      <c r="R256" s="213"/>
      <c r="S256" s="213"/>
      <c r="T256" s="214"/>
      <c r="AT256" s="215" t="s">
        <v>197</v>
      </c>
      <c r="AU256" s="215" t="s">
        <v>81</v>
      </c>
      <c r="AV256" s="14" t="s">
        <v>193</v>
      </c>
      <c r="AW256" s="14" t="s">
        <v>33</v>
      </c>
      <c r="AX256" s="14" t="s">
        <v>79</v>
      </c>
      <c r="AY256" s="215" t="s">
        <v>187</v>
      </c>
    </row>
    <row r="257" spans="1:65" s="2" customFormat="1" ht="16.5" customHeight="1">
      <c r="A257" s="35"/>
      <c r="B257" s="36"/>
      <c r="C257" s="226" t="s">
        <v>480</v>
      </c>
      <c r="D257" s="226" t="s">
        <v>346</v>
      </c>
      <c r="E257" s="227" t="s">
        <v>1410</v>
      </c>
      <c r="F257" s="228" t="s">
        <v>1411</v>
      </c>
      <c r="G257" s="229" t="s">
        <v>128</v>
      </c>
      <c r="H257" s="230">
        <v>294.29899999999998</v>
      </c>
      <c r="I257" s="231"/>
      <c r="J257" s="232">
        <f>ROUND(I257*H257,2)</f>
        <v>0</v>
      </c>
      <c r="K257" s="228" t="s">
        <v>192</v>
      </c>
      <c r="L257" s="233"/>
      <c r="M257" s="234" t="s">
        <v>19</v>
      </c>
      <c r="N257" s="235" t="s">
        <v>42</v>
      </c>
      <c r="O257" s="65"/>
      <c r="P257" s="184">
        <f>O257*H257</f>
        <v>0</v>
      </c>
      <c r="Q257" s="184">
        <v>4.0800000000000003E-3</v>
      </c>
      <c r="R257" s="184">
        <f>Q257*H257</f>
        <v>1.20073992</v>
      </c>
      <c r="S257" s="184">
        <v>0</v>
      </c>
      <c r="T257" s="185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186" t="s">
        <v>232</v>
      </c>
      <c r="AT257" s="186" t="s">
        <v>346</v>
      </c>
      <c r="AU257" s="186" t="s">
        <v>81</v>
      </c>
      <c r="AY257" s="18" t="s">
        <v>187</v>
      </c>
      <c r="BE257" s="187">
        <f>IF(N257="základní",J257,0)</f>
        <v>0</v>
      </c>
      <c r="BF257" s="187">
        <f>IF(N257="snížená",J257,0)</f>
        <v>0</v>
      </c>
      <c r="BG257" s="187">
        <f>IF(N257="zákl. přenesená",J257,0)</f>
        <v>0</v>
      </c>
      <c r="BH257" s="187">
        <f>IF(N257="sníž. přenesená",J257,0)</f>
        <v>0</v>
      </c>
      <c r="BI257" s="187">
        <f>IF(N257="nulová",J257,0)</f>
        <v>0</v>
      </c>
      <c r="BJ257" s="18" t="s">
        <v>79</v>
      </c>
      <c r="BK257" s="187">
        <f>ROUND(I257*H257,2)</f>
        <v>0</v>
      </c>
      <c r="BL257" s="18" t="s">
        <v>193</v>
      </c>
      <c r="BM257" s="186" t="s">
        <v>2135</v>
      </c>
    </row>
    <row r="258" spans="1:65" s="13" customFormat="1" ht="11.25">
      <c r="B258" s="193"/>
      <c r="C258" s="194"/>
      <c r="D258" s="195" t="s">
        <v>197</v>
      </c>
      <c r="E258" s="194"/>
      <c r="F258" s="197" t="s">
        <v>2136</v>
      </c>
      <c r="G258" s="194"/>
      <c r="H258" s="198">
        <v>294.29899999999998</v>
      </c>
      <c r="I258" s="199"/>
      <c r="J258" s="194"/>
      <c r="K258" s="194"/>
      <c r="L258" s="200"/>
      <c r="M258" s="201"/>
      <c r="N258" s="202"/>
      <c r="O258" s="202"/>
      <c r="P258" s="202"/>
      <c r="Q258" s="202"/>
      <c r="R258" s="202"/>
      <c r="S258" s="202"/>
      <c r="T258" s="203"/>
      <c r="AT258" s="204" t="s">
        <v>197</v>
      </c>
      <c r="AU258" s="204" t="s">
        <v>81</v>
      </c>
      <c r="AV258" s="13" t="s">
        <v>81</v>
      </c>
      <c r="AW258" s="13" t="s">
        <v>4</v>
      </c>
      <c r="AX258" s="13" t="s">
        <v>79</v>
      </c>
      <c r="AY258" s="204" t="s">
        <v>187</v>
      </c>
    </row>
    <row r="259" spans="1:65" s="2" customFormat="1" ht="24.2" customHeight="1">
      <c r="A259" s="35"/>
      <c r="B259" s="36"/>
      <c r="C259" s="175" t="s">
        <v>485</v>
      </c>
      <c r="D259" s="175" t="s">
        <v>189</v>
      </c>
      <c r="E259" s="176" t="s">
        <v>1422</v>
      </c>
      <c r="F259" s="177" t="s">
        <v>1423</v>
      </c>
      <c r="G259" s="178" t="s">
        <v>427</v>
      </c>
      <c r="H259" s="179">
        <v>61</v>
      </c>
      <c r="I259" s="180"/>
      <c r="J259" s="181">
        <f>ROUND(I259*H259,2)</f>
        <v>0</v>
      </c>
      <c r="K259" s="177" t="s">
        <v>192</v>
      </c>
      <c r="L259" s="40"/>
      <c r="M259" s="182" t="s">
        <v>19</v>
      </c>
      <c r="N259" s="183" t="s">
        <v>42</v>
      </c>
      <c r="O259" s="65"/>
      <c r="P259" s="184">
        <f>O259*H259</f>
        <v>0</v>
      </c>
      <c r="Q259" s="184">
        <v>0</v>
      </c>
      <c r="R259" s="184">
        <f>Q259*H259</f>
        <v>0</v>
      </c>
      <c r="S259" s="184">
        <v>0</v>
      </c>
      <c r="T259" s="185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186" t="s">
        <v>193</v>
      </c>
      <c r="AT259" s="186" t="s">
        <v>189</v>
      </c>
      <c r="AU259" s="186" t="s">
        <v>81</v>
      </c>
      <c r="AY259" s="18" t="s">
        <v>187</v>
      </c>
      <c r="BE259" s="187">
        <f>IF(N259="základní",J259,0)</f>
        <v>0</v>
      </c>
      <c r="BF259" s="187">
        <f>IF(N259="snížená",J259,0)</f>
        <v>0</v>
      </c>
      <c r="BG259" s="187">
        <f>IF(N259="zákl. přenesená",J259,0)</f>
        <v>0</v>
      </c>
      <c r="BH259" s="187">
        <f>IF(N259="sníž. přenesená",J259,0)</f>
        <v>0</v>
      </c>
      <c r="BI259" s="187">
        <f>IF(N259="nulová",J259,0)</f>
        <v>0</v>
      </c>
      <c r="BJ259" s="18" t="s">
        <v>79</v>
      </c>
      <c r="BK259" s="187">
        <f>ROUND(I259*H259,2)</f>
        <v>0</v>
      </c>
      <c r="BL259" s="18" t="s">
        <v>193</v>
      </c>
      <c r="BM259" s="186" t="s">
        <v>2137</v>
      </c>
    </row>
    <row r="260" spans="1:65" s="2" customFormat="1" ht="11.25">
      <c r="A260" s="35"/>
      <c r="B260" s="36"/>
      <c r="C260" s="37"/>
      <c r="D260" s="188" t="s">
        <v>195</v>
      </c>
      <c r="E260" s="37"/>
      <c r="F260" s="189" t="s">
        <v>1425</v>
      </c>
      <c r="G260" s="37"/>
      <c r="H260" s="37"/>
      <c r="I260" s="190"/>
      <c r="J260" s="37"/>
      <c r="K260" s="37"/>
      <c r="L260" s="40"/>
      <c r="M260" s="191"/>
      <c r="N260" s="192"/>
      <c r="O260" s="65"/>
      <c r="P260" s="65"/>
      <c r="Q260" s="65"/>
      <c r="R260" s="65"/>
      <c r="S260" s="65"/>
      <c r="T260" s="66"/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T260" s="18" t="s">
        <v>195</v>
      </c>
      <c r="AU260" s="18" t="s">
        <v>81</v>
      </c>
    </row>
    <row r="261" spans="1:65" s="2" customFormat="1" ht="16.5" customHeight="1">
      <c r="A261" s="35"/>
      <c r="B261" s="36"/>
      <c r="C261" s="226" t="s">
        <v>490</v>
      </c>
      <c r="D261" s="226" t="s">
        <v>346</v>
      </c>
      <c r="E261" s="227" t="s">
        <v>1426</v>
      </c>
      <c r="F261" s="228" t="s">
        <v>1427</v>
      </c>
      <c r="G261" s="229" t="s">
        <v>427</v>
      </c>
      <c r="H261" s="230">
        <v>53</v>
      </c>
      <c r="I261" s="231"/>
      <c r="J261" s="232">
        <f>ROUND(I261*H261,2)</f>
        <v>0</v>
      </c>
      <c r="K261" s="228" t="s">
        <v>192</v>
      </c>
      <c r="L261" s="233"/>
      <c r="M261" s="234" t="s">
        <v>19</v>
      </c>
      <c r="N261" s="235" t="s">
        <v>42</v>
      </c>
      <c r="O261" s="65"/>
      <c r="P261" s="184">
        <f>O261*H261</f>
        <v>0</v>
      </c>
      <c r="Q261" s="184">
        <v>7.2999999999999996E-4</v>
      </c>
      <c r="R261" s="184">
        <f>Q261*H261</f>
        <v>3.8689999999999995E-2</v>
      </c>
      <c r="S261" s="184">
        <v>0</v>
      </c>
      <c r="T261" s="185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186" t="s">
        <v>232</v>
      </c>
      <c r="AT261" s="186" t="s">
        <v>346</v>
      </c>
      <c r="AU261" s="186" t="s">
        <v>81</v>
      </c>
      <c r="AY261" s="18" t="s">
        <v>187</v>
      </c>
      <c r="BE261" s="187">
        <f>IF(N261="základní",J261,0)</f>
        <v>0</v>
      </c>
      <c r="BF261" s="187">
        <f>IF(N261="snížená",J261,0)</f>
        <v>0</v>
      </c>
      <c r="BG261" s="187">
        <f>IF(N261="zákl. přenesená",J261,0)</f>
        <v>0</v>
      </c>
      <c r="BH261" s="187">
        <f>IF(N261="sníž. přenesená",J261,0)</f>
        <v>0</v>
      </c>
      <c r="BI261" s="187">
        <f>IF(N261="nulová",J261,0)</f>
        <v>0</v>
      </c>
      <c r="BJ261" s="18" t="s">
        <v>79</v>
      </c>
      <c r="BK261" s="187">
        <f>ROUND(I261*H261,2)</f>
        <v>0</v>
      </c>
      <c r="BL261" s="18" t="s">
        <v>193</v>
      </c>
      <c r="BM261" s="186" t="s">
        <v>2138</v>
      </c>
    </row>
    <row r="262" spans="1:65" s="13" customFormat="1" ht="11.25">
      <c r="B262" s="193"/>
      <c r="C262" s="194"/>
      <c r="D262" s="195" t="s">
        <v>197</v>
      </c>
      <c r="E262" s="196" t="s">
        <v>19</v>
      </c>
      <c r="F262" s="197" t="s">
        <v>2139</v>
      </c>
      <c r="G262" s="194"/>
      <c r="H262" s="198">
        <v>53</v>
      </c>
      <c r="I262" s="199"/>
      <c r="J262" s="194"/>
      <c r="K262" s="194"/>
      <c r="L262" s="200"/>
      <c r="M262" s="201"/>
      <c r="N262" s="202"/>
      <c r="O262" s="202"/>
      <c r="P262" s="202"/>
      <c r="Q262" s="202"/>
      <c r="R262" s="202"/>
      <c r="S262" s="202"/>
      <c r="T262" s="203"/>
      <c r="AT262" s="204" t="s">
        <v>197</v>
      </c>
      <c r="AU262" s="204" t="s">
        <v>81</v>
      </c>
      <c r="AV262" s="13" t="s">
        <v>81</v>
      </c>
      <c r="AW262" s="13" t="s">
        <v>33</v>
      </c>
      <c r="AX262" s="13" t="s">
        <v>79</v>
      </c>
      <c r="AY262" s="204" t="s">
        <v>187</v>
      </c>
    </row>
    <row r="263" spans="1:65" s="2" customFormat="1" ht="16.5" customHeight="1">
      <c r="A263" s="35"/>
      <c r="B263" s="36"/>
      <c r="C263" s="226" t="s">
        <v>864</v>
      </c>
      <c r="D263" s="226" t="s">
        <v>346</v>
      </c>
      <c r="E263" s="227" t="s">
        <v>1430</v>
      </c>
      <c r="F263" s="228" t="s">
        <v>1431</v>
      </c>
      <c r="G263" s="229" t="s">
        <v>427</v>
      </c>
      <c r="H263" s="230">
        <v>2</v>
      </c>
      <c r="I263" s="231"/>
      <c r="J263" s="232">
        <f>ROUND(I263*H263,2)</f>
        <v>0</v>
      </c>
      <c r="K263" s="228" t="s">
        <v>19</v>
      </c>
      <c r="L263" s="233"/>
      <c r="M263" s="234" t="s">
        <v>19</v>
      </c>
      <c r="N263" s="235" t="s">
        <v>42</v>
      </c>
      <c r="O263" s="65"/>
      <c r="P263" s="184">
        <f>O263*H263</f>
        <v>0</v>
      </c>
      <c r="Q263" s="184">
        <v>5.1000000000000004E-3</v>
      </c>
      <c r="R263" s="184">
        <f>Q263*H263</f>
        <v>1.0200000000000001E-2</v>
      </c>
      <c r="S263" s="184">
        <v>0</v>
      </c>
      <c r="T263" s="185">
        <f>S263*H263</f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186" t="s">
        <v>232</v>
      </c>
      <c r="AT263" s="186" t="s">
        <v>346</v>
      </c>
      <c r="AU263" s="186" t="s">
        <v>81</v>
      </c>
      <c r="AY263" s="18" t="s">
        <v>187</v>
      </c>
      <c r="BE263" s="187">
        <f>IF(N263="základní",J263,0)</f>
        <v>0</v>
      </c>
      <c r="BF263" s="187">
        <f>IF(N263="snížená",J263,0)</f>
        <v>0</v>
      </c>
      <c r="BG263" s="187">
        <f>IF(N263="zákl. přenesená",J263,0)</f>
        <v>0</v>
      </c>
      <c r="BH263" s="187">
        <f>IF(N263="sníž. přenesená",J263,0)</f>
        <v>0</v>
      </c>
      <c r="BI263" s="187">
        <f>IF(N263="nulová",J263,0)</f>
        <v>0</v>
      </c>
      <c r="BJ263" s="18" t="s">
        <v>79</v>
      </c>
      <c r="BK263" s="187">
        <f>ROUND(I263*H263,2)</f>
        <v>0</v>
      </c>
      <c r="BL263" s="18" t="s">
        <v>193</v>
      </c>
      <c r="BM263" s="186" t="s">
        <v>2140</v>
      </c>
    </row>
    <row r="264" spans="1:65" s="2" customFormat="1" ht="16.5" customHeight="1">
      <c r="A264" s="35"/>
      <c r="B264" s="36"/>
      <c r="C264" s="226" t="s">
        <v>869</v>
      </c>
      <c r="D264" s="226" t="s">
        <v>346</v>
      </c>
      <c r="E264" s="227" t="s">
        <v>1433</v>
      </c>
      <c r="F264" s="228" t="s">
        <v>1434</v>
      </c>
      <c r="G264" s="229" t="s">
        <v>427</v>
      </c>
      <c r="H264" s="230">
        <v>2</v>
      </c>
      <c r="I264" s="231"/>
      <c r="J264" s="232">
        <f>ROUND(I264*H264,2)</f>
        <v>0</v>
      </c>
      <c r="K264" s="228" t="s">
        <v>19</v>
      </c>
      <c r="L264" s="233"/>
      <c r="M264" s="234" t="s">
        <v>19</v>
      </c>
      <c r="N264" s="235" t="s">
        <v>42</v>
      </c>
      <c r="O264" s="65"/>
      <c r="P264" s="184">
        <f>O264*H264</f>
        <v>0</v>
      </c>
      <c r="Q264" s="184">
        <v>1.25E-3</v>
      </c>
      <c r="R264" s="184">
        <f>Q264*H264</f>
        <v>2.5000000000000001E-3</v>
      </c>
      <c r="S264" s="184">
        <v>0</v>
      </c>
      <c r="T264" s="185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86" t="s">
        <v>232</v>
      </c>
      <c r="AT264" s="186" t="s">
        <v>346</v>
      </c>
      <c r="AU264" s="186" t="s">
        <v>81</v>
      </c>
      <c r="AY264" s="18" t="s">
        <v>187</v>
      </c>
      <c r="BE264" s="187">
        <f>IF(N264="základní",J264,0)</f>
        <v>0</v>
      </c>
      <c r="BF264" s="187">
        <f>IF(N264="snížená",J264,0)</f>
        <v>0</v>
      </c>
      <c r="BG264" s="187">
        <f>IF(N264="zákl. přenesená",J264,0)</f>
        <v>0</v>
      </c>
      <c r="BH264" s="187">
        <f>IF(N264="sníž. přenesená",J264,0)</f>
        <v>0</v>
      </c>
      <c r="BI264" s="187">
        <f>IF(N264="nulová",J264,0)</f>
        <v>0</v>
      </c>
      <c r="BJ264" s="18" t="s">
        <v>79</v>
      </c>
      <c r="BK264" s="187">
        <f>ROUND(I264*H264,2)</f>
        <v>0</v>
      </c>
      <c r="BL264" s="18" t="s">
        <v>193</v>
      </c>
      <c r="BM264" s="186" t="s">
        <v>2141</v>
      </c>
    </row>
    <row r="265" spans="1:65" s="2" customFormat="1" ht="16.5" customHeight="1">
      <c r="A265" s="35"/>
      <c r="B265" s="36"/>
      <c r="C265" s="226" t="s">
        <v>873</v>
      </c>
      <c r="D265" s="226" t="s">
        <v>346</v>
      </c>
      <c r="E265" s="227" t="s">
        <v>1436</v>
      </c>
      <c r="F265" s="228" t="s">
        <v>1437</v>
      </c>
      <c r="G265" s="229" t="s">
        <v>427</v>
      </c>
      <c r="H265" s="230">
        <v>4</v>
      </c>
      <c r="I265" s="231"/>
      <c r="J265" s="232">
        <f>ROUND(I265*H265,2)</f>
        <v>0</v>
      </c>
      <c r="K265" s="228" t="s">
        <v>19</v>
      </c>
      <c r="L265" s="233"/>
      <c r="M265" s="234" t="s">
        <v>19</v>
      </c>
      <c r="N265" s="235" t="s">
        <v>42</v>
      </c>
      <c r="O265" s="65"/>
      <c r="P265" s="184">
        <f>O265*H265</f>
        <v>0</v>
      </c>
      <c r="Q265" s="184">
        <v>1.64E-3</v>
      </c>
      <c r="R265" s="184">
        <f>Q265*H265</f>
        <v>6.5599999999999999E-3</v>
      </c>
      <c r="S265" s="184">
        <v>0</v>
      </c>
      <c r="T265" s="185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186" t="s">
        <v>232</v>
      </c>
      <c r="AT265" s="186" t="s">
        <v>346</v>
      </c>
      <c r="AU265" s="186" t="s">
        <v>81</v>
      </c>
      <c r="AY265" s="18" t="s">
        <v>187</v>
      </c>
      <c r="BE265" s="187">
        <f>IF(N265="základní",J265,0)</f>
        <v>0</v>
      </c>
      <c r="BF265" s="187">
        <f>IF(N265="snížená",J265,0)</f>
        <v>0</v>
      </c>
      <c r="BG265" s="187">
        <f>IF(N265="zákl. přenesená",J265,0)</f>
        <v>0</v>
      </c>
      <c r="BH265" s="187">
        <f>IF(N265="sníž. přenesená",J265,0)</f>
        <v>0</v>
      </c>
      <c r="BI265" s="187">
        <f>IF(N265="nulová",J265,0)</f>
        <v>0</v>
      </c>
      <c r="BJ265" s="18" t="s">
        <v>79</v>
      </c>
      <c r="BK265" s="187">
        <f>ROUND(I265*H265,2)</f>
        <v>0</v>
      </c>
      <c r="BL265" s="18" t="s">
        <v>193</v>
      </c>
      <c r="BM265" s="186" t="s">
        <v>2142</v>
      </c>
    </row>
    <row r="266" spans="1:65" s="2" customFormat="1" ht="21.75" customHeight="1">
      <c r="A266" s="35"/>
      <c r="B266" s="36"/>
      <c r="C266" s="175" t="s">
        <v>496</v>
      </c>
      <c r="D266" s="175" t="s">
        <v>189</v>
      </c>
      <c r="E266" s="176" t="s">
        <v>1439</v>
      </c>
      <c r="F266" s="177" t="s">
        <v>1440</v>
      </c>
      <c r="G266" s="178" t="s">
        <v>427</v>
      </c>
      <c r="H266" s="179">
        <v>2</v>
      </c>
      <c r="I266" s="180"/>
      <c r="J266" s="181">
        <f>ROUND(I266*H266,2)</f>
        <v>0</v>
      </c>
      <c r="K266" s="177" t="s">
        <v>192</v>
      </c>
      <c r="L266" s="40"/>
      <c r="M266" s="182" t="s">
        <v>19</v>
      </c>
      <c r="N266" s="183" t="s">
        <v>42</v>
      </c>
      <c r="O266" s="65"/>
      <c r="P266" s="184">
        <f>O266*H266</f>
        <v>0</v>
      </c>
      <c r="Q266" s="184">
        <v>0</v>
      </c>
      <c r="R266" s="184">
        <f>Q266*H266</f>
        <v>0</v>
      </c>
      <c r="S266" s="184">
        <v>0</v>
      </c>
      <c r="T266" s="185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186" t="s">
        <v>193</v>
      </c>
      <c r="AT266" s="186" t="s">
        <v>189</v>
      </c>
      <c r="AU266" s="186" t="s">
        <v>81</v>
      </c>
      <c r="AY266" s="18" t="s">
        <v>187</v>
      </c>
      <c r="BE266" s="187">
        <f>IF(N266="základní",J266,0)</f>
        <v>0</v>
      </c>
      <c r="BF266" s="187">
        <f>IF(N266="snížená",J266,0)</f>
        <v>0</v>
      </c>
      <c r="BG266" s="187">
        <f>IF(N266="zákl. přenesená",J266,0)</f>
        <v>0</v>
      </c>
      <c r="BH266" s="187">
        <f>IF(N266="sníž. přenesená",J266,0)</f>
        <v>0</v>
      </c>
      <c r="BI266" s="187">
        <f>IF(N266="nulová",J266,0)</f>
        <v>0</v>
      </c>
      <c r="BJ266" s="18" t="s">
        <v>79</v>
      </c>
      <c r="BK266" s="187">
        <f>ROUND(I266*H266,2)</f>
        <v>0</v>
      </c>
      <c r="BL266" s="18" t="s">
        <v>193</v>
      </c>
      <c r="BM266" s="186" t="s">
        <v>2143</v>
      </c>
    </row>
    <row r="267" spans="1:65" s="2" customFormat="1" ht="11.25">
      <c r="A267" s="35"/>
      <c r="B267" s="36"/>
      <c r="C267" s="37"/>
      <c r="D267" s="188" t="s">
        <v>195</v>
      </c>
      <c r="E267" s="37"/>
      <c r="F267" s="189" t="s">
        <v>1442</v>
      </c>
      <c r="G267" s="37"/>
      <c r="H267" s="37"/>
      <c r="I267" s="190"/>
      <c r="J267" s="37"/>
      <c r="K267" s="37"/>
      <c r="L267" s="40"/>
      <c r="M267" s="191"/>
      <c r="N267" s="192"/>
      <c r="O267" s="65"/>
      <c r="P267" s="65"/>
      <c r="Q267" s="65"/>
      <c r="R267" s="65"/>
      <c r="S267" s="65"/>
      <c r="T267" s="66"/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T267" s="18" t="s">
        <v>195</v>
      </c>
      <c r="AU267" s="18" t="s">
        <v>81</v>
      </c>
    </row>
    <row r="268" spans="1:65" s="2" customFormat="1" ht="16.5" customHeight="1">
      <c r="A268" s="35"/>
      <c r="B268" s="36"/>
      <c r="C268" s="226" t="s">
        <v>501</v>
      </c>
      <c r="D268" s="226" t="s">
        <v>346</v>
      </c>
      <c r="E268" s="227" t="s">
        <v>1443</v>
      </c>
      <c r="F268" s="228" t="s">
        <v>1444</v>
      </c>
      <c r="G268" s="229" t="s">
        <v>427</v>
      </c>
      <c r="H268" s="230">
        <v>2</v>
      </c>
      <c r="I268" s="231"/>
      <c r="J268" s="232">
        <f>ROUND(I268*H268,2)</f>
        <v>0</v>
      </c>
      <c r="K268" s="228" t="s">
        <v>192</v>
      </c>
      <c r="L268" s="233"/>
      <c r="M268" s="234" t="s">
        <v>19</v>
      </c>
      <c r="N268" s="235" t="s">
        <v>42</v>
      </c>
      <c r="O268" s="65"/>
      <c r="P268" s="184">
        <f>O268*H268</f>
        <v>0</v>
      </c>
      <c r="Q268" s="184">
        <v>1.6000000000000001E-3</v>
      </c>
      <c r="R268" s="184">
        <f>Q268*H268</f>
        <v>3.2000000000000002E-3</v>
      </c>
      <c r="S268" s="184">
        <v>0</v>
      </c>
      <c r="T268" s="185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186" t="s">
        <v>232</v>
      </c>
      <c r="AT268" s="186" t="s">
        <v>346</v>
      </c>
      <c r="AU268" s="186" t="s">
        <v>81</v>
      </c>
      <c r="AY268" s="18" t="s">
        <v>187</v>
      </c>
      <c r="BE268" s="187">
        <f>IF(N268="základní",J268,0)</f>
        <v>0</v>
      </c>
      <c r="BF268" s="187">
        <f>IF(N268="snížená",J268,0)</f>
        <v>0</v>
      </c>
      <c r="BG268" s="187">
        <f>IF(N268="zákl. přenesená",J268,0)</f>
        <v>0</v>
      </c>
      <c r="BH268" s="187">
        <f>IF(N268="sníž. přenesená",J268,0)</f>
        <v>0</v>
      </c>
      <c r="BI268" s="187">
        <f>IF(N268="nulová",J268,0)</f>
        <v>0</v>
      </c>
      <c r="BJ268" s="18" t="s">
        <v>79</v>
      </c>
      <c r="BK268" s="187">
        <f>ROUND(I268*H268,2)</f>
        <v>0</v>
      </c>
      <c r="BL268" s="18" t="s">
        <v>193</v>
      </c>
      <c r="BM268" s="186" t="s">
        <v>2144</v>
      </c>
    </row>
    <row r="269" spans="1:65" s="2" customFormat="1" ht="21.75" customHeight="1">
      <c r="A269" s="35"/>
      <c r="B269" s="36"/>
      <c r="C269" s="175" t="s">
        <v>508</v>
      </c>
      <c r="D269" s="175" t="s">
        <v>189</v>
      </c>
      <c r="E269" s="176" t="s">
        <v>1464</v>
      </c>
      <c r="F269" s="177" t="s">
        <v>1465</v>
      </c>
      <c r="G269" s="178" t="s">
        <v>427</v>
      </c>
      <c r="H269" s="179">
        <v>3</v>
      </c>
      <c r="I269" s="180"/>
      <c r="J269" s="181">
        <f>ROUND(I269*H269,2)</f>
        <v>0</v>
      </c>
      <c r="K269" s="177" t="s">
        <v>192</v>
      </c>
      <c r="L269" s="40"/>
      <c r="M269" s="182" t="s">
        <v>19</v>
      </c>
      <c r="N269" s="183" t="s">
        <v>42</v>
      </c>
      <c r="O269" s="65"/>
      <c r="P269" s="184">
        <f>O269*H269</f>
        <v>0</v>
      </c>
      <c r="Q269" s="184">
        <v>1.65E-3</v>
      </c>
      <c r="R269" s="184">
        <f>Q269*H269</f>
        <v>4.9499999999999995E-3</v>
      </c>
      <c r="S269" s="184">
        <v>0</v>
      </c>
      <c r="T269" s="185">
        <f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186" t="s">
        <v>193</v>
      </c>
      <c r="AT269" s="186" t="s">
        <v>189</v>
      </c>
      <c r="AU269" s="186" t="s">
        <v>81</v>
      </c>
      <c r="AY269" s="18" t="s">
        <v>187</v>
      </c>
      <c r="BE269" s="187">
        <f>IF(N269="základní",J269,0)</f>
        <v>0</v>
      </c>
      <c r="BF269" s="187">
        <f>IF(N269="snížená",J269,0)</f>
        <v>0</v>
      </c>
      <c r="BG269" s="187">
        <f>IF(N269="zákl. přenesená",J269,0)</f>
        <v>0</v>
      </c>
      <c r="BH269" s="187">
        <f>IF(N269="sníž. přenesená",J269,0)</f>
        <v>0</v>
      </c>
      <c r="BI269" s="187">
        <f>IF(N269="nulová",J269,0)</f>
        <v>0</v>
      </c>
      <c r="BJ269" s="18" t="s">
        <v>79</v>
      </c>
      <c r="BK269" s="187">
        <f>ROUND(I269*H269,2)</f>
        <v>0</v>
      </c>
      <c r="BL269" s="18" t="s">
        <v>193</v>
      </c>
      <c r="BM269" s="186" t="s">
        <v>2145</v>
      </c>
    </row>
    <row r="270" spans="1:65" s="2" customFormat="1" ht="11.25">
      <c r="A270" s="35"/>
      <c r="B270" s="36"/>
      <c r="C270" s="37"/>
      <c r="D270" s="188" t="s">
        <v>195</v>
      </c>
      <c r="E270" s="37"/>
      <c r="F270" s="189" t="s">
        <v>1467</v>
      </c>
      <c r="G270" s="37"/>
      <c r="H270" s="37"/>
      <c r="I270" s="190"/>
      <c r="J270" s="37"/>
      <c r="K270" s="37"/>
      <c r="L270" s="40"/>
      <c r="M270" s="191"/>
      <c r="N270" s="192"/>
      <c r="O270" s="65"/>
      <c r="P270" s="65"/>
      <c r="Q270" s="65"/>
      <c r="R270" s="65"/>
      <c r="S270" s="65"/>
      <c r="T270" s="66"/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T270" s="18" t="s">
        <v>195</v>
      </c>
      <c r="AU270" s="18" t="s">
        <v>81</v>
      </c>
    </row>
    <row r="271" spans="1:65" s="2" customFormat="1" ht="16.5" customHeight="1">
      <c r="A271" s="35"/>
      <c r="B271" s="36"/>
      <c r="C271" s="226" t="s">
        <v>888</v>
      </c>
      <c r="D271" s="226" t="s">
        <v>346</v>
      </c>
      <c r="E271" s="227" t="s">
        <v>1468</v>
      </c>
      <c r="F271" s="228" t="s">
        <v>1469</v>
      </c>
      <c r="G271" s="229" t="s">
        <v>427</v>
      </c>
      <c r="H271" s="230">
        <v>2</v>
      </c>
      <c r="I271" s="231"/>
      <c r="J271" s="232">
        <f>ROUND(I271*H271,2)</f>
        <v>0</v>
      </c>
      <c r="K271" s="228" t="s">
        <v>19</v>
      </c>
      <c r="L271" s="233"/>
      <c r="M271" s="234" t="s">
        <v>19</v>
      </c>
      <c r="N271" s="235" t="s">
        <v>42</v>
      </c>
      <c r="O271" s="65"/>
      <c r="P271" s="184">
        <f>O271*H271</f>
        <v>0</v>
      </c>
      <c r="Q271" s="184">
        <v>1.4E-2</v>
      </c>
      <c r="R271" s="184">
        <f>Q271*H271</f>
        <v>2.8000000000000001E-2</v>
      </c>
      <c r="S271" s="184">
        <v>0</v>
      </c>
      <c r="T271" s="185">
        <f>S271*H271</f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186" t="s">
        <v>232</v>
      </c>
      <c r="AT271" s="186" t="s">
        <v>346</v>
      </c>
      <c r="AU271" s="186" t="s">
        <v>81</v>
      </c>
      <c r="AY271" s="18" t="s">
        <v>187</v>
      </c>
      <c r="BE271" s="187">
        <f>IF(N271="základní",J271,0)</f>
        <v>0</v>
      </c>
      <c r="BF271" s="187">
        <f>IF(N271="snížená",J271,0)</f>
        <v>0</v>
      </c>
      <c r="BG271" s="187">
        <f>IF(N271="zákl. přenesená",J271,0)</f>
        <v>0</v>
      </c>
      <c r="BH271" s="187">
        <f>IF(N271="sníž. přenesená",J271,0)</f>
        <v>0</v>
      </c>
      <c r="BI271" s="187">
        <f>IF(N271="nulová",J271,0)</f>
        <v>0</v>
      </c>
      <c r="BJ271" s="18" t="s">
        <v>79</v>
      </c>
      <c r="BK271" s="187">
        <f>ROUND(I271*H271,2)</f>
        <v>0</v>
      </c>
      <c r="BL271" s="18" t="s">
        <v>193</v>
      </c>
      <c r="BM271" s="186" t="s">
        <v>2146</v>
      </c>
    </row>
    <row r="272" spans="1:65" s="2" customFormat="1" ht="16.5" customHeight="1">
      <c r="A272" s="35"/>
      <c r="B272" s="36"/>
      <c r="C272" s="226" t="s">
        <v>514</v>
      </c>
      <c r="D272" s="226" t="s">
        <v>346</v>
      </c>
      <c r="E272" s="227" t="s">
        <v>1471</v>
      </c>
      <c r="F272" s="228" t="s">
        <v>1472</v>
      </c>
      <c r="G272" s="229" t="s">
        <v>427</v>
      </c>
      <c r="H272" s="230">
        <v>1</v>
      </c>
      <c r="I272" s="231"/>
      <c r="J272" s="232">
        <f>ROUND(I272*H272,2)</f>
        <v>0</v>
      </c>
      <c r="K272" s="228" t="s">
        <v>19</v>
      </c>
      <c r="L272" s="233"/>
      <c r="M272" s="234" t="s">
        <v>19</v>
      </c>
      <c r="N272" s="235" t="s">
        <v>42</v>
      </c>
      <c r="O272" s="65"/>
      <c r="P272" s="184">
        <f>O272*H272</f>
        <v>0</v>
      </c>
      <c r="Q272" s="184">
        <v>1.4E-2</v>
      </c>
      <c r="R272" s="184">
        <f>Q272*H272</f>
        <v>1.4E-2</v>
      </c>
      <c r="S272" s="184">
        <v>0</v>
      </c>
      <c r="T272" s="185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86" t="s">
        <v>232</v>
      </c>
      <c r="AT272" s="186" t="s">
        <v>346</v>
      </c>
      <c r="AU272" s="186" t="s">
        <v>81</v>
      </c>
      <c r="AY272" s="18" t="s">
        <v>187</v>
      </c>
      <c r="BE272" s="187">
        <f>IF(N272="základní",J272,0)</f>
        <v>0</v>
      </c>
      <c r="BF272" s="187">
        <f>IF(N272="snížená",J272,0)</f>
        <v>0</v>
      </c>
      <c r="BG272" s="187">
        <f>IF(N272="zákl. přenesená",J272,0)</f>
        <v>0</v>
      </c>
      <c r="BH272" s="187">
        <f>IF(N272="sníž. přenesená",J272,0)</f>
        <v>0</v>
      </c>
      <c r="BI272" s="187">
        <f>IF(N272="nulová",J272,0)</f>
        <v>0</v>
      </c>
      <c r="BJ272" s="18" t="s">
        <v>79</v>
      </c>
      <c r="BK272" s="187">
        <f>ROUND(I272*H272,2)</f>
        <v>0</v>
      </c>
      <c r="BL272" s="18" t="s">
        <v>193</v>
      </c>
      <c r="BM272" s="186" t="s">
        <v>2147</v>
      </c>
    </row>
    <row r="273" spans="1:65" s="2" customFormat="1" ht="16.5" customHeight="1">
      <c r="A273" s="35"/>
      <c r="B273" s="36"/>
      <c r="C273" s="226" t="s">
        <v>526</v>
      </c>
      <c r="D273" s="226" t="s">
        <v>346</v>
      </c>
      <c r="E273" s="227" t="s">
        <v>1474</v>
      </c>
      <c r="F273" s="228" t="s">
        <v>1475</v>
      </c>
      <c r="G273" s="229" t="s">
        <v>427</v>
      </c>
      <c r="H273" s="230">
        <v>3</v>
      </c>
      <c r="I273" s="231"/>
      <c r="J273" s="232">
        <f>ROUND(I273*H273,2)</f>
        <v>0</v>
      </c>
      <c r="K273" s="228" t="s">
        <v>19</v>
      </c>
      <c r="L273" s="233"/>
      <c r="M273" s="234" t="s">
        <v>19</v>
      </c>
      <c r="N273" s="235" t="s">
        <v>42</v>
      </c>
      <c r="O273" s="65"/>
      <c r="P273" s="184">
        <f>O273*H273</f>
        <v>0</v>
      </c>
      <c r="Q273" s="184">
        <v>1.4499999999999999E-3</v>
      </c>
      <c r="R273" s="184">
        <f>Q273*H273</f>
        <v>4.3499999999999997E-3</v>
      </c>
      <c r="S273" s="184">
        <v>0</v>
      </c>
      <c r="T273" s="185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186" t="s">
        <v>232</v>
      </c>
      <c r="AT273" s="186" t="s">
        <v>346</v>
      </c>
      <c r="AU273" s="186" t="s">
        <v>81</v>
      </c>
      <c r="AY273" s="18" t="s">
        <v>187</v>
      </c>
      <c r="BE273" s="187">
        <f>IF(N273="základní",J273,0)</f>
        <v>0</v>
      </c>
      <c r="BF273" s="187">
        <f>IF(N273="snížená",J273,0)</f>
        <v>0</v>
      </c>
      <c r="BG273" s="187">
        <f>IF(N273="zákl. přenesená",J273,0)</f>
        <v>0</v>
      </c>
      <c r="BH273" s="187">
        <f>IF(N273="sníž. přenesená",J273,0)</f>
        <v>0</v>
      </c>
      <c r="BI273" s="187">
        <f>IF(N273="nulová",J273,0)</f>
        <v>0</v>
      </c>
      <c r="BJ273" s="18" t="s">
        <v>79</v>
      </c>
      <c r="BK273" s="187">
        <f>ROUND(I273*H273,2)</f>
        <v>0</v>
      </c>
      <c r="BL273" s="18" t="s">
        <v>193</v>
      </c>
      <c r="BM273" s="186" t="s">
        <v>2148</v>
      </c>
    </row>
    <row r="274" spans="1:65" s="2" customFormat="1" ht="16.5" customHeight="1">
      <c r="A274" s="35"/>
      <c r="B274" s="36"/>
      <c r="C274" s="175" t="s">
        <v>531</v>
      </c>
      <c r="D274" s="175" t="s">
        <v>189</v>
      </c>
      <c r="E274" s="176" t="s">
        <v>1477</v>
      </c>
      <c r="F274" s="177" t="s">
        <v>1478</v>
      </c>
      <c r="G274" s="178" t="s">
        <v>128</v>
      </c>
      <c r="H274" s="179">
        <v>289.95</v>
      </c>
      <c r="I274" s="180"/>
      <c r="J274" s="181">
        <f>ROUND(I274*H274,2)</f>
        <v>0</v>
      </c>
      <c r="K274" s="177" t="s">
        <v>192</v>
      </c>
      <c r="L274" s="40"/>
      <c r="M274" s="182" t="s">
        <v>19</v>
      </c>
      <c r="N274" s="183" t="s">
        <v>42</v>
      </c>
      <c r="O274" s="65"/>
      <c r="P274" s="184">
        <f>O274*H274</f>
        <v>0</v>
      </c>
      <c r="Q274" s="184">
        <v>0</v>
      </c>
      <c r="R274" s="184">
        <f>Q274*H274</f>
        <v>0</v>
      </c>
      <c r="S274" s="184">
        <v>0</v>
      </c>
      <c r="T274" s="185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186" t="s">
        <v>193</v>
      </c>
      <c r="AT274" s="186" t="s">
        <v>189</v>
      </c>
      <c r="AU274" s="186" t="s">
        <v>81</v>
      </c>
      <c r="AY274" s="18" t="s">
        <v>187</v>
      </c>
      <c r="BE274" s="187">
        <f>IF(N274="základní",J274,0)</f>
        <v>0</v>
      </c>
      <c r="BF274" s="187">
        <f>IF(N274="snížená",J274,0)</f>
        <v>0</v>
      </c>
      <c r="BG274" s="187">
        <f>IF(N274="zákl. přenesená",J274,0)</f>
        <v>0</v>
      </c>
      <c r="BH274" s="187">
        <f>IF(N274="sníž. přenesená",J274,0)</f>
        <v>0</v>
      </c>
      <c r="BI274" s="187">
        <f>IF(N274="nulová",J274,0)</f>
        <v>0</v>
      </c>
      <c r="BJ274" s="18" t="s">
        <v>79</v>
      </c>
      <c r="BK274" s="187">
        <f>ROUND(I274*H274,2)</f>
        <v>0</v>
      </c>
      <c r="BL274" s="18" t="s">
        <v>193</v>
      </c>
      <c r="BM274" s="186" t="s">
        <v>2149</v>
      </c>
    </row>
    <row r="275" spans="1:65" s="2" customFormat="1" ht="11.25">
      <c r="A275" s="35"/>
      <c r="B275" s="36"/>
      <c r="C275" s="37"/>
      <c r="D275" s="188" t="s">
        <v>195</v>
      </c>
      <c r="E275" s="37"/>
      <c r="F275" s="189" t="s">
        <v>1480</v>
      </c>
      <c r="G275" s="37"/>
      <c r="H275" s="37"/>
      <c r="I275" s="190"/>
      <c r="J275" s="37"/>
      <c r="K275" s="37"/>
      <c r="L275" s="40"/>
      <c r="M275" s="191"/>
      <c r="N275" s="192"/>
      <c r="O275" s="65"/>
      <c r="P275" s="65"/>
      <c r="Q275" s="65"/>
      <c r="R275" s="65"/>
      <c r="S275" s="65"/>
      <c r="T275" s="66"/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T275" s="18" t="s">
        <v>195</v>
      </c>
      <c r="AU275" s="18" t="s">
        <v>81</v>
      </c>
    </row>
    <row r="276" spans="1:65" s="13" customFormat="1" ht="11.25">
      <c r="B276" s="193"/>
      <c r="C276" s="194"/>
      <c r="D276" s="195" t="s">
        <v>197</v>
      </c>
      <c r="E276" s="196" t="s">
        <v>19</v>
      </c>
      <c r="F276" s="197" t="s">
        <v>1179</v>
      </c>
      <c r="G276" s="194"/>
      <c r="H276" s="198">
        <v>289.95</v>
      </c>
      <c r="I276" s="199"/>
      <c r="J276" s="194"/>
      <c r="K276" s="194"/>
      <c r="L276" s="200"/>
      <c r="M276" s="201"/>
      <c r="N276" s="202"/>
      <c r="O276" s="202"/>
      <c r="P276" s="202"/>
      <c r="Q276" s="202"/>
      <c r="R276" s="202"/>
      <c r="S276" s="202"/>
      <c r="T276" s="203"/>
      <c r="AT276" s="204" t="s">
        <v>197</v>
      </c>
      <c r="AU276" s="204" t="s">
        <v>81</v>
      </c>
      <c r="AV276" s="13" t="s">
        <v>81</v>
      </c>
      <c r="AW276" s="13" t="s">
        <v>33</v>
      </c>
      <c r="AX276" s="13" t="s">
        <v>79</v>
      </c>
      <c r="AY276" s="204" t="s">
        <v>187</v>
      </c>
    </row>
    <row r="277" spans="1:65" s="2" customFormat="1" ht="16.5" customHeight="1">
      <c r="A277" s="35"/>
      <c r="B277" s="36"/>
      <c r="C277" s="175" t="s">
        <v>536</v>
      </c>
      <c r="D277" s="175" t="s">
        <v>189</v>
      </c>
      <c r="E277" s="176" t="s">
        <v>1481</v>
      </c>
      <c r="F277" s="177" t="s">
        <v>1482</v>
      </c>
      <c r="G277" s="178" t="s">
        <v>128</v>
      </c>
      <c r="H277" s="179">
        <v>289.95</v>
      </c>
      <c r="I277" s="180"/>
      <c r="J277" s="181">
        <f>ROUND(I277*H277,2)</f>
        <v>0</v>
      </c>
      <c r="K277" s="177" t="s">
        <v>192</v>
      </c>
      <c r="L277" s="40"/>
      <c r="M277" s="182" t="s">
        <v>19</v>
      </c>
      <c r="N277" s="183" t="s">
        <v>42</v>
      </c>
      <c r="O277" s="65"/>
      <c r="P277" s="184">
        <f>O277*H277</f>
        <v>0</v>
      </c>
      <c r="Q277" s="184">
        <v>0</v>
      </c>
      <c r="R277" s="184">
        <f>Q277*H277</f>
        <v>0</v>
      </c>
      <c r="S277" s="184">
        <v>0</v>
      </c>
      <c r="T277" s="185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186" t="s">
        <v>193</v>
      </c>
      <c r="AT277" s="186" t="s">
        <v>189</v>
      </c>
      <c r="AU277" s="186" t="s">
        <v>81</v>
      </c>
      <c r="AY277" s="18" t="s">
        <v>187</v>
      </c>
      <c r="BE277" s="187">
        <f>IF(N277="základní",J277,0)</f>
        <v>0</v>
      </c>
      <c r="BF277" s="187">
        <f>IF(N277="snížená",J277,0)</f>
        <v>0</v>
      </c>
      <c r="BG277" s="187">
        <f>IF(N277="zákl. přenesená",J277,0)</f>
        <v>0</v>
      </c>
      <c r="BH277" s="187">
        <f>IF(N277="sníž. přenesená",J277,0)</f>
        <v>0</v>
      </c>
      <c r="BI277" s="187">
        <f>IF(N277="nulová",J277,0)</f>
        <v>0</v>
      </c>
      <c r="BJ277" s="18" t="s">
        <v>79</v>
      </c>
      <c r="BK277" s="187">
        <f>ROUND(I277*H277,2)</f>
        <v>0</v>
      </c>
      <c r="BL277" s="18" t="s">
        <v>193</v>
      </c>
      <c r="BM277" s="186" t="s">
        <v>2150</v>
      </c>
    </row>
    <row r="278" spans="1:65" s="2" customFormat="1" ht="11.25">
      <c r="A278" s="35"/>
      <c r="B278" s="36"/>
      <c r="C278" s="37"/>
      <c r="D278" s="188" t="s">
        <v>195</v>
      </c>
      <c r="E278" s="37"/>
      <c r="F278" s="189" t="s">
        <v>1484</v>
      </c>
      <c r="G278" s="37"/>
      <c r="H278" s="37"/>
      <c r="I278" s="190"/>
      <c r="J278" s="37"/>
      <c r="K278" s="37"/>
      <c r="L278" s="40"/>
      <c r="M278" s="191"/>
      <c r="N278" s="192"/>
      <c r="O278" s="65"/>
      <c r="P278" s="65"/>
      <c r="Q278" s="65"/>
      <c r="R278" s="65"/>
      <c r="S278" s="65"/>
      <c r="T278" s="66"/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T278" s="18" t="s">
        <v>195</v>
      </c>
      <c r="AU278" s="18" t="s">
        <v>81</v>
      </c>
    </row>
    <row r="279" spans="1:65" s="13" customFormat="1" ht="11.25">
      <c r="B279" s="193"/>
      <c r="C279" s="194"/>
      <c r="D279" s="195" t="s">
        <v>197</v>
      </c>
      <c r="E279" s="196" t="s">
        <v>19</v>
      </c>
      <c r="F279" s="197" t="s">
        <v>1179</v>
      </c>
      <c r="G279" s="194"/>
      <c r="H279" s="198">
        <v>289.95</v>
      </c>
      <c r="I279" s="199"/>
      <c r="J279" s="194"/>
      <c r="K279" s="194"/>
      <c r="L279" s="200"/>
      <c r="M279" s="201"/>
      <c r="N279" s="202"/>
      <c r="O279" s="202"/>
      <c r="P279" s="202"/>
      <c r="Q279" s="202"/>
      <c r="R279" s="202"/>
      <c r="S279" s="202"/>
      <c r="T279" s="203"/>
      <c r="AT279" s="204" t="s">
        <v>197</v>
      </c>
      <c r="AU279" s="204" t="s">
        <v>81</v>
      </c>
      <c r="AV279" s="13" t="s">
        <v>81</v>
      </c>
      <c r="AW279" s="13" t="s">
        <v>33</v>
      </c>
      <c r="AX279" s="13" t="s">
        <v>79</v>
      </c>
      <c r="AY279" s="204" t="s">
        <v>187</v>
      </c>
    </row>
    <row r="280" spans="1:65" s="2" customFormat="1" ht="16.5" customHeight="1">
      <c r="A280" s="35"/>
      <c r="B280" s="36"/>
      <c r="C280" s="175" t="s">
        <v>540</v>
      </c>
      <c r="D280" s="175" t="s">
        <v>189</v>
      </c>
      <c r="E280" s="176" t="s">
        <v>1485</v>
      </c>
      <c r="F280" s="177" t="s">
        <v>1486</v>
      </c>
      <c r="G280" s="178" t="s">
        <v>427</v>
      </c>
      <c r="H280" s="179">
        <v>2</v>
      </c>
      <c r="I280" s="180"/>
      <c r="J280" s="181">
        <f>ROUND(I280*H280,2)</f>
        <v>0</v>
      </c>
      <c r="K280" s="177" t="s">
        <v>192</v>
      </c>
      <c r="L280" s="40"/>
      <c r="M280" s="182" t="s">
        <v>19</v>
      </c>
      <c r="N280" s="183" t="s">
        <v>42</v>
      </c>
      <c r="O280" s="65"/>
      <c r="P280" s="184">
        <f>O280*H280</f>
        <v>0</v>
      </c>
      <c r="Q280" s="184">
        <v>0.45937</v>
      </c>
      <c r="R280" s="184">
        <f>Q280*H280</f>
        <v>0.91874</v>
      </c>
      <c r="S280" s="184">
        <v>0</v>
      </c>
      <c r="T280" s="185">
        <f>S280*H280</f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186" t="s">
        <v>193</v>
      </c>
      <c r="AT280" s="186" t="s">
        <v>189</v>
      </c>
      <c r="AU280" s="186" t="s">
        <v>81</v>
      </c>
      <c r="AY280" s="18" t="s">
        <v>187</v>
      </c>
      <c r="BE280" s="187">
        <f>IF(N280="základní",J280,0)</f>
        <v>0</v>
      </c>
      <c r="BF280" s="187">
        <f>IF(N280="snížená",J280,0)</f>
        <v>0</v>
      </c>
      <c r="BG280" s="187">
        <f>IF(N280="zákl. přenesená",J280,0)</f>
        <v>0</v>
      </c>
      <c r="BH280" s="187">
        <f>IF(N280="sníž. přenesená",J280,0)</f>
        <v>0</v>
      </c>
      <c r="BI280" s="187">
        <f>IF(N280="nulová",J280,0)</f>
        <v>0</v>
      </c>
      <c r="BJ280" s="18" t="s">
        <v>79</v>
      </c>
      <c r="BK280" s="187">
        <f>ROUND(I280*H280,2)</f>
        <v>0</v>
      </c>
      <c r="BL280" s="18" t="s">
        <v>193</v>
      </c>
      <c r="BM280" s="186" t="s">
        <v>2151</v>
      </c>
    </row>
    <row r="281" spans="1:65" s="2" customFormat="1" ht="11.25">
      <c r="A281" s="35"/>
      <c r="B281" s="36"/>
      <c r="C281" s="37"/>
      <c r="D281" s="188" t="s">
        <v>195</v>
      </c>
      <c r="E281" s="37"/>
      <c r="F281" s="189" t="s">
        <v>1488</v>
      </c>
      <c r="G281" s="37"/>
      <c r="H281" s="37"/>
      <c r="I281" s="190"/>
      <c r="J281" s="37"/>
      <c r="K281" s="37"/>
      <c r="L281" s="40"/>
      <c r="M281" s="191"/>
      <c r="N281" s="192"/>
      <c r="O281" s="65"/>
      <c r="P281" s="65"/>
      <c r="Q281" s="65"/>
      <c r="R281" s="65"/>
      <c r="S281" s="65"/>
      <c r="T281" s="66"/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T281" s="18" t="s">
        <v>195</v>
      </c>
      <c r="AU281" s="18" t="s">
        <v>81</v>
      </c>
    </row>
    <row r="282" spans="1:65" s="2" customFormat="1" ht="24.2" customHeight="1">
      <c r="A282" s="35"/>
      <c r="B282" s="36"/>
      <c r="C282" s="175" t="s">
        <v>545</v>
      </c>
      <c r="D282" s="175" t="s">
        <v>189</v>
      </c>
      <c r="E282" s="176" t="s">
        <v>622</v>
      </c>
      <c r="F282" s="177" t="s">
        <v>623</v>
      </c>
      <c r="G282" s="178" t="s">
        <v>427</v>
      </c>
      <c r="H282" s="179">
        <v>1</v>
      </c>
      <c r="I282" s="180"/>
      <c r="J282" s="181">
        <f>ROUND(I282*H282,2)</f>
        <v>0</v>
      </c>
      <c r="K282" s="177" t="s">
        <v>192</v>
      </c>
      <c r="L282" s="40"/>
      <c r="M282" s="182" t="s">
        <v>19</v>
      </c>
      <c r="N282" s="183" t="s">
        <v>42</v>
      </c>
      <c r="O282" s="65"/>
      <c r="P282" s="184">
        <f>O282*H282</f>
        <v>0</v>
      </c>
      <c r="Q282" s="184">
        <v>0.09</v>
      </c>
      <c r="R282" s="184">
        <f>Q282*H282</f>
        <v>0.09</v>
      </c>
      <c r="S282" s="184">
        <v>0</v>
      </c>
      <c r="T282" s="185">
        <f>S282*H282</f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186" t="s">
        <v>193</v>
      </c>
      <c r="AT282" s="186" t="s">
        <v>189</v>
      </c>
      <c r="AU282" s="186" t="s">
        <v>81</v>
      </c>
      <c r="AY282" s="18" t="s">
        <v>187</v>
      </c>
      <c r="BE282" s="187">
        <f>IF(N282="základní",J282,0)</f>
        <v>0</v>
      </c>
      <c r="BF282" s="187">
        <f>IF(N282="snížená",J282,0)</f>
        <v>0</v>
      </c>
      <c r="BG282" s="187">
        <f>IF(N282="zákl. přenesená",J282,0)</f>
        <v>0</v>
      </c>
      <c r="BH282" s="187">
        <f>IF(N282="sníž. přenesená",J282,0)</f>
        <v>0</v>
      </c>
      <c r="BI282" s="187">
        <f>IF(N282="nulová",J282,0)</f>
        <v>0</v>
      </c>
      <c r="BJ282" s="18" t="s">
        <v>79</v>
      </c>
      <c r="BK282" s="187">
        <f>ROUND(I282*H282,2)</f>
        <v>0</v>
      </c>
      <c r="BL282" s="18" t="s">
        <v>193</v>
      </c>
      <c r="BM282" s="186" t="s">
        <v>2152</v>
      </c>
    </row>
    <row r="283" spans="1:65" s="2" customFormat="1" ht="11.25">
      <c r="A283" s="35"/>
      <c r="B283" s="36"/>
      <c r="C283" s="37"/>
      <c r="D283" s="188" t="s">
        <v>195</v>
      </c>
      <c r="E283" s="37"/>
      <c r="F283" s="189" t="s">
        <v>625</v>
      </c>
      <c r="G283" s="37"/>
      <c r="H283" s="37"/>
      <c r="I283" s="190"/>
      <c r="J283" s="37"/>
      <c r="K283" s="37"/>
      <c r="L283" s="40"/>
      <c r="M283" s="191"/>
      <c r="N283" s="192"/>
      <c r="O283" s="65"/>
      <c r="P283" s="65"/>
      <c r="Q283" s="65"/>
      <c r="R283" s="65"/>
      <c r="S283" s="65"/>
      <c r="T283" s="66"/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T283" s="18" t="s">
        <v>195</v>
      </c>
      <c r="AU283" s="18" t="s">
        <v>81</v>
      </c>
    </row>
    <row r="284" spans="1:65" s="2" customFormat="1" ht="16.5" customHeight="1">
      <c r="A284" s="35"/>
      <c r="B284" s="36"/>
      <c r="C284" s="226" t="s">
        <v>549</v>
      </c>
      <c r="D284" s="226" t="s">
        <v>346</v>
      </c>
      <c r="E284" s="227" t="s">
        <v>627</v>
      </c>
      <c r="F284" s="228" t="s">
        <v>628</v>
      </c>
      <c r="G284" s="229" t="s">
        <v>427</v>
      </c>
      <c r="H284" s="230">
        <v>1</v>
      </c>
      <c r="I284" s="231"/>
      <c r="J284" s="232">
        <f>ROUND(I284*H284,2)</f>
        <v>0</v>
      </c>
      <c r="K284" s="228" t="s">
        <v>192</v>
      </c>
      <c r="L284" s="233"/>
      <c r="M284" s="234" t="s">
        <v>19</v>
      </c>
      <c r="N284" s="235" t="s">
        <v>42</v>
      </c>
      <c r="O284" s="65"/>
      <c r="P284" s="184">
        <f>O284*H284</f>
        <v>0</v>
      </c>
      <c r="Q284" s="184">
        <v>5.4600000000000003E-2</v>
      </c>
      <c r="R284" s="184">
        <f>Q284*H284</f>
        <v>5.4600000000000003E-2</v>
      </c>
      <c r="S284" s="184">
        <v>0</v>
      </c>
      <c r="T284" s="185">
        <f>S284*H284</f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186" t="s">
        <v>232</v>
      </c>
      <c r="AT284" s="186" t="s">
        <v>346</v>
      </c>
      <c r="AU284" s="186" t="s">
        <v>81</v>
      </c>
      <c r="AY284" s="18" t="s">
        <v>187</v>
      </c>
      <c r="BE284" s="187">
        <f>IF(N284="základní",J284,0)</f>
        <v>0</v>
      </c>
      <c r="BF284" s="187">
        <f>IF(N284="snížená",J284,0)</f>
        <v>0</v>
      </c>
      <c r="BG284" s="187">
        <f>IF(N284="zákl. přenesená",J284,0)</f>
        <v>0</v>
      </c>
      <c r="BH284" s="187">
        <f>IF(N284="sníž. přenesená",J284,0)</f>
        <v>0</v>
      </c>
      <c r="BI284" s="187">
        <f>IF(N284="nulová",J284,0)</f>
        <v>0</v>
      </c>
      <c r="BJ284" s="18" t="s">
        <v>79</v>
      </c>
      <c r="BK284" s="187">
        <f>ROUND(I284*H284,2)</f>
        <v>0</v>
      </c>
      <c r="BL284" s="18" t="s">
        <v>193</v>
      </c>
      <c r="BM284" s="186" t="s">
        <v>2153</v>
      </c>
    </row>
    <row r="285" spans="1:65" s="2" customFormat="1" ht="16.5" customHeight="1">
      <c r="A285" s="35"/>
      <c r="B285" s="36"/>
      <c r="C285" s="175" t="s">
        <v>553</v>
      </c>
      <c r="D285" s="175" t="s">
        <v>189</v>
      </c>
      <c r="E285" s="176" t="s">
        <v>1729</v>
      </c>
      <c r="F285" s="177" t="s">
        <v>1730</v>
      </c>
      <c r="G285" s="178" t="s">
        <v>427</v>
      </c>
      <c r="H285" s="179">
        <v>1</v>
      </c>
      <c r="I285" s="180"/>
      <c r="J285" s="181">
        <f>ROUND(I285*H285,2)</f>
        <v>0</v>
      </c>
      <c r="K285" s="177" t="s">
        <v>192</v>
      </c>
      <c r="L285" s="40"/>
      <c r="M285" s="182" t="s">
        <v>19</v>
      </c>
      <c r="N285" s="183" t="s">
        <v>42</v>
      </c>
      <c r="O285" s="65"/>
      <c r="P285" s="184">
        <f>O285*H285</f>
        <v>0</v>
      </c>
      <c r="Q285" s="184">
        <v>3.3E-4</v>
      </c>
      <c r="R285" s="184">
        <f>Q285*H285</f>
        <v>3.3E-4</v>
      </c>
      <c r="S285" s="184">
        <v>0</v>
      </c>
      <c r="T285" s="185">
        <f>S285*H285</f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186" t="s">
        <v>193</v>
      </c>
      <c r="AT285" s="186" t="s">
        <v>189</v>
      </c>
      <c r="AU285" s="186" t="s">
        <v>81</v>
      </c>
      <c r="AY285" s="18" t="s">
        <v>187</v>
      </c>
      <c r="BE285" s="187">
        <f>IF(N285="základní",J285,0)</f>
        <v>0</v>
      </c>
      <c r="BF285" s="187">
        <f>IF(N285="snížená",J285,0)</f>
        <v>0</v>
      </c>
      <c r="BG285" s="187">
        <f>IF(N285="zákl. přenesená",J285,0)</f>
        <v>0</v>
      </c>
      <c r="BH285" s="187">
        <f>IF(N285="sníž. přenesená",J285,0)</f>
        <v>0</v>
      </c>
      <c r="BI285" s="187">
        <f>IF(N285="nulová",J285,0)</f>
        <v>0</v>
      </c>
      <c r="BJ285" s="18" t="s">
        <v>79</v>
      </c>
      <c r="BK285" s="187">
        <f>ROUND(I285*H285,2)</f>
        <v>0</v>
      </c>
      <c r="BL285" s="18" t="s">
        <v>193</v>
      </c>
      <c r="BM285" s="186" t="s">
        <v>2154</v>
      </c>
    </row>
    <row r="286" spans="1:65" s="2" customFormat="1" ht="11.25">
      <c r="A286" s="35"/>
      <c r="B286" s="36"/>
      <c r="C286" s="37"/>
      <c r="D286" s="188" t="s">
        <v>195</v>
      </c>
      <c r="E286" s="37"/>
      <c r="F286" s="189" t="s">
        <v>1732</v>
      </c>
      <c r="G286" s="37"/>
      <c r="H286" s="37"/>
      <c r="I286" s="190"/>
      <c r="J286" s="37"/>
      <c r="K286" s="37"/>
      <c r="L286" s="40"/>
      <c r="M286" s="191"/>
      <c r="N286" s="192"/>
      <c r="O286" s="65"/>
      <c r="P286" s="65"/>
      <c r="Q286" s="65"/>
      <c r="R286" s="65"/>
      <c r="S286" s="65"/>
      <c r="T286" s="66"/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T286" s="18" t="s">
        <v>195</v>
      </c>
      <c r="AU286" s="18" t="s">
        <v>81</v>
      </c>
    </row>
    <row r="287" spans="1:65" s="2" customFormat="1" ht="16.5" customHeight="1">
      <c r="A287" s="35"/>
      <c r="B287" s="36"/>
      <c r="C287" s="175" t="s">
        <v>558</v>
      </c>
      <c r="D287" s="175" t="s">
        <v>189</v>
      </c>
      <c r="E287" s="176" t="s">
        <v>1510</v>
      </c>
      <c r="F287" s="177" t="s">
        <v>1511</v>
      </c>
      <c r="G287" s="178" t="s">
        <v>128</v>
      </c>
      <c r="H287" s="179">
        <v>289.95</v>
      </c>
      <c r="I287" s="180"/>
      <c r="J287" s="181">
        <f>ROUND(I287*H287,2)</f>
        <v>0</v>
      </c>
      <c r="K287" s="177" t="s">
        <v>192</v>
      </c>
      <c r="L287" s="40"/>
      <c r="M287" s="182" t="s">
        <v>19</v>
      </c>
      <c r="N287" s="183" t="s">
        <v>42</v>
      </c>
      <c r="O287" s="65"/>
      <c r="P287" s="184">
        <f>O287*H287</f>
        <v>0</v>
      </c>
      <c r="Q287" s="184">
        <v>1.9000000000000001E-4</v>
      </c>
      <c r="R287" s="184">
        <f>Q287*H287</f>
        <v>5.5090500000000001E-2</v>
      </c>
      <c r="S287" s="184">
        <v>0</v>
      </c>
      <c r="T287" s="185">
        <f>S287*H287</f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186" t="s">
        <v>193</v>
      </c>
      <c r="AT287" s="186" t="s">
        <v>189</v>
      </c>
      <c r="AU287" s="186" t="s">
        <v>81</v>
      </c>
      <c r="AY287" s="18" t="s">
        <v>187</v>
      </c>
      <c r="BE287" s="187">
        <f>IF(N287="základní",J287,0)</f>
        <v>0</v>
      </c>
      <c r="BF287" s="187">
        <f>IF(N287="snížená",J287,0)</f>
        <v>0</v>
      </c>
      <c r="BG287" s="187">
        <f>IF(N287="zákl. přenesená",J287,0)</f>
        <v>0</v>
      </c>
      <c r="BH287" s="187">
        <f>IF(N287="sníž. přenesená",J287,0)</f>
        <v>0</v>
      </c>
      <c r="BI287" s="187">
        <f>IF(N287="nulová",J287,0)</f>
        <v>0</v>
      </c>
      <c r="BJ287" s="18" t="s">
        <v>79</v>
      </c>
      <c r="BK287" s="187">
        <f>ROUND(I287*H287,2)</f>
        <v>0</v>
      </c>
      <c r="BL287" s="18" t="s">
        <v>193</v>
      </c>
      <c r="BM287" s="186" t="s">
        <v>2155</v>
      </c>
    </row>
    <row r="288" spans="1:65" s="2" customFormat="1" ht="11.25">
      <c r="A288" s="35"/>
      <c r="B288" s="36"/>
      <c r="C288" s="37"/>
      <c r="D288" s="188" t="s">
        <v>195</v>
      </c>
      <c r="E288" s="37"/>
      <c r="F288" s="189" t="s">
        <v>1513</v>
      </c>
      <c r="G288" s="37"/>
      <c r="H288" s="37"/>
      <c r="I288" s="190"/>
      <c r="J288" s="37"/>
      <c r="K288" s="37"/>
      <c r="L288" s="40"/>
      <c r="M288" s="191"/>
      <c r="N288" s="192"/>
      <c r="O288" s="65"/>
      <c r="P288" s="65"/>
      <c r="Q288" s="65"/>
      <c r="R288" s="65"/>
      <c r="S288" s="65"/>
      <c r="T288" s="66"/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T288" s="18" t="s">
        <v>195</v>
      </c>
      <c r="AU288" s="18" t="s">
        <v>81</v>
      </c>
    </row>
    <row r="289" spans="1:65" s="13" customFormat="1" ht="11.25">
      <c r="B289" s="193"/>
      <c r="C289" s="194"/>
      <c r="D289" s="195" t="s">
        <v>197</v>
      </c>
      <c r="E289" s="196" t="s">
        <v>19</v>
      </c>
      <c r="F289" s="197" t="s">
        <v>1514</v>
      </c>
      <c r="G289" s="194"/>
      <c r="H289" s="198">
        <v>289.95</v>
      </c>
      <c r="I289" s="199"/>
      <c r="J289" s="194"/>
      <c r="K289" s="194"/>
      <c r="L289" s="200"/>
      <c r="M289" s="201"/>
      <c r="N289" s="202"/>
      <c r="O289" s="202"/>
      <c r="P289" s="202"/>
      <c r="Q289" s="202"/>
      <c r="R289" s="202"/>
      <c r="S289" s="202"/>
      <c r="T289" s="203"/>
      <c r="AT289" s="204" t="s">
        <v>197</v>
      </c>
      <c r="AU289" s="204" t="s">
        <v>81</v>
      </c>
      <c r="AV289" s="13" t="s">
        <v>81</v>
      </c>
      <c r="AW289" s="13" t="s">
        <v>33</v>
      </c>
      <c r="AX289" s="13" t="s">
        <v>79</v>
      </c>
      <c r="AY289" s="204" t="s">
        <v>187</v>
      </c>
    </row>
    <row r="290" spans="1:65" s="2" customFormat="1" ht="16.5" customHeight="1">
      <c r="A290" s="35"/>
      <c r="B290" s="36"/>
      <c r="C290" s="175" t="s">
        <v>563</v>
      </c>
      <c r="D290" s="175" t="s">
        <v>189</v>
      </c>
      <c r="E290" s="176" t="s">
        <v>1515</v>
      </c>
      <c r="F290" s="177" t="s">
        <v>1516</v>
      </c>
      <c r="G290" s="178" t="s">
        <v>128</v>
      </c>
      <c r="H290" s="179">
        <v>289.95</v>
      </c>
      <c r="I290" s="180"/>
      <c r="J290" s="181">
        <f>ROUND(I290*H290,2)</f>
        <v>0</v>
      </c>
      <c r="K290" s="177" t="s">
        <v>192</v>
      </c>
      <c r="L290" s="40"/>
      <c r="M290" s="182" t="s">
        <v>19</v>
      </c>
      <c r="N290" s="183" t="s">
        <v>42</v>
      </c>
      <c r="O290" s="65"/>
      <c r="P290" s="184">
        <f>O290*H290</f>
        <v>0</v>
      </c>
      <c r="Q290" s="184">
        <v>6.9999999999999994E-5</v>
      </c>
      <c r="R290" s="184">
        <f>Q290*H290</f>
        <v>2.0296499999999999E-2</v>
      </c>
      <c r="S290" s="184">
        <v>0</v>
      </c>
      <c r="T290" s="185">
        <f>S290*H290</f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186" t="s">
        <v>193</v>
      </c>
      <c r="AT290" s="186" t="s">
        <v>189</v>
      </c>
      <c r="AU290" s="186" t="s">
        <v>81</v>
      </c>
      <c r="AY290" s="18" t="s">
        <v>187</v>
      </c>
      <c r="BE290" s="187">
        <f>IF(N290="základní",J290,0)</f>
        <v>0</v>
      </c>
      <c r="BF290" s="187">
        <f>IF(N290="snížená",J290,0)</f>
        <v>0</v>
      </c>
      <c r="BG290" s="187">
        <f>IF(N290="zákl. přenesená",J290,0)</f>
        <v>0</v>
      </c>
      <c r="BH290" s="187">
        <f>IF(N290="sníž. přenesená",J290,0)</f>
        <v>0</v>
      </c>
      <c r="BI290" s="187">
        <f>IF(N290="nulová",J290,0)</f>
        <v>0</v>
      </c>
      <c r="BJ290" s="18" t="s">
        <v>79</v>
      </c>
      <c r="BK290" s="187">
        <f>ROUND(I290*H290,2)</f>
        <v>0</v>
      </c>
      <c r="BL290" s="18" t="s">
        <v>193</v>
      </c>
      <c r="BM290" s="186" t="s">
        <v>2156</v>
      </c>
    </row>
    <row r="291" spans="1:65" s="2" customFormat="1" ht="11.25">
      <c r="A291" s="35"/>
      <c r="B291" s="36"/>
      <c r="C291" s="37"/>
      <c r="D291" s="188" t="s">
        <v>195</v>
      </c>
      <c r="E291" s="37"/>
      <c r="F291" s="189" t="s">
        <v>1518</v>
      </c>
      <c r="G291" s="37"/>
      <c r="H291" s="37"/>
      <c r="I291" s="190"/>
      <c r="J291" s="37"/>
      <c r="K291" s="37"/>
      <c r="L291" s="40"/>
      <c r="M291" s="191"/>
      <c r="N291" s="192"/>
      <c r="O291" s="65"/>
      <c r="P291" s="65"/>
      <c r="Q291" s="65"/>
      <c r="R291" s="65"/>
      <c r="S291" s="65"/>
      <c r="T291" s="66"/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T291" s="18" t="s">
        <v>195</v>
      </c>
      <c r="AU291" s="18" t="s">
        <v>81</v>
      </c>
    </row>
    <row r="292" spans="1:65" s="15" customFormat="1" ht="11.25">
      <c r="B292" s="216"/>
      <c r="C292" s="217"/>
      <c r="D292" s="195" t="s">
        <v>197</v>
      </c>
      <c r="E292" s="218" t="s">
        <v>19</v>
      </c>
      <c r="F292" s="219" t="s">
        <v>1519</v>
      </c>
      <c r="G292" s="217"/>
      <c r="H292" s="218" t="s">
        <v>19</v>
      </c>
      <c r="I292" s="220"/>
      <c r="J292" s="217"/>
      <c r="K292" s="217"/>
      <c r="L292" s="221"/>
      <c r="M292" s="222"/>
      <c r="N292" s="223"/>
      <c r="O292" s="223"/>
      <c r="P292" s="223"/>
      <c r="Q292" s="223"/>
      <c r="R292" s="223"/>
      <c r="S292" s="223"/>
      <c r="T292" s="224"/>
      <c r="AT292" s="225" t="s">
        <v>197</v>
      </c>
      <c r="AU292" s="225" t="s">
        <v>81</v>
      </c>
      <c r="AV292" s="15" t="s">
        <v>79</v>
      </c>
      <c r="AW292" s="15" t="s">
        <v>33</v>
      </c>
      <c r="AX292" s="15" t="s">
        <v>71</v>
      </c>
      <c r="AY292" s="225" t="s">
        <v>187</v>
      </c>
    </row>
    <row r="293" spans="1:65" s="13" customFormat="1" ht="11.25">
      <c r="B293" s="193"/>
      <c r="C293" s="194"/>
      <c r="D293" s="195" t="s">
        <v>197</v>
      </c>
      <c r="E293" s="196" t="s">
        <v>19</v>
      </c>
      <c r="F293" s="197" t="s">
        <v>1179</v>
      </c>
      <c r="G293" s="194"/>
      <c r="H293" s="198">
        <v>289.95</v>
      </c>
      <c r="I293" s="199"/>
      <c r="J293" s="194"/>
      <c r="K293" s="194"/>
      <c r="L293" s="200"/>
      <c r="M293" s="201"/>
      <c r="N293" s="202"/>
      <c r="O293" s="202"/>
      <c r="P293" s="202"/>
      <c r="Q293" s="202"/>
      <c r="R293" s="202"/>
      <c r="S293" s="202"/>
      <c r="T293" s="203"/>
      <c r="AT293" s="204" t="s">
        <v>197</v>
      </c>
      <c r="AU293" s="204" t="s">
        <v>81</v>
      </c>
      <c r="AV293" s="13" t="s">
        <v>81</v>
      </c>
      <c r="AW293" s="13" t="s">
        <v>33</v>
      </c>
      <c r="AX293" s="13" t="s">
        <v>79</v>
      </c>
      <c r="AY293" s="204" t="s">
        <v>187</v>
      </c>
    </row>
    <row r="294" spans="1:65" s="12" customFormat="1" ht="22.9" customHeight="1">
      <c r="B294" s="159"/>
      <c r="C294" s="160"/>
      <c r="D294" s="161" t="s">
        <v>70</v>
      </c>
      <c r="E294" s="173" t="s">
        <v>238</v>
      </c>
      <c r="F294" s="173" t="s">
        <v>636</v>
      </c>
      <c r="G294" s="160"/>
      <c r="H294" s="160"/>
      <c r="I294" s="163"/>
      <c r="J294" s="174">
        <f>BK294</f>
        <v>0</v>
      </c>
      <c r="K294" s="160"/>
      <c r="L294" s="165"/>
      <c r="M294" s="166"/>
      <c r="N294" s="167"/>
      <c r="O294" s="167"/>
      <c r="P294" s="168">
        <f>SUM(P295:P304)</f>
        <v>0</v>
      </c>
      <c r="Q294" s="167"/>
      <c r="R294" s="168">
        <f>SUM(R295:R304)</f>
        <v>7.8384000000000009E-2</v>
      </c>
      <c r="S294" s="167"/>
      <c r="T294" s="169">
        <f>SUM(T295:T304)</f>
        <v>0</v>
      </c>
      <c r="AR294" s="170" t="s">
        <v>79</v>
      </c>
      <c r="AT294" s="171" t="s">
        <v>70</v>
      </c>
      <c r="AU294" s="171" t="s">
        <v>79</v>
      </c>
      <c r="AY294" s="170" t="s">
        <v>187</v>
      </c>
      <c r="BK294" s="172">
        <f>SUM(BK295:BK304)</f>
        <v>0</v>
      </c>
    </row>
    <row r="295" spans="1:65" s="2" customFormat="1" ht="24.2" customHeight="1">
      <c r="A295" s="35"/>
      <c r="B295" s="36"/>
      <c r="C295" s="175" t="s">
        <v>567</v>
      </c>
      <c r="D295" s="175" t="s">
        <v>189</v>
      </c>
      <c r="E295" s="176" t="s">
        <v>638</v>
      </c>
      <c r="F295" s="177" t="s">
        <v>639</v>
      </c>
      <c r="G295" s="178" t="s">
        <v>128</v>
      </c>
      <c r="H295" s="179">
        <v>489.9</v>
      </c>
      <c r="I295" s="180"/>
      <c r="J295" s="181">
        <f>ROUND(I295*H295,2)</f>
        <v>0</v>
      </c>
      <c r="K295" s="177" t="s">
        <v>192</v>
      </c>
      <c r="L295" s="40"/>
      <c r="M295" s="182" t="s">
        <v>19</v>
      </c>
      <c r="N295" s="183" t="s">
        <v>42</v>
      </c>
      <c r="O295" s="65"/>
      <c r="P295" s="184">
        <f>O295*H295</f>
        <v>0</v>
      </c>
      <c r="Q295" s="184">
        <v>1.6000000000000001E-4</v>
      </c>
      <c r="R295" s="184">
        <f>Q295*H295</f>
        <v>7.8384000000000009E-2</v>
      </c>
      <c r="S295" s="184">
        <v>0</v>
      </c>
      <c r="T295" s="185">
        <f>S295*H295</f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186" t="s">
        <v>193</v>
      </c>
      <c r="AT295" s="186" t="s">
        <v>189</v>
      </c>
      <c r="AU295" s="186" t="s">
        <v>81</v>
      </c>
      <c r="AY295" s="18" t="s">
        <v>187</v>
      </c>
      <c r="BE295" s="187">
        <f>IF(N295="základní",J295,0)</f>
        <v>0</v>
      </c>
      <c r="BF295" s="187">
        <f>IF(N295="snížená",J295,0)</f>
        <v>0</v>
      </c>
      <c r="BG295" s="187">
        <f>IF(N295="zákl. přenesená",J295,0)</f>
        <v>0</v>
      </c>
      <c r="BH295" s="187">
        <f>IF(N295="sníž. přenesená",J295,0)</f>
        <v>0</v>
      </c>
      <c r="BI295" s="187">
        <f>IF(N295="nulová",J295,0)</f>
        <v>0</v>
      </c>
      <c r="BJ295" s="18" t="s">
        <v>79</v>
      </c>
      <c r="BK295" s="187">
        <f>ROUND(I295*H295,2)</f>
        <v>0</v>
      </c>
      <c r="BL295" s="18" t="s">
        <v>193</v>
      </c>
      <c r="BM295" s="186" t="s">
        <v>2157</v>
      </c>
    </row>
    <row r="296" spans="1:65" s="2" customFormat="1" ht="11.25">
      <c r="A296" s="35"/>
      <c r="B296" s="36"/>
      <c r="C296" s="37"/>
      <c r="D296" s="188" t="s">
        <v>195</v>
      </c>
      <c r="E296" s="37"/>
      <c r="F296" s="189" t="s">
        <v>641</v>
      </c>
      <c r="G296" s="37"/>
      <c r="H296" s="37"/>
      <c r="I296" s="190"/>
      <c r="J296" s="37"/>
      <c r="K296" s="37"/>
      <c r="L296" s="40"/>
      <c r="M296" s="191"/>
      <c r="N296" s="192"/>
      <c r="O296" s="65"/>
      <c r="P296" s="65"/>
      <c r="Q296" s="65"/>
      <c r="R296" s="65"/>
      <c r="S296" s="65"/>
      <c r="T296" s="66"/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T296" s="18" t="s">
        <v>195</v>
      </c>
      <c r="AU296" s="18" t="s">
        <v>81</v>
      </c>
    </row>
    <row r="297" spans="1:65" s="13" customFormat="1" ht="11.25">
      <c r="B297" s="193"/>
      <c r="C297" s="194"/>
      <c r="D297" s="195" t="s">
        <v>197</v>
      </c>
      <c r="E297" s="196" t="s">
        <v>19</v>
      </c>
      <c r="F297" s="197" t="s">
        <v>642</v>
      </c>
      <c r="G297" s="194"/>
      <c r="H297" s="198">
        <v>489.9</v>
      </c>
      <c r="I297" s="199"/>
      <c r="J297" s="194"/>
      <c r="K297" s="194"/>
      <c r="L297" s="200"/>
      <c r="M297" s="201"/>
      <c r="N297" s="202"/>
      <c r="O297" s="202"/>
      <c r="P297" s="202"/>
      <c r="Q297" s="202"/>
      <c r="R297" s="202"/>
      <c r="S297" s="202"/>
      <c r="T297" s="203"/>
      <c r="AT297" s="204" t="s">
        <v>197</v>
      </c>
      <c r="AU297" s="204" t="s">
        <v>81</v>
      </c>
      <c r="AV297" s="13" t="s">
        <v>81</v>
      </c>
      <c r="AW297" s="13" t="s">
        <v>33</v>
      </c>
      <c r="AX297" s="13" t="s">
        <v>79</v>
      </c>
      <c r="AY297" s="204" t="s">
        <v>187</v>
      </c>
    </row>
    <row r="298" spans="1:65" s="2" customFormat="1" ht="24.2" customHeight="1">
      <c r="A298" s="35"/>
      <c r="B298" s="36"/>
      <c r="C298" s="175" t="s">
        <v>571</v>
      </c>
      <c r="D298" s="175" t="s">
        <v>189</v>
      </c>
      <c r="E298" s="176" t="s">
        <v>644</v>
      </c>
      <c r="F298" s="177" t="s">
        <v>645</v>
      </c>
      <c r="G298" s="178" t="s">
        <v>128</v>
      </c>
      <c r="H298" s="179">
        <v>489.9</v>
      </c>
      <c r="I298" s="180"/>
      <c r="J298" s="181">
        <f>ROUND(I298*H298,2)</f>
        <v>0</v>
      </c>
      <c r="K298" s="177" t="s">
        <v>192</v>
      </c>
      <c r="L298" s="40"/>
      <c r="M298" s="182" t="s">
        <v>19</v>
      </c>
      <c r="N298" s="183" t="s">
        <v>42</v>
      </c>
      <c r="O298" s="65"/>
      <c r="P298" s="184">
        <f>O298*H298</f>
        <v>0</v>
      </c>
      <c r="Q298" s="184">
        <v>0</v>
      </c>
      <c r="R298" s="184">
        <f>Q298*H298</f>
        <v>0</v>
      </c>
      <c r="S298" s="184">
        <v>0</v>
      </c>
      <c r="T298" s="185">
        <f>S298*H298</f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186" t="s">
        <v>193</v>
      </c>
      <c r="AT298" s="186" t="s">
        <v>189</v>
      </c>
      <c r="AU298" s="186" t="s">
        <v>81</v>
      </c>
      <c r="AY298" s="18" t="s">
        <v>187</v>
      </c>
      <c r="BE298" s="187">
        <f>IF(N298="základní",J298,0)</f>
        <v>0</v>
      </c>
      <c r="BF298" s="187">
        <f>IF(N298="snížená",J298,0)</f>
        <v>0</v>
      </c>
      <c r="BG298" s="187">
        <f>IF(N298="zákl. přenesená",J298,0)</f>
        <v>0</v>
      </c>
      <c r="BH298" s="187">
        <f>IF(N298="sníž. přenesená",J298,0)</f>
        <v>0</v>
      </c>
      <c r="BI298" s="187">
        <f>IF(N298="nulová",J298,0)</f>
        <v>0</v>
      </c>
      <c r="BJ298" s="18" t="s">
        <v>79</v>
      </c>
      <c r="BK298" s="187">
        <f>ROUND(I298*H298,2)</f>
        <v>0</v>
      </c>
      <c r="BL298" s="18" t="s">
        <v>193</v>
      </c>
      <c r="BM298" s="186" t="s">
        <v>2158</v>
      </c>
    </row>
    <row r="299" spans="1:65" s="2" customFormat="1" ht="11.25">
      <c r="A299" s="35"/>
      <c r="B299" s="36"/>
      <c r="C299" s="37"/>
      <c r="D299" s="188" t="s">
        <v>195</v>
      </c>
      <c r="E299" s="37"/>
      <c r="F299" s="189" t="s">
        <v>647</v>
      </c>
      <c r="G299" s="37"/>
      <c r="H299" s="37"/>
      <c r="I299" s="190"/>
      <c r="J299" s="37"/>
      <c r="K299" s="37"/>
      <c r="L299" s="40"/>
      <c r="M299" s="191"/>
      <c r="N299" s="192"/>
      <c r="O299" s="65"/>
      <c r="P299" s="65"/>
      <c r="Q299" s="65"/>
      <c r="R299" s="65"/>
      <c r="S299" s="65"/>
      <c r="T299" s="66"/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T299" s="18" t="s">
        <v>195</v>
      </c>
      <c r="AU299" s="18" t="s">
        <v>81</v>
      </c>
    </row>
    <row r="300" spans="1:65" s="13" customFormat="1" ht="11.25">
      <c r="B300" s="193"/>
      <c r="C300" s="194"/>
      <c r="D300" s="195" t="s">
        <v>197</v>
      </c>
      <c r="E300" s="196" t="s">
        <v>19</v>
      </c>
      <c r="F300" s="197" t="s">
        <v>2040</v>
      </c>
      <c r="G300" s="194"/>
      <c r="H300" s="198">
        <v>244.95</v>
      </c>
      <c r="I300" s="199"/>
      <c r="J300" s="194"/>
      <c r="K300" s="194"/>
      <c r="L300" s="200"/>
      <c r="M300" s="201"/>
      <c r="N300" s="202"/>
      <c r="O300" s="202"/>
      <c r="P300" s="202"/>
      <c r="Q300" s="202"/>
      <c r="R300" s="202"/>
      <c r="S300" s="202"/>
      <c r="T300" s="203"/>
      <c r="AT300" s="204" t="s">
        <v>197</v>
      </c>
      <c r="AU300" s="204" t="s">
        <v>81</v>
      </c>
      <c r="AV300" s="13" t="s">
        <v>81</v>
      </c>
      <c r="AW300" s="13" t="s">
        <v>33</v>
      </c>
      <c r="AX300" s="13" t="s">
        <v>71</v>
      </c>
      <c r="AY300" s="204" t="s">
        <v>187</v>
      </c>
    </row>
    <row r="301" spans="1:65" s="16" customFormat="1" ht="11.25">
      <c r="B301" s="236"/>
      <c r="C301" s="237"/>
      <c r="D301" s="195" t="s">
        <v>197</v>
      </c>
      <c r="E301" s="238" t="s">
        <v>131</v>
      </c>
      <c r="F301" s="239" t="s">
        <v>507</v>
      </c>
      <c r="G301" s="237"/>
      <c r="H301" s="240">
        <v>244.95</v>
      </c>
      <c r="I301" s="241"/>
      <c r="J301" s="237"/>
      <c r="K301" s="237"/>
      <c r="L301" s="242"/>
      <c r="M301" s="243"/>
      <c r="N301" s="244"/>
      <c r="O301" s="244"/>
      <c r="P301" s="244"/>
      <c r="Q301" s="244"/>
      <c r="R301" s="244"/>
      <c r="S301" s="244"/>
      <c r="T301" s="245"/>
      <c r="AT301" s="246" t="s">
        <v>197</v>
      </c>
      <c r="AU301" s="246" t="s">
        <v>81</v>
      </c>
      <c r="AV301" s="16" t="s">
        <v>205</v>
      </c>
      <c r="AW301" s="16" t="s">
        <v>33</v>
      </c>
      <c r="AX301" s="16" t="s">
        <v>71</v>
      </c>
      <c r="AY301" s="246" t="s">
        <v>187</v>
      </c>
    </row>
    <row r="302" spans="1:65" s="13" customFormat="1" ht="11.25">
      <c r="B302" s="193"/>
      <c r="C302" s="194"/>
      <c r="D302" s="195" t="s">
        <v>197</v>
      </c>
      <c r="E302" s="196" t="s">
        <v>19</v>
      </c>
      <c r="F302" s="197" t="s">
        <v>642</v>
      </c>
      <c r="G302" s="194"/>
      <c r="H302" s="198">
        <v>489.9</v>
      </c>
      <c r="I302" s="199"/>
      <c r="J302" s="194"/>
      <c r="K302" s="194"/>
      <c r="L302" s="200"/>
      <c r="M302" s="201"/>
      <c r="N302" s="202"/>
      <c r="O302" s="202"/>
      <c r="P302" s="202"/>
      <c r="Q302" s="202"/>
      <c r="R302" s="202"/>
      <c r="S302" s="202"/>
      <c r="T302" s="203"/>
      <c r="AT302" s="204" t="s">
        <v>197</v>
      </c>
      <c r="AU302" s="204" t="s">
        <v>81</v>
      </c>
      <c r="AV302" s="13" t="s">
        <v>81</v>
      </c>
      <c r="AW302" s="13" t="s">
        <v>33</v>
      </c>
      <c r="AX302" s="13" t="s">
        <v>79</v>
      </c>
      <c r="AY302" s="204" t="s">
        <v>187</v>
      </c>
    </row>
    <row r="303" spans="1:65" s="2" customFormat="1" ht="16.5" customHeight="1">
      <c r="A303" s="35"/>
      <c r="B303" s="36"/>
      <c r="C303" s="175" t="s">
        <v>576</v>
      </c>
      <c r="D303" s="175" t="s">
        <v>189</v>
      </c>
      <c r="E303" s="176" t="s">
        <v>654</v>
      </c>
      <c r="F303" s="177" t="s">
        <v>655</v>
      </c>
      <c r="G303" s="178" t="s">
        <v>128</v>
      </c>
      <c r="H303" s="179">
        <v>489.9</v>
      </c>
      <c r="I303" s="180"/>
      <c r="J303" s="181">
        <f>ROUND(I303*H303,2)</f>
        <v>0</v>
      </c>
      <c r="K303" s="177" t="s">
        <v>192</v>
      </c>
      <c r="L303" s="40"/>
      <c r="M303" s="182" t="s">
        <v>19</v>
      </c>
      <c r="N303" s="183" t="s">
        <v>42</v>
      </c>
      <c r="O303" s="65"/>
      <c r="P303" s="184">
        <f>O303*H303</f>
        <v>0</v>
      </c>
      <c r="Q303" s="184">
        <v>0</v>
      </c>
      <c r="R303" s="184">
        <f>Q303*H303</f>
        <v>0</v>
      </c>
      <c r="S303" s="184">
        <v>0</v>
      </c>
      <c r="T303" s="185">
        <f>S303*H303</f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186" t="s">
        <v>193</v>
      </c>
      <c r="AT303" s="186" t="s">
        <v>189</v>
      </c>
      <c r="AU303" s="186" t="s">
        <v>81</v>
      </c>
      <c r="AY303" s="18" t="s">
        <v>187</v>
      </c>
      <c r="BE303" s="187">
        <f>IF(N303="základní",J303,0)</f>
        <v>0</v>
      </c>
      <c r="BF303" s="187">
        <f>IF(N303="snížená",J303,0)</f>
        <v>0</v>
      </c>
      <c r="BG303" s="187">
        <f>IF(N303="zákl. přenesená",J303,0)</f>
        <v>0</v>
      </c>
      <c r="BH303" s="187">
        <f>IF(N303="sníž. přenesená",J303,0)</f>
        <v>0</v>
      </c>
      <c r="BI303" s="187">
        <f>IF(N303="nulová",J303,0)</f>
        <v>0</v>
      </c>
      <c r="BJ303" s="18" t="s">
        <v>79</v>
      </c>
      <c r="BK303" s="187">
        <f>ROUND(I303*H303,2)</f>
        <v>0</v>
      </c>
      <c r="BL303" s="18" t="s">
        <v>193</v>
      </c>
      <c r="BM303" s="186" t="s">
        <v>2159</v>
      </c>
    </row>
    <row r="304" spans="1:65" s="2" customFormat="1" ht="11.25">
      <c r="A304" s="35"/>
      <c r="B304" s="36"/>
      <c r="C304" s="37"/>
      <c r="D304" s="188" t="s">
        <v>195</v>
      </c>
      <c r="E304" s="37"/>
      <c r="F304" s="189" t="s">
        <v>657</v>
      </c>
      <c r="G304" s="37"/>
      <c r="H304" s="37"/>
      <c r="I304" s="190"/>
      <c r="J304" s="37"/>
      <c r="K304" s="37"/>
      <c r="L304" s="40"/>
      <c r="M304" s="191"/>
      <c r="N304" s="192"/>
      <c r="O304" s="65"/>
      <c r="P304" s="65"/>
      <c r="Q304" s="65"/>
      <c r="R304" s="65"/>
      <c r="S304" s="65"/>
      <c r="T304" s="66"/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T304" s="18" t="s">
        <v>195</v>
      </c>
      <c r="AU304" s="18" t="s">
        <v>81</v>
      </c>
    </row>
    <row r="305" spans="1:65" s="12" customFormat="1" ht="22.9" customHeight="1">
      <c r="B305" s="159"/>
      <c r="C305" s="160"/>
      <c r="D305" s="161" t="s">
        <v>70</v>
      </c>
      <c r="E305" s="173" t="s">
        <v>658</v>
      </c>
      <c r="F305" s="173" t="s">
        <v>659</v>
      </c>
      <c r="G305" s="160"/>
      <c r="H305" s="160"/>
      <c r="I305" s="163"/>
      <c r="J305" s="174">
        <f>BK305</f>
        <v>0</v>
      </c>
      <c r="K305" s="160"/>
      <c r="L305" s="165"/>
      <c r="M305" s="166"/>
      <c r="N305" s="167"/>
      <c r="O305" s="167"/>
      <c r="P305" s="168">
        <f>SUM(P306:P323)</f>
        <v>0</v>
      </c>
      <c r="Q305" s="167"/>
      <c r="R305" s="168">
        <f>SUM(R306:R323)</f>
        <v>0</v>
      </c>
      <c r="S305" s="167"/>
      <c r="T305" s="169">
        <f>SUM(T306:T323)</f>
        <v>0</v>
      </c>
      <c r="AR305" s="170" t="s">
        <v>79</v>
      </c>
      <c r="AT305" s="171" t="s">
        <v>70</v>
      </c>
      <c r="AU305" s="171" t="s">
        <v>79</v>
      </c>
      <c r="AY305" s="170" t="s">
        <v>187</v>
      </c>
      <c r="BK305" s="172">
        <f>SUM(BK306:BK323)</f>
        <v>0</v>
      </c>
    </row>
    <row r="306" spans="1:65" s="2" customFormat="1" ht="24.2" customHeight="1">
      <c r="A306" s="35"/>
      <c r="B306" s="36"/>
      <c r="C306" s="175" t="s">
        <v>580</v>
      </c>
      <c r="D306" s="175" t="s">
        <v>189</v>
      </c>
      <c r="E306" s="176" t="s">
        <v>661</v>
      </c>
      <c r="F306" s="177" t="s">
        <v>662</v>
      </c>
      <c r="G306" s="178" t="s">
        <v>330</v>
      </c>
      <c r="H306" s="179">
        <v>241.834</v>
      </c>
      <c r="I306" s="180"/>
      <c r="J306" s="181">
        <f>ROUND(I306*H306,2)</f>
        <v>0</v>
      </c>
      <c r="K306" s="177" t="s">
        <v>192</v>
      </c>
      <c r="L306" s="40"/>
      <c r="M306" s="182" t="s">
        <v>19</v>
      </c>
      <c r="N306" s="183" t="s">
        <v>42</v>
      </c>
      <c r="O306" s="65"/>
      <c r="P306" s="184">
        <f>O306*H306</f>
        <v>0</v>
      </c>
      <c r="Q306" s="184">
        <v>0</v>
      </c>
      <c r="R306" s="184">
        <f>Q306*H306</f>
        <v>0</v>
      </c>
      <c r="S306" s="184">
        <v>0</v>
      </c>
      <c r="T306" s="185">
        <f>S306*H306</f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186" t="s">
        <v>193</v>
      </c>
      <c r="AT306" s="186" t="s">
        <v>189</v>
      </c>
      <c r="AU306" s="186" t="s">
        <v>81</v>
      </c>
      <c r="AY306" s="18" t="s">
        <v>187</v>
      </c>
      <c r="BE306" s="187">
        <f>IF(N306="základní",J306,0)</f>
        <v>0</v>
      </c>
      <c r="BF306" s="187">
        <f>IF(N306="snížená",J306,0)</f>
        <v>0</v>
      </c>
      <c r="BG306" s="187">
        <f>IF(N306="zákl. přenesená",J306,0)</f>
        <v>0</v>
      </c>
      <c r="BH306" s="187">
        <f>IF(N306="sníž. přenesená",J306,0)</f>
        <v>0</v>
      </c>
      <c r="BI306" s="187">
        <f>IF(N306="nulová",J306,0)</f>
        <v>0</v>
      </c>
      <c r="BJ306" s="18" t="s">
        <v>79</v>
      </c>
      <c r="BK306" s="187">
        <f>ROUND(I306*H306,2)</f>
        <v>0</v>
      </c>
      <c r="BL306" s="18" t="s">
        <v>193</v>
      </c>
      <c r="BM306" s="186" t="s">
        <v>2160</v>
      </c>
    </row>
    <row r="307" spans="1:65" s="2" customFormat="1" ht="11.25">
      <c r="A307" s="35"/>
      <c r="B307" s="36"/>
      <c r="C307" s="37"/>
      <c r="D307" s="188" t="s">
        <v>195</v>
      </c>
      <c r="E307" s="37"/>
      <c r="F307" s="189" t="s">
        <v>664</v>
      </c>
      <c r="G307" s="37"/>
      <c r="H307" s="37"/>
      <c r="I307" s="190"/>
      <c r="J307" s="37"/>
      <c r="K307" s="37"/>
      <c r="L307" s="40"/>
      <c r="M307" s="191"/>
      <c r="N307" s="192"/>
      <c r="O307" s="65"/>
      <c r="P307" s="65"/>
      <c r="Q307" s="65"/>
      <c r="R307" s="65"/>
      <c r="S307" s="65"/>
      <c r="T307" s="66"/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T307" s="18" t="s">
        <v>195</v>
      </c>
      <c r="AU307" s="18" t="s">
        <v>81</v>
      </c>
    </row>
    <row r="308" spans="1:65" s="13" customFormat="1" ht="11.25">
      <c r="B308" s="193"/>
      <c r="C308" s="194"/>
      <c r="D308" s="195" t="s">
        <v>197</v>
      </c>
      <c r="E308" s="196" t="s">
        <v>19</v>
      </c>
      <c r="F308" s="197" t="s">
        <v>2161</v>
      </c>
      <c r="G308" s="194"/>
      <c r="H308" s="198">
        <v>241.834</v>
      </c>
      <c r="I308" s="199"/>
      <c r="J308" s="194"/>
      <c r="K308" s="194"/>
      <c r="L308" s="200"/>
      <c r="M308" s="201"/>
      <c r="N308" s="202"/>
      <c r="O308" s="202"/>
      <c r="P308" s="202"/>
      <c r="Q308" s="202"/>
      <c r="R308" s="202"/>
      <c r="S308" s="202"/>
      <c r="T308" s="203"/>
      <c r="AT308" s="204" t="s">
        <v>197</v>
      </c>
      <c r="AU308" s="204" t="s">
        <v>81</v>
      </c>
      <c r="AV308" s="13" t="s">
        <v>81</v>
      </c>
      <c r="AW308" s="13" t="s">
        <v>33</v>
      </c>
      <c r="AX308" s="13" t="s">
        <v>79</v>
      </c>
      <c r="AY308" s="204" t="s">
        <v>187</v>
      </c>
    </row>
    <row r="309" spans="1:65" s="2" customFormat="1" ht="24.2" customHeight="1">
      <c r="A309" s="35"/>
      <c r="B309" s="36"/>
      <c r="C309" s="175" t="s">
        <v>585</v>
      </c>
      <c r="D309" s="175" t="s">
        <v>189</v>
      </c>
      <c r="E309" s="176" t="s">
        <v>667</v>
      </c>
      <c r="F309" s="177" t="s">
        <v>668</v>
      </c>
      <c r="G309" s="178" t="s">
        <v>330</v>
      </c>
      <c r="H309" s="179">
        <v>2660.174</v>
      </c>
      <c r="I309" s="180"/>
      <c r="J309" s="181">
        <f>ROUND(I309*H309,2)</f>
        <v>0</v>
      </c>
      <c r="K309" s="177" t="s">
        <v>192</v>
      </c>
      <c r="L309" s="40"/>
      <c r="M309" s="182" t="s">
        <v>19</v>
      </c>
      <c r="N309" s="183" t="s">
        <v>42</v>
      </c>
      <c r="O309" s="65"/>
      <c r="P309" s="184">
        <f>O309*H309</f>
        <v>0</v>
      </c>
      <c r="Q309" s="184">
        <v>0</v>
      </c>
      <c r="R309" s="184">
        <f>Q309*H309</f>
        <v>0</v>
      </c>
      <c r="S309" s="184">
        <v>0</v>
      </c>
      <c r="T309" s="185">
        <f>S309*H309</f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186" t="s">
        <v>193</v>
      </c>
      <c r="AT309" s="186" t="s">
        <v>189</v>
      </c>
      <c r="AU309" s="186" t="s">
        <v>81</v>
      </c>
      <c r="AY309" s="18" t="s">
        <v>187</v>
      </c>
      <c r="BE309" s="187">
        <f>IF(N309="základní",J309,0)</f>
        <v>0</v>
      </c>
      <c r="BF309" s="187">
        <f>IF(N309="snížená",J309,0)</f>
        <v>0</v>
      </c>
      <c r="BG309" s="187">
        <f>IF(N309="zákl. přenesená",J309,0)</f>
        <v>0</v>
      </c>
      <c r="BH309" s="187">
        <f>IF(N309="sníž. přenesená",J309,0)</f>
        <v>0</v>
      </c>
      <c r="BI309" s="187">
        <f>IF(N309="nulová",J309,0)</f>
        <v>0</v>
      </c>
      <c r="BJ309" s="18" t="s">
        <v>79</v>
      </c>
      <c r="BK309" s="187">
        <f>ROUND(I309*H309,2)</f>
        <v>0</v>
      </c>
      <c r="BL309" s="18" t="s">
        <v>193</v>
      </c>
      <c r="BM309" s="186" t="s">
        <v>2162</v>
      </c>
    </row>
    <row r="310" spans="1:65" s="2" customFormat="1" ht="11.25">
      <c r="A310" s="35"/>
      <c r="B310" s="36"/>
      <c r="C310" s="37"/>
      <c r="D310" s="188" t="s">
        <v>195</v>
      </c>
      <c r="E310" s="37"/>
      <c r="F310" s="189" t="s">
        <v>670</v>
      </c>
      <c r="G310" s="37"/>
      <c r="H310" s="37"/>
      <c r="I310" s="190"/>
      <c r="J310" s="37"/>
      <c r="K310" s="37"/>
      <c r="L310" s="40"/>
      <c r="M310" s="191"/>
      <c r="N310" s="192"/>
      <c r="O310" s="65"/>
      <c r="P310" s="65"/>
      <c r="Q310" s="65"/>
      <c r="R310" s="65"/>
      <c r="S310" s="65"/>
      <c r="T310" s="66"/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T310" s="18" t="s">
        <v>195</v>
      </c>
      <c r="AU310" s="18" t="s">
        <v>81</v>
      </c>
    </row>
    <row r="311" spans="1:65" s="13" customFormat="1" ht="11.25">
      <c r="B311" s="193"/>
      <c r="C311" s="194"/>
      <c r="D311" s="195" t="s">
        <v>197</v>
      </c>
      <c r="E311" s="194"/>
      <c r="F311" s="197" t="s">
        <v>2163</v>
      </c>
      <c r="G311" s="194"/>
      <c r="H311" s="198">
        <v>2660.174</v>
      </c>
      <c r="I311" s="199"/>
      <c r="J311" s="194"/>
      <c r="K311" s="194"/>
      <c r="L311" s="200"/>
      <c r="M311" s="201"/>
      <c r="N311" s="202"/>
      <c r="O311" s="202"/>
      <c r="P311" s="202"/>
      <c r="Q311" s="202"/>
      <c r="R311" s="202"/>
      <c r="S311" s="202"/>
      <c r="T311" s="203"/>
      <c r="AT311" s="204" t="s">
        <v>197</v>
      </c>
      <c r="AU311" s="204" t="s">
        <v>81</v>
      </c>
      <c r="AV311" s="13" t="s">
        <v>81</v>
      </c>
      <c r="AW311" s="13" t="s">
        <v>4</v>
      </c>
      <c r="AX311" s="13" t="s">
        <v>79</v>
      </c>
      <c r="AY311" s="204" t="s">
        <v>187</v>
      </c>
    </row>
    <row r="312" spans="1:65" s="2" customFormat="1" ht="24.2" customHeight="1">
      <c r="A312" s="35"/>
      <c r="B312" s="36"/>
      <c r="C312" s="175" t="s">
        <v>589</v>
      </c>
      <c r="D312" s="175" t="s">
        <v>189</v>
      </c>
      <c r="E312" s="176" t="s">
        <v>673</v>
      </c>
      <c r="F312" s="177" t="s">
        <v>674</v>
      </c>
      <c r="G312" s="178" t="s">
        <v>330</v>
      </c>
      <c r="H312" s="179">
        <v>24.004999999999999</v>
      </c>
      <c r="I312" s="180"/>
      <c r="J312" s="181">
        <f>ROUND(I312*H312,2)</f>
        <v>0</v>
      </c>
      <c r="K312" s="177" t="s">
        <v>192</v>
      </c>
      <c r="L312" s="40"/>
      <c r="M312" s="182" t="s">
        <v>19</v>
      </c>
      <c r="N312" s="183" t="s">
        <v>42</v>
      </c>
      <c r="O312" s="65"/>
      <c r="P312" s="184">
        <f>O312*H312</f>
        <v>0</v>
      </c>
      <c r="Q312" s="184">
        <v>0</v>
      </c>
      <c r="R312" s="184">
        <f>Q312*H312</f>
        <v>0</v>
      </c>
      <c r="S312" s="184">
        <v>0</v>
      </c>
      <c r="T312" s="185">
        <f>S312*H312</f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186" t="s">
        <v>193</v>
      </c>
      <c r="AT312" s="186" t="s">
        <v>189</v>
      </c>
      <c r="AU312" s="186" t="s">
        <v>81</v>
      </c>
      <c r="AY312" s="18" t="s">
        <v>187</v>
      </c>
      <c r="BE312" s="187">
        <f>IF(N312="základní",J312,0)</f>
        <v>0</v>
      </c>
      <c r="BF312" s="187">
        <f>IF(N312="snížená",J312,0)</f>
        <v>0</v>
      </c>
      <c r="BG312" s="187">
        <f>IF(N312="zákl. přenesená",J312,0)</f>
        <v>0</v>
      </c>
      <c r="BH312" s="187">
        <f>IF(N312="sníž. přenesená",J312,0)</f>
        <v>0</v>
      </c>
      <c r="BI312" s="187">
        <f>IF(N312="nulová",J312,0)</f>
        <v>0</v>
      </c>
      <c r="BJ312" s="18" t="s">
        <v>79</v>
      </c>
      <c r="BK312" s="187">
        <f>ROUND(I312*H312,2)</f>
        <v>0</v>
      </c>
      <c r="BL312" s="18" t="s">
        <v>193</v>
      </c>
      <c r="BM312" s="186" t="s">
        <v>2164</v>
      </c>
    </row>
    <row r="313" spans="1:65" s="2" customFormat="1" ht="11.25">
      <c r="A313" s="35"/>
      <c r="B313" s="36"/>
      <c r="C313" s="37"/>
      <c r="D313" s="188" t="s">
        <v>195</v>
      </c>
      <c r="E313" s="37"/>
      <c r="F313" s="189" t="s">
        <v>676</v>
      </c>
      <c r="G313" s="37"/>
      <c r="H313" s="37"/>
      <c r="I313" s="190"/>
      <c r="J313" s="37"/>
      <c r="K313" s="37"/>
      <c r="L313" s="40"/>
      <c r="M313" s="191"/>
      <c r="N313" s="192"/>
      <c r="O313" s="65"/>
      <c r="P313" s="65"/>
      <c r="Q313" s="65"/>
      <c r="R313" s="65"/>
      <c r="S313" s="65"/>
      <c r="T313" s="66"/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T313" s="18" t="s">
        <v>195</v>
      </c>
      <c r="AU313" s="18" t="s">
        <v>81</v>
      </c>
    </row>
    <row r="314" spans="1:65" s="13" customFormat="1" ht="11.25">
      <c r="B314" s="193"/>
      <c r="C314" s="194"/>
      <c r="D314" s="195" t="s">
        <v>197</v>
      </c>
      <c r="E314" s="196" t="s">
        <v>19</v>
      </c>
      <c r="F314" s="197" t="s">
        <v>2165</v>
      </c>
      <c r="G314" s="194"/>
      <c r="H314" s="198">
        <v>24.004999999999999</v>
      </c>
      <c r="I314" s="199"/>
      <c r="J314" s="194"/>
      <c r="K314" s="194"/>
      <c r="L314" s="200"/>
      <c r="M314" s="201"/>
      <c r="N314" s="202"/>
      <c r="O314" s="202"/>
      <c r="P314" s="202"/>
      <c r="Q314" s="202"/>
      <c r="R314" s="202"/>
      <c r="S314" s="202"/>
      <c r="T314" s="203"/>
      <c r="AT314" s="204" t="s">
        <v>197</v>
      </c>
      <c r="AU314" s="204" t="s">
        <v>81</v>
      </c>
      <c r="AV314" s="13" t="s">
        <v>81</v>
      </c>
      <c r="AW314" s="13" t="s">
        <v>33</v>
      </c>
      <c r="AX314" s="13" t="s">
        <v>79</v>
      </c>
      <c r="AY314" s="204" t="s">
        <v>187</v>
      </c>
    </row>
    <row r="315" spans="1:65" s="2" customFormat="1" ht="24.2" customHeight="1">
      <c r="A315" s="35"/>
      <c r="B315" s="36"/>
      <c r="C315" s="175" t="s">
        <v>594</v>
      </c>
      <c r="D315" s="175" t="s">
        <v>189</v>
      </c>
      <c r="E315" s="176" t="s">
        <v>679</v>
      </c>
      <c r="F315" s="177" t="s">
        <v>668</v>
      </c>
      <c r="G315" s="178" t="s">
        <v>330</v>
      </c>
      <c r="H315" s="179">
        <v>264.05500000000001</v>
      </c>
      <c r="I315" s="180"/>
      <c r="J315" s="181">
        <f>ROUND(I315*H315,2)</f>
        <v>0</v>
      </c>
      <c r="K315" s="177" t="s">
        <v>192</v>
      </c>
      <c r="L315" s="40"/>
      <c r="M315" s="182" t="s">
        <v>19</v>
      </c>
      <c r="N315" s="183" t="s">
        <v>42</v>
      </c>
      <c r="O315" s="65"/>
      <c r="P315" s="184">
        <f>O315*H315</f>
        <v>0</v>
      </c>
      <c r="Q315" s="184">
        <v>0</v>
      </c>
      <c r="R315" s="184">
        <f>Q315*H315</f>
        <v>0</v>
      </c>
      <c r="S315" s="184">
        <v>0</v>
      </c>
      <c r="T315" s="185">
        <f>S315*H315</f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186" t="s">
        <v>193</v>
      </c>
      <c r="AT315" s="186" t="s">
        <v>189</v>
      </c>
      <c r="AU315" s="186" t="s">
        <v>81</v>
      </c>
      <c r="AY315" s="18" t="s">
        <v>187</v>
      </c>
      <c r="BE315" s="187">
        <f>IF(N315="základní",J315,0)</f>
        <v>0</v>
      </c>
      <c r="BF315" s="187">
        <f>IF(N315="snížená",J315,0)</f>
        <v>0</v>
      </c>
      <c r="BG315" s="187">
        <f>IF(N315="zákl. přenesená",J315,0)</f>
        <v>0</v>
      </c>
      <c r="BH315" s="187">
        <f>IF(N315="sníž. přenesená",J315,0)</f>
        <v>0</v>
      </c>
      <c r="BI315" s="187">
        <f>IF(N315="nulová",J315,0)</f>
        <v>0</v>
      </c>
      <c r="BJ315" s="18" t="s">
        <v>79</v>
      </c>
      <c r="BK315" s="187">
        <f>ROUND(I315*H315,2)</f>
        <v>0</v>
      </c>
      <c r="BL315" s="18" t="s">
        <v>193</v>
      </c>
      <c r="BM315" s="186" t="s">
        <v>2166</v>
      </c>
    </row>
    <row r="316" spans="1:65" s="2" customFormat="1" ht="11.25">
      <c r="A316" s="35"/>
      <c r="B316" s="36"/>
      <c r="C316" s="37"/>
      <c r="D316" s="188" t="s">
        <v>195</v>
      </c>
      <c r="E316" s="37"/>
      <c r="F316" s="189" t="s">
        <v>681</v>
      </c>
      <c r="G316" s="37"/>
      <c r="H316" s="37"/>
      <c r="I316" s="190"/>
      <c r="J316" s="37"/>
      <c r="K316" s="37"/>
      <c r="L316" s="40"/>
      <c r="M316" s="191"/>
      <c r="N316" s="192"/>
      <c r="O316" s="65"/>
      <c r="P316" s="65"/>
      <c r="Q316" s="65"/>
      <c r="R316" s="65"/>
      <c r="S316" s="65"/>
      <c r="T316" s="66"/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T316" s="18" t="s">
        <v>195</v>
      </c>
      <c r="AU316" s="18" t="s">
        <v>81</v>
      </c>
    </row>
    <row r="317" spans="1:65" s="13" customFormat="1" ht="11.25">
      <c r="B317" s="193"/>
      <c r="C317" s="194"/>
      <c r="D317" s="195" t="s">
        <v>197</v>
      </c>
      <c r="E317" s="194"/>
      <c r="F317" s="197" t="s">
        <v>2167</v>
      </c>
      <c r="G317" s="194"/>
      <c r="H317" s="198">
        <v>264.05500000000001</v>
      </c>
      <c r="I317" s="199"/>
      <c r="J317" s="194"/>
      <c r="K317" s="194"/>
      <c r="L317" s="200"/>
      <c r="M317" s="201"/>
      <c r="N317" s="202"/>
      <c r="O317" s="202"/>
      <c r="P317" s="202"/>
      <c r="Q317" s="202"/>
      <c r="R317" s="202"/>
      <c r="S317" s="202"/>
      <c r="T317" s="203"/>
      <c r="AT317" s="204" t="s">
        <v>197</v>
      </c>
      <c r="AU317" s="204" t="s">
        <v>81</v>
      </c>
      <c r="AV317" s="13" t="s">
        <v>81</v>
      </c>
      <c r="AW317" s="13" t="s">
        <v>4</v>
      </c>
      <c r="AX317" s="13" t="s">
        <v>79</v>
      </c>
      <c r="AY317" s="204" t="s">
        <v>187</v>
      </c>
    </row>
    <row r="318" spans="1:65" s="2" customFormat="1" ht="24.2" customHeight="1">
      <c r="A318" s="35"/>
      <c r="B318" s="36"/>
      <c r="C318" s="175" t="s">
        <v>598</v>
      </c>
      <c r="D318" s="175" t="s">
        <v>189</v>
      </c>
      <c r="E318" s="176" t="s">
        <v>690</v>
      </c>
      <c r="F318" s="177" t="s">
        <v>329</v>
      </c>
      <c r="G318" s="178" t="s">
        <v>330</v>
      </c>
      <c r="H318" s="179">
        <v>196.76300000000001</v>
      </c>
      <c r="I318" s="180"/>
      <c r="J318" s="181">
        <f>ROUND(I318*H318,2)</f>
        <v>0</v>
      </c>
      <c r="K318" s="177" t="s">
        <v>192</v>
      </c>
      <c r="L318" s="40"/>
      <c r="M318" s="182" t="s">
        <v>19</v>
      </c>
      <c r="N318" s="183" t="s">
        <v>42</v>
      </c>
      <c r="O318" s="65"/>
      <c r="P318" s="184">
        <f>O318*H318</f>
        <v>0</v>
      </c>
      <c r="Q318" s="184">
        <v>0</v>
      </c>
      <c r="R318" s="184">
        <f>Q318*H318</f>
        <v>0</v>
      </c>
      <c r="S318" s="184">
        <v>0</v>
      </c>
      <c r="T318" s="185">
        <f>S318*H318</f>
        <v>0</v>
      </c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R318" s="186" t="s">
        <v>193</v>
      </c>
      <c r="AT318" s="186" t="s">
        <v>189</v>
      </c>
      <c r="AU318" s="186" t="s">
        <v>81</v>
      </c>
      <c r="AY318" s="18" t="s">
        <v>187</v>
      </c>
      <c r="BE318" s="187">
        <f>IF(N318="základní",J318,0)</f>
        <v>0</v>
      </c>
      <c r="BF318" s="187">
        <f>IF(N318="snížená",J318,0)</f>
        <v>0</v>
      </c>
      <c r="BG318" s="187">
        <f>IF(N318="zákl. přenesená",J318,0)</f>
        <v>0</v>
      </c>
      <c r="BH318" s="187">
        <f>IF(N318="sníž. přenesená",J318,0)</f>
        <v>0</v>
      </c>
      <c r="BI318" s="187">
        <f>IF(N318="nulová",J318,0)</f>
        <v>0</v>
      </c>
      <c r="BJ318" s="18" t="s">
        <v>79</v>
      </c>
      <c r="BK318" s="187">
        <f>ROUND(I318*H318,2)</f>
        <v>0</v>
      </c>
      <c r="BL318" s="18" t="s">
        <v>193</v>
      </c>
      <c r="BM318" s="186" t="s">
        <v>2168</v>
      </c>
    </row>
    <row r="319" spans="1:65" s="2" customFormat="1" ht="11.25">
      <c r="A319" s="35"/>
      <c r="B319" s="36"/>
      <c r="C319" s="37"/>
      <c r="D319" s="188" t="s">
        <v>195</v>
      </c>
      <c r="E319" s="37"/>
      <c r="F319" s="189" t="s">
        <v>692</v>
      </c>
      <c r="G319" s="37"/>
      <c r="H319" s="37"/>
      <c r="I319" s="190"/>
      <c r="J319" s="37"/>
      <c r="K319" s="37"/>
      <c r="L319" s="40"/>
      <c r="M319" s="191"/>
      <c r="N319" s="192"/>
      <c r="O319" s="65"/>
      <c r="P319" s="65"/>
      <c r="Q319" s="65"/>
      <c r="R319" s="65"/>
      <c r="S319" s="65"/>
      <c r="T319" s="66"/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T319" s="18" t="s">
        <v>195</v>
      </c>
      <c r="AU319" s="18" t="s">
        <v>81</v>
      </c>
    </row>
    <row r="320" spans="1:65" s="13" customFormat="1" ht="11.25">
      <c r="B320" s="193"/>
      <c r="C320" s="194"/>
      <c r="D320" s="195" t="s">
        <v>197</v>
      </c>
      <c r="E320" s="196" t="s">
        <v>19</v>
      </c>
      <c r="F320" s="197" t="s">
        <v>2169</v>
      </c>
      <c r="G320" s="194"/>
      <c r="H320" s="198">
        <v>196.76300000000001</v>
      </c>
      <c r="I320" s="199"/>
      <c r="J320" s="194"/>
      <c r="K320" s="194"/>
      <c r="L320" s="200"/>
      <c r="M320" s="201"/>
      <c r="N320" s="202"/>
      <c r="O320" s="202"/>
      <c r="P320" s="202"/>
      <c r="Q320" s="202"/>
      <c r="R320" s="202"/>
      <c r="S320" s="202"/>
      <c r="T320" s="203"/>
      <c r="AT320" s="204" t="s">
        <v>197</v>
      </c>
      <c r="AU320" s="204" t="s">
        <v>81</v>
      </c>
      <c r="AV320" s="13" t="s">
        <v>81</v>
      </c>
      <c r="AW320" s="13" t="s">
        <v>33</v>
      </c>
      <c r="AX320" s="13" t="s">
        <v>79</v>
      </c>
      <c r="AY320" s="204" t="s">
        <v>187</v>
      </c>
    </row>
    <row r="321" spans="1:65" s="2" customFormat="1" ht="24.2" customHeight="1">
      <c r="A321" s="35"/>
      <c r="B321" s="36"/>
      <c r="C321" s="175" t="s">
        <v>603</v>
      </c>
      <c r="D321" s="175" t="s">
        <v>189</v>
      </c>
      <c r="E321" s="176" t="s">
        <v>695</v>
      </c>
      <c r="F321" s="177" t="s">
        <v>696</v>
      </c>
      <c r="G321" s="178" t="s">
        <v>330</v>
      </c>
      <c r="H321" s="179">
        <v>69.075999999999993</v>
      </c>
      <c r="I321" s="180"/>
      <c r="J321" s="181">
        <f>ROUND(I321*H321,2)</f>
        <v>0</v>
      </c>
      <c r="K321" s="177" t="s">
        <v>192</v>
      </c>
      <c r="L321" s="40"/>
      <c r="M321" s="182" t="s">
        <v>19</v>
      </c>
      <c r="N321" s="183" t="s">
        <v>42</v>
      </c>
      <c r="O321" s="65"/>
      <c r="P321" s="184">
        <f>O321*H321</f>
        <v>0</v>
      </c>
      <c r="Q321" s="184">
        <v>0</v>
      </c>
      <c r="R321" s="184">
        <f>Q321*H321</f>
        <v>0</v>
      </c>
      <c r="S321" s="184">
        <v>0</v>
      </c>
      <c r="T321" s="185">
        <f>S321*H321</f>
        <v>0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186" t="s">
        <v>193</v>
      </c>
      <c r="AT321" s="186" t="s">
        <v>189</v>
      </c>
      <c r="AU321" s="186" t="s">
        <v>81</v>
      </c>
      <c r="AY321" s="18" t="s">
        <v>187</v>
      </c>
      <c r="BE321" s="187">
        <f>IF(N321="základní",J321,0)</f>
        <v>0</v>
      </c>
      <c r="BF321" s="187">
        <f>IF(N321="snížená",J321,0)</f>
        <v>0</v>
      </c>
      <c r="BG321" s="187">
        <f>IF(N321="zákl. přenesená",J321,0)</f>
        <v>0</v>
      </c>
      <c r="BH321" s="187">
        <f>IF(N321="sníž. přenesená",J321,0)</f>
        <v>0</v>
      </c>
      <c r="BI321" s="187">
        <f>IF(N321="nulová",J321,0)</f>
        <v>0</v>
      </c>
      <c r="BJ321" s="18" t="s">
        <v>79</v>
      </c>
      <c r="BK321" s="187">
        <f>ROUND(I321*H321,2)</f>
        <v>0</v>
      </c>
      <c r="BL321" s="18" t="s">
        <v>193</v>
      </c>
      <c r="BM321" s="186" t="s">
        <v>2170</v>
      </c>
    </row>
    <row r="322" spans="1:65" s="2" customFormat="1" ht="11.25">
      <c r="A322" s="35"/>
      <c r="B322" s="36"/>
      <c r="C322" s="37"/>
      <c r="D322" s="188" t="s">
        <v>195</v>
      </c>
      <c r="E322" s="37"/>
      <c r="F322" s="189" t="s">
        <v>698</v>
      </c>
      <c r="G322" s="37"/>
      <c r="H322" s="37"/>
      <c r="I322" s="190"/>
      <c r="J322" s="37"/>
      <c r="K322" s="37"/>
      <c r="L322" s="40"/>
      <c r="M322" s="191"/>
      <c r="N322" s="192"/>
      <c r="O322" s="65"/>
      <c r="P322" s="65"/>
      <c r="Q322" s="65"/>
      <c r="R322" s="65"/>
      <c r="S322" s="65"/>
      <c r="T322" s="66"/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T322" s="18" t="s">
        <v>195</v>
      </c>
      <c r="AU322" s="18" t="s">
        <v>81</v>
      </c>
    </row>
    <row r="323" spans="1:65" s="13" customFormat="1" ht="11.25">
      <c r="B323" s="193"/>
      <c r="C323" s="194"/>
      <c r="D323" s="195" t="s">
        <v>197</v>
      </c>
      <c r="E323" s="196" t="s">
        <v>19</v>
      </c>
      <c r="F323" s="197" t="s">
        <v>2171</v>
      </c>
      <c r="G323" s="194"/>
      <c r="H323" s="198">
        <v>69.075999999999993</v>
      </c>
      <c r="I323" s="199"/>
      <c r="J323" s="194"/>
      <c r="K323" s="194"/>
      <c r="L323" s="200"/>
      <c r="M323" s="201"/>
      <c r="N323" s="202"/>
      <c r="O323" s="202"/>
      <c r="P323" s="202"/>
      <c r="Q323" s="202"/>
      <c r="R323" s="202"/>
      <c r="S323" s="202"/>
      <c r="T323" s="203"/>
      <c r="AT323" s="204" t="s">
        <v>197</v>
      </c>
      <c r="AU323" s="204" t="s">
        <v>81</v>
      </c>
      <c r="AV323" s="13" t="s">
        <v>81</v>
      </c>
      <c r="AW323" s="13" t="s">
        <v>33</v>
      </c>
      <c r="AX323" s="13" t="s">
        <v>79</v>
      </c>
      <c r="AY323" s="204" t="s">
        <v>187</v>
      </c>
    </row>
    <row r="324" spans="1:65" s="12" customFormat="1" ht="22.9" customHeight="1">
      <c r="B324" s="159"/>
      <c r="C324" s="160"/>
      <c r="D324" s="161" t="s">
        <v>70</v>
      </c>
      <c r="E324" s="173" t="s">
        <v>700</v>
      </c>
      <c r="F324" s="173" t="s">
        <v>701</v>
      </c>
      <c r="G324" s="160"/>
      <c r="H324" s="160"/>
      <c r="I324" s="163"/>
      <c r="J324" s="174">
        <f>BK324</f>
        <v>0</v>
      </c>
      <c r="K324" s="160"/>
      <c r="L324" s="165"/>
      <c r="M324" s="166"/>
      <c r="N324" s="167"/>
      <c r="O324" s="167"/>
      <c r="P324" s="168">
        <f>SUM(P325:P326)</f>
        <v>0</v>
      </c>
      <c r="Q324" s="167"/>
      <c r="R324" s="168">
        <f>SUM(R325:R326)</f>
        <v>0</v>
      </c>
      <c r="S324" s="167"/>
      <c r="T324" s="169">
        <f>SUM(T325:T326)</f>
        <v>0</v>
      </c>
      <c r="AR324" s="170" t="s">
        <v>79</v>
      </c>
      <c r="AT324" s="171" t="s">
        <v>70</v>
      </c>
      <c r="AU324" s="171" t="s">
        <v>79</v>
      </c>
      <c r="AY324" s="170" t="s">
        <v>187</v>
      </c>
      <c r="BK324" s="172">
        <f>SUM(BK325:BK326)</f>
        <v>0</v>
      </c>
    </row>
    <row r="325" spans="1:65" s="2" customFormat="1" ht="24.2" customHeight="1">
      <c r="A325" s="35"/>
      <c r="B325" s="36"/>
      <c r="C325" s="175" t="s">
        <v>607</v>
      </c>
      <c r="D325" s="175" t="s">
        <v>189</v>
      </c>
      <c r="E325" s="176" t="s">
        <v>1561</v>
      </c>
      <c r="F325" s="177" t="s">
        <v>1562</v>
      </c>
      <c r="G325" s="178" t="s">
        <v>330</v>
      </c>
      <c r="H325" s="179">
        <v>8.4819999999999993</v>
      </c>
      <c r="I325" s="180"/>
      <c r="J325" s="181">
        <f>ROUND(I325*H325,2)</f>
        <v>0</v>
      </c>
      <c r="K325" s="177" t="s">
        <v>192</v>
      </c>
      <c r="L325" s="40"/>
      <c r="M325" s="182" t="s">
        <v>19</v>
      </c>
      <c r="N325" s="183" t="s">
        <v>42</v>
      </c>
      <c r="O325" s="65"/>
      <c r="P325" s="184">
        <f>O325*H325</f>
        <v>0</v>
      </c>
      <c r="Q325" s="184">
        <v>0</v>
      </c>
      <c r="R325" s="184">
        <f>Q325*H325</f>
        <v>0</v>
      </c>
      <c r="S325" s="184">
        <v>0</v>
      </c>
      <c r="T325" s="185">
        <f>S325*H325</f>
        <v>0</v>
      </c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R325" s="186" t="s">
        <v>193</v>
      </c>
      <c r="AT325" s="186" t="s">
        <v>189</v>
      </c>
      <c r="AU325" s="186" t="s">
        <v>81</v>
      </c>
      <c r="AY325" s="18" t="s">
        <v>187</v>
      </c>
      <c r="BE325" s="187">
        <f>IF(N325="základní",J325,0)</f>
        <v>0</v>
      </c>
      <c r="BF325" s="187">
        <f>IF(N325="snížená",J325,0)</f>
        <v>0</v>
      </c>
      <c r="BG325" s="187">
        <f>IF(N325="zákl. přenesená",J325,0)</f>
        <v>0</v>
      </c>
      <c r="BH325" s="187">
        <f>IF(N325="sníž. přenesená",J325,0)</f>
        <v>0</v>
      </c>
      <c r="BI325" s="187">
        <f>IF(N325="nulová",J325,0)</f>
        <v>0</v>
      </c>
      <c r="BJ325" s="18" t="s">
        <v>79</v>
      </c>
      <c r="BK325" s="187">
        <f>ROUND(I325*H325,2)</f>
        <v>0</v>
      </c>
      <c r="BL325" s="18" t="s">
        <v>193</v>
      </c>
      <c r="BM325" s="186" t="s">
        <v>2172</v>
      </c>
    </row>
    <row r="326" spans="1:65" s="2" customFormat="1" ht="11.25">
      <c r="A326" s="35"/>
      <c r="B326" s="36"/>
      <c r="C326" s="37"/>
      <c r="D326" s="188" t="s">
        <v>195</v>
      </c>
      <c r="E326" s="37"/>
      <c r="F326" s="189" t="s">
        <v>1564</v>
      </c>
      <c r="G326" s="37"/>
      <c r="H326" s="37"/>
      <c r="I326" s="190"/>
      <c r="J326" s="37"/>
      <c r="K326" s="37"/>
      <c r="L326" s="40"/>
      <c r="M326" s="247"/>
      <c r="N326" s="248"/>
      <c r="O326" s="249"/>
      <c r="P326" s="249"/>
      <c r="Q326" s="249"/>
      <c r="R326" s="249"/>
      <c r="S326" s="249"/>
      <c r="T326" s="250"/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T326" s="18" t="s">
        <v>195</v>
      </c>
      <c r="AU326" s="18" t="s">
        <v>81</v>
      </c>
    </row>
    <row r="327" spans="1:65" s="2" customFormat="1" ht="6.95" customHeight="1">
      <c r="A327" s="35"/>
      <c r="B327" s="48"/>
      <c r="C327" s="49"/>
      <c r="D327" s="49"/>
      <c r="E327" s="49"/>
      <c r="F327" s="49"/>
      <c r="G327" s="49"/>
      <c r="H327" s="49"/>
      <c r="I327" s="49"/>
      <c r="J327" s="49"/>
      <c r="K327" s="49"/>
      <c r="L327" s="40"/>
      <c r="M327" s="35"/>
      <c r="O327" s="35"/>
      <c r="P327" s="35"/>
      <c r="Q327" s="35"/>
      <c r="R327" s="35"/>
      <c r="S327" s="35"/>
      <c r="T327" s="35"/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</row>
  </sheetData>
  <sheetProtection algorithmName="SHA-512" hashValue="QLAjf2UbAmxqJU0l9R2jW27V7oAvYtTiES53d+zCpRyQD4ISBa1nNbes/DO/G+EDmioQDtgcolOHryDwCcp0/g==" saltValue="GKRJOai2Y4+Yaz/FTxBSOsXb6qCiKPksSnWiBFkzrvhtYT3gGLusFxtI1q97CgJk7QIlWavMEfVC1IMnoFsN5g==" spinCount="100000" sheet="1" objects="1" scenarios="1" formatColumns="0" formatRows="0" autoFilter="0"/>
  <autoFilter ref="C87:K326"/>
  <mergeCells count="9">
    <mergeCell ref="E50:H50"/>
    <mergeCell ref="E78:H78"/>
    <mergeCell ref="E80:H80"/>
    <mergeCell ref="L2:V2"/>
    <mergeCell ref="E7:H7"/>
    <mergeCell ref="E9:H9"/>
    <mergeCell ref="E18:H18"/>
    <mergeCell ref="E27:H27"/>
    <mergeCell ref="E48:H48"/>
  </mergeCells>
  <hyperlinks>
    <hyperlink ref="F92" r:id="rId1"/>
    <hyperlink ref="F95" r:id="rId2"/>
    <hyperlink ref="F98" r:id="rId3"/>
    <hyperlink ref="F101" r:id="rId4"/>
    <hyperlink ref="F104" r:id="rId5"/>
    <hyperlink ref="F107" r:id="rId6"/>
    <hyperlink ref="F110" r:id="rId7"/>
    <hyperlink ref="F113" r:id="rId8"/>
    <hyperlink ref="F116" r:id="rId9"/>
    <hyperlink ref="F125" r:id="rId10"/>
    <hyperlink ref="F128" r:id="rId11"/>
    <hyperlink ref="F131" r:id="rId12"/>
    <hyperlink ref="F136" r:id="rId13"/>
    <hyperlink ref="F138" r:id="rId14"/>
    <hyperlink ref="F142" r:id="rId15"/>
    <hyperlink ref="F146" r:id="rId16"/>
    <hyperlink ref="F149" r:id="rId17"/>
    <hyperlink ref="F152" r:id="rId18"/>
    <hyperlink ref="F155" r:id="rId19"/>
    <hyperlink ref="F158" r:id="rId20"/>
    <hyperlink ref="F162" r:id="rId21"/>
    <hyperlink ref="F173" r:id="rId22"/>
    <hyperlink ref="F181" r:id="rId23"/>
    <hyperlink ref="F187" r:id="rId24"/>
    <hyperlink ref="F193" r:id="rId25"/>
    <hyperlink ref="F198" r:id="rId26"/>
    <hyperlink ref="F203" r:id="rId27"/>
    <hyperlink ref="F208" r:id="rId28"/>
    <hyperlink ref="F213" r:id="rId29"/>
    <hyperlink ref="F216" r:id="rId30"/>
    <hyperlink ref="F219" r:id="rId31"/>
    <hyperlink ref="F222" r:id="rId32"/>
    <hyperlink ref="F225" r:id="rId33"/>
    <hyperlink ref="F229" r:id="rId34"/>
    <hyperlink ref="F232" r:id="rId35"/>
    <hyperlink ref="F235" r:id="rId36"/>
    <hyperlink ref="F240" r:id="rId37"/>
    <hyperlink ref="F244" r:id="rId38"/>
    <hyperlink ref="F247" r:id="rId39"/>
    <hyperlink ref="F251" r:id="rId40"/>
    <hyperlink ref="F254" r:id="rId41"/>
    <hyperlink ref="F260" r:id="rId42"/>
    <hyperlink ref="F267" r:id="rId43"/>
    <hyperlink ref="F270" r:id="rId44"/>
    <hyperlink ref="F275" r:id="rId45"/>
    <hyperlink ref="F278" r:id="rId46"/>
    <hyperlink ref="F281" r:id="rId47"/>
    <hyperlink ref="F283" r:id="rId48"/>
    <hyperlink ref="F286" r:id="rId49"/>
    <hyperlink ref="F288" r:id="rId50"/>
    <hyperlink ref="F291" r:id="rId51"/>
    <hyperlink ref="F296" r:id="rId52"/>
    <hyperlink ref="F299" r:id="rId53"/>
    <hyperlink ref="F304" r:id="rId54"/>
    <hyperlink ref="F307" r:id="rId55"/>
    <hyperlink ref="F310" r:id="rId56"/>
    <hyperlink ref="F313" r:id="rId57"/>
    <hyperlink ref="F316" r:id="rId58"/>
    <hyperlink ref="F319" r:id="rId59"/>
    <hyperlink ref="F322" r:id="rId60"/>
    <hyperlink ref="F326" r:id="rId61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6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92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6"/>
      <c r="M2" s="296"/>
      <c r="N2" s="296"/>
      <c r="O2" s="296"/>
      <c r="P2" s="296"/>
      <c r="Q2" s="296"/>
      <c r="R2" s="296"/>
      <c r="S2" s="296"/>
      <c r="T2" s="296"/>
      <c r="U2" s="296"/>
      <c r="V2" s="296"/>
      <c r="AT2" s="18" t="s">
        <v>114</v>
      </c>
    </row>
    <row r="3" spans="1:46" s="1" customFormat="1" ht="6.95" hidden="1" customHeight="1">
      <c r="B3" s="103"/>
      <c r="C3" s="104"/>
      <c r="D3" s="104"/>
      <c r="E3" s="104"/>
      <c r="F3" s="104"/>
      <c r="G3" s="104"/>
      <c r="H3" s="104"/>
      <c r="I3" s="104"/>
      <c r="J3" s="104"/>
      <c r="K3" s="104"/>
      <c r="L3" s="21"/>
      <c r="AT3" s="18" t="s">
        <v>81</v>
      </c>
    </row>
    <row r="4" spans="1:46" s="1" customFormat="1" ht="24.95" hidden="1" customHeight="1">
      <c r="B4" s="21"/>
      <c r="D4" s="105" t="s">
        <v>130</v>
      </c>
      <c r="L4" s="21"/>
      <c r="M4" s="106" t="s">
        <v>10</v>
      </c>
      <c r="AT4" s="18" t="s">
        <v>4</v>
      </c>
    </row>
    <row r="5" spans="1:46" s="1" customFormat="1" ht="6.95" hidden="1" customHeight="1">
      <c r="B5" s="21"/>
      <c r="L5" s="21"/>
    </row>
    <row r="6" spans="1:46" s="1" customFormat="1" ht="12" hidden="1" customHeight="1">
      <c r="B6" s="21"/>
      <c r="D6" s="107" t="s">
        <v>16</v>
      </c>
      <c r="L6" s="21"/>
    </row>
    <row r="7" spans="1:46" s="1" customFormat="1" ht="16.5" hidden="1" customHeight="1">
      <c r="B7" s="21"/>
      <c r="E7" s="310" t="str">
        <f>'Rekapitulace stavby'!K6</f>
        <v>Splašková kanalizace Němčice</v>
      </c>
      <c r="F7" s="311"/>
      <c r="G7" s="311"/>
      <c r="H7" s="311"/>
      <c r="L7" s="21"/>
    </row>
    <row r="8" spans="1:46" s="2" customFormat="1" ht="12" hidden="1" customHeight="1">
      <c r="A8" s="35"/>
      <c r="B8" s="40"/>
      <c r="C8" s="35"/>
      <c r="D8" s="107" t="s">
        <v>142</v>
      </c>
      <c r="E8" s="35"/>
      <c r="F8" s="35"/>
      <c r="G8" s="35"/>
      <c r="H8" s="35"/>
      <c r="I8" s="35"/>
      <c r="J8" s="35"/>
      <c r="K8" s="35"/>
      <c r="L8" s="108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hidden="1" customHeight="1">
      <c r="A9" s="35"/>
      <c r="B9" s="40"/>
      <c r="C9" s="35"/>
      <c r="D9" s="35"/>
      <c r="E9" s="312" t="s">
        <v>2173</v>
      </c>
      <c r="F9" s="313"/>
      <c r="G9" s="313"/>
      <c r="H9" s="313"/>
      <c r="I9" s="35"/>
      <c r="J9" s="35"/>
      <c r="K9" s="35"/>
      <c r="L9" s="108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1.25" hidden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108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hidden="1" customHeight="1">
      <c r="A11" s="35"/>
      <c r="B11" s="40"/>
      <c r="C11" s="35"/>
      <c r="D11" s="107" t="s">
        <v>18</v>
      </c>
      <c r="E11" s="35"/>
      <c r="F11" s="109" t="s">
        <v>19</v>
      </c>
      <c r="G11" s="35"/>
      <c r="H11" s="35"/>
      <c r="I11" s="107" t="s">
        <v>20</v>
      </c>
      <c r="J11" s="109" t="s">
        <v>19</v>
      </c>
      <c r="K11" s="35"/>
      <c r="L11" s="108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hidden="1" customHeight="1">
      <c r="A12" s="35"/>
      <c r="B12" s="40"/>
      <c r="C12" s="35"/>
      <c r="D12" s="107" t="s">
        <v>21</v>
      </c>
      <c r="E12" s="35"/>
      <c r="F12" s="109" t="s">
        <v>22</v>
      </c>
      <c r="G12" s="35"/>
      <c r="H12" s="35"/>
      <c r="I12" s="107" t="s">
        <v>23</v>
      </c>
      <c r="J12" s="110" t="str">
        <f>'Rekapitulace stavby'!AN8</f>
        <v>26. 5. 2025</v>
      </c>
      <c r="K12" s="35"/>
      <c r="L12" s="108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hidden="1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108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hidden="1" customHeight="1">
      <c r="A14" s="35"/>
      <c r="B14" s="40"/>
      <c r="C14" s="35"/>
      <c r="D14" s="107" t="s">
        <v>25</v>
      </c>
      <c r="E14" s="35"/>
      <c r="F14" s="35"/>
      <c r="G14" s="35"/>
      <c r="H14" s="35"/>
      <c r="I14" s="107" t="s">
        <v>26</v>
      </c>
      <c r="J14" s="109" t="s">
        <v>19</v>
      </c>
      <c r="K14" s="35"/>
      <c r="L14" s="108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hidden="1" customHeight="1">
      <c r="A15" s="35"/>
      <c r="B15" s="40"/>
      <c r="C15" s="35"/>
      <c r="D15" s="35"/>
      <c r="E15" s="109" t="s">
        <v>27</v>
      </c>
      <c r="F15" s="35"/>
      <c r="G15" s="35"/>
      <c r="H15" s="35"/>
      <c r="I15" s="107" t="s">
        <v>28</v>
      </c>
      <c r="J15" s="109" t="s">
        <v>19</v>
      </c>
      <c r="K15" s="35"/>
      <c r="L15" s="108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hidden="1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108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hidden="1" customHeight="1">
      <c r="A17" s="35"/>
      <c r="B17" s="40"/>
      <c r="C17" s="35"/>
      <c r="D17" s="107" t="s">
        <v>29</v>
      </c>
      <c r="E17" s="35"/>
      <c r="F17" s="35"/>
      <c r="G17" s="35"/>
      <c r="H17" s="35"/>
      <c r="I17" s="107" t="s">
        <v>26</v>
      </c>
      <c r="J17" s="31" t="str">
        <f>'Rekapitulace stavby'!AN13</f>
        <v>Vyplň údaj</v>
      </c>
      <c r="K17" s="35"/>
      <c r="L17" s="108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hidden="1" customHeight="1">
      <c r="A18" s="35"/>
      <c r="B18" s="40"/>
      <c r="C18" s="35"/>
      <c r="D18" s="35"/>
      <c r="E18" s="314" t="str">
        <f>'Rekapitulace stavby'!E14</f>
        <v>Vyplň údaj</v>
      </c>
      <c r="F18" s="315"/>
      <c r="G18" s="315"/>
      <c r="H18" s="315"/>
      <c r="I18" s="107" t="s">
        <v>28</v>
      </c>
      <c r="J18" s="31" t="str">
        <f>'Rekapitulace stavby'!AN14</f>
        <v>Vyplň údaj</v>
      </c>
      <c r="K18" s="35"/>
      <c r="L18" s="108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hidden="1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108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hidden="1" customHeight="1">
      <c r="A20" s="35"/>
      <c r="B20" s="40"/>
      <c r="C20" s="35"/>
      <c r="D20" s="107" t="s">
        <v>31</v>
      </c>
      <c r="E20" s="35"/>
      <c r="F20" s="35"/>
      <c r="G20" s="35"/>
      <c r="H20" s="35"/>
      <c r="I20" s="107" t="s">
        <v>26</v>
      </c>
      <c r="J20" s="109" t="s">
        <v>19</v>
      </c>
      <c r="K20" s="35"/>
      <c r="L20" s="108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hidden="1" customHeight="1">
      <c r="A21" s="35"/>
      <c r="B21" s="40"/>
      <c r="C21" s="35"/>
      <c r="D21" s="35"/>
      <c r="E21" s="109" t="s">
        <v>32</v>
      </c>
      <c r="F21" s="35"/>
      <c r="G21" s="35"/>
      <c r="H21" s="35"/>
      <c r="I21" s="107" t="s">
        <v>28</v>
      </c>
      <c r="J21" s="109" t="s">
        <v>19</v>
      </c>
      <c r="K21" s="35"/>
      <c r="L21" s="108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hidden="1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108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hidden="1" customHeight="1">
      <c r="A23" s="35"/>
      <c r="B23" s="40"/>
      <c r="C23" s="35"/>
      <c r="D23" s="107" t="s">
        <v>34</v>
      </c>
      <c r="E23" s="35"/>
      <c r="F23" s="35"/>
      <c r="G23" s="35"/>
      <c r="H23" s="35"/>
      <c r="I23" s="107" t="s">
        <v>26</v>
      </c>
      <c r="J23" s="109" t="s">
        <v>19</v>
      </c>
      <c r="K23" s="35"/>
      <c r="L23" s="108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hidden="1" customHeight="1">
      <c r="A24" s="35"/>
      <c r="B24" s="40"/>
      <c r="C24" s="35"/>
      <c r="D24" s="35"/>
      <c r="E24" s="109" t="s">
        <v>35</v>
      </c>
      <c r="F24" s="35"/>
      <c r="G24" s="35"/>
      <c r="H24" s="35"/>
      <c r="I24" s="107" t="s">
        <v>28</v>
      </c>
      <c r="J24" s="109" t="s">
        <v>19</v>
      </c>
      <c r="K24" s="35"/>
      <c r="L24" s="108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hidden="1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108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hidden="1" customHeight="1">
      <c r="A26" s="35"/>
      <c r="B26" s="40"/>
      <c r="C26" s="35"/>
      <c r="D26" s="107" t="s">
        <v>36</v>
      </c>
      <c r="E26" s="35"/>
      <c r="F26" s="35"/>
      <c r="G26" s="35"/>
      <c r="H26" s="35"/>
      <c r="I26" s="35"/>
      <c r="J26" s="35"/>
      <c r="K26" s="35"/>
      <c r="L26" s="108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hidden="1" customHeight="1">
      <c r="A27" s="111"/>
      <c r="B27" s="112"/>
      <c r="C27" s="111"/>
      <c r="D27" s="111"/>
      <c r="E27" s="316" t="s">
        <v>19</v>
      </c>
      <c r="F27" s="316"/>
      <c r="G27" s="316"/>
      <c r="H27" s="316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hidden="1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108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hidden="1" customHeight="1">
      <c r="A29" s="35"/>
      <c r="B29" s="40"/>
      <c r="C29" s="35"/>
      <c r="D29" s="114"/>
      <c r="E29" s="114"/>
      <c r="F29" s="114"/>
      <c r="G29" s="114"/>
      <c r="H29" s="114"/>
      <c r="I29" s="114"/>
      <c r="J29" s="114"/>
      <c r="K29" s="114"/>
      <c r="L29" s="108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hidden="1" customHeight="1">
      <c r="A30" s="35"/>
      <c r="B30" s="40"/>
      <c r="C30" s="35"/>
      <c r="D30" s="115" t="s">
        <v>37</v>
      </c>
      <c r="E30" s="35"/>
      <c r="F30" s="35"/>
      <c r="G30" s="35"/>
      <c r="H30" s="35"/>
      <c r="I30" s="35"/>
      <c r="J30" s="116">
        <f>ROUND(J81, 2)</f>
        <v>0</v>
      </c>
      <c r="K30" s="35"/>
      <c r="L30" s="108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hidden="1" customHeight="1">
      <c r="A31" s="35"/>
      <c r="B31" s="40"/>
      <c r="C31" s="35"/>
      <c r="D31" s="114"/>
      <c r="E31" s="114"/>
      <c r="F31" s="114"/>
      <c r="G31" s="114"/>
      <c r="H31" s="114"/>
      <c r="I31" s="114"/>
      <c r="J31" s="114"/>
      <c r="K31" s="114"/>
      <c r="L31" s="108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hidden="1" customHeight="1">
      <c r="A32" s="35"/>
      <c r="B32" s="40"/>
      <c r="C32" s="35"/>
      <c r="D32" s="35"/>
      <c r="E32" s="35"/>
      <c r="F32" s="117" t="s">
        <v>39</v>
      </c>
      <c r="G32" s="35"/>
      <c r="H32" s="35"/>
      <c r="I32" s="117" t="s">
        <v>38</v>
      </c>
      <c r="J32" s="117" t="s">
        <v>40</v>
      </c>
      <c r="K32" s="35"/>
      <c r="L32" s="108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hidden="1" customHeight="1">
      <c r="A33" s="35"/>
      <c r="B33" s="40"/>
      <c r="C33" s="35"/>
      <c r="D33" s="118" t="s">
        <v>41</v>
      </c>
      <c r="E33" s="107" t="s">
        <v>42</v>
      </c>
      <c r="F33" s="119">
        <f>ROUND((SUM(BE81:BE91)),  2)</f>
        <v>0</v>
      </c>
      <c r="G33" s="35"/>
      <c r="H33" s="35"/>
      <c r="I33" s="120">
        <v>0.21</v>
      </c>
      <c r="J33" s="119">
        <f>ROUND(((SUM(BE81:BE91))*I33),  2)</f>
        <v>0</v>
      </c>
      <c r="K33" s="35"/>
      <c r="L33" s="108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hidden="1" customHeight="1">
      <c r="A34" s="35"/>
      <c r="B34" s="40"/>
      <c r="C34" s="35"/>
      <c r="D34" s="35"/>
      <c r="E34" s="107" t="s">
        <v>43</v>
      </c>
      <c r="F34" s="119">
        <f>ROUND((SUM(BF81:BF91)),  2)</f>
        <v>0</v>
      </c>
      <c r="G34" s="35"/>
      <c r="H34" s="35"/>
      <c r="I34" s="120">
        <v>0.12</v>
      </c>
      <c r="J34" s="119">
        <f>ROUND(((SUM(BF81:BF91))*I34),  2)</f>
        <v>0</v>
      </c>
      <c r="K34" s="35"/>
      <c r="L34" s="108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07" t="s">
        <v>44</v>
      </c>
      <c r="F35" s="119">
        <f>ROUND((SUM(BG81:BG91)),  2)</f>
        <v>0</v>
      </c>
      <c r="G35" s="35"/>
      <c r="H35" s="35"/>
      <c r="I35" s="120">
        <v>0.21</v>
      </c>
      <c r="J35" s="119">
        <f>0</f>
        <v>0</v>
      </c>
      <c r="K35" s="35"/>
      <c r="L35" s="108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>
      <c r="A36" s="35"/>
      <c r="B36" s="40"/>
      <c r="C36" s="35"/>
      <c r="D36" s="35"/>
      <c r="E36" s="107" t="s">
        <v>45</v>
      </c>
      <c r="F36" s="119">
        <f>ROUND((SUM(BH81:BH91)),  2)</f>
        <v>0</v>
      </c>
      <c r="G36" s="35"/>
      <c r="H36" s="35"/>
      <c r="I36" s="120">
        <v>0.12</v>
      </c>
      <c r="J36" s="119">
        <f>0</f>
        <v>0</v>
      </c>
      <c r="K36" s="35"/>
      <c r="L36" s="108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07" t="s">
        <v>46</v>
      </c>
      <c r="F37" s="119">
        <f>ROUND((SUM(BI81:BI91)),  2)</f>
        <v>0</v>
      </c>
      <c r="G37" s="35"/>
      <c r="H37" s="35"/>
      <c r="I37" s="120">
        <v>0</v>
      </c>
      <c r="J37" s="119">
        <f>0</f>
        <v>0</v>
      </c>
      <c r="K37" s="35"/>
      <c r="L37" s="108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hidden="1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108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hidden="1" customHeight="1">
      <c r="A39" s="35"/>
      <c r="B39" s="40"/>
      <c r="C39" s="121"/>
      <c r="D39" s="122" t="s">
        <v>47</v>
      </c>
      <c r="E39" s="123"/>
      <c r="F39" s="123"/>
      <c r="G39" s="124" t="s">
        <v>48</v>
      </c>
      <c r="H39" s="125" t="s">
        <v>49</v>
      </c>
      <c r="I39" s="123"/>
      <c r="J39" s="126">
        <f>SUM(J30:J37)</f>
        <v>0</v>
      </c>
      <c r="K39" s="127"/>
      <c r="L39" s="108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128"/>
      <c r="C40" s="129"/>
      <c r="D40" s="129"/>
      <c r="E40" s="129"/>
      <c r="F40" s="129"/>
      <c r="G40" s="129"/>
      <c r="H40" s="129"/>
      <c r="I40" s="129"/>
      <c r="J40" s="129"/>
      <c r="K40" s="129"/>
      <c r="L40" s="108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ht="11.25" hidden="1"/>
    <row r="42" spans="1:31" ht="11.25" hidden="1"/>
    <row r="43" spans="1:31" ht="11.25" hidden="1"/>
    <row r="44" spans="1:31" s="2" customFormat="1" ht="6.95" hidden="1" customHeight="1">
      <c r="A44" s="35"/>
      <c r="B44" s="130"/>
      <c r="C44" s="131"/>
      <c r="D44" s="131"/>
      <c r="E44" s="131"/>
      <c r="F44" s="131"/>
      <c r="G44" s="131"/>
      <c r="H44" s="131"/>
      <c r="I44" s="131"/>
      <c r="J44" s="131"/>
      <c r="K44" s="131"/>
      <c r="L44" s="108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2" customFormat="1" ht="24.95" hidden="1" customHeight="1">
      <c r="A45" s="35"/>
      <c r="B45" s="36"/>
      <c r="C45" s="24" t="s">
        <v>159</v>
      </c>
      <c r="D45" s="37"/>
      <c r="E45" s="37"/>
      <c r="F45" s="37"/>
      <c r="G45" s="37"/>
      <c r="H45" s="37"/>
      <c r="I45" s="37"/>
      <c r="J45" s="37"/>
      <c r="K45" s="37"/>
      <c r="L45" s="108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</row>
    <row r="46" spans="1:31" s="2" customFormat="1" ht="6.95" hidden="1" customHeight="1">
      <c r="A46" s="35"/>
      <c r="B46" s="36"/>
      <c r="C46" s="37"/>
      <c r="D46" s="37"/>
      <c r="E46" s="37"/>
      <c r="F46" s="37"/>
      <c r="G46" s="37"/>
      <c r="H46" s="37"/>
      <c r="I46" s="37"/>
      <c r="J46" s="37"/>
      <c r="K46" s="37"/>
      <c r="L46" s="108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</row>
    <row r="47" spans="1:31" s="2" customFormat="1" ht="12" hidden="1" customHeight="1">
      <c r="A47" s="35"/>
      <c r="B47" s="36"/>
      <c r="C47" s="30" t="s">
        <v>16</v>
      </c>
      <c r="D47" s="37"/>
      <c r="E47" s="37"/>
      <c r="F47" s="37"/>
      <c r="G47" s="37"/>
      <c r="H47" s="37"/>
      <c r="I47" s="37"/>
      <c r="J47" s="37"/>
      <c r="K47" s="37"/>
      <c r="L47" s="108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</row>
    <row r="48" spans="1:31" s="2" customFormat="1" ht="16.5" hidden="1" customHeight="1">
      <c r="A48" s="35"/>
      <c r="B48" s="36"/>
      <c r="C48" s="37"/>
      <c r="D48" s="37"/>
      <c r="E48" s="317" t="str">
        <f>E7</f>
        <v>Splašková kanalizace Němčice</v>
      </c>
      <c r="F48" s="318"/>
      <c r="G48" s="318"/>
      <c r="H48" s="318"/>
      <c r="I48" s="37"/>
      <c r="J48" s="37"/>
      <c r="K48" s="37"/>
      <c r="L48" s="108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</row>
    <row r="49" spans="1:47" s="2" customFormat="1" ht="12" hidden="1" customHeight="1">
      <c r="A49" s="35"/>
      <c r="B49" s="36"/>
      <c r="C49" s="30" t="s">
        <v>142</v>
      </c>
      <c r="D49" s="37"/>
      <c r="E49" s="37"/>
      <c r="F49" s="37"/>
      <c r="G49" s="37"/>
      <c r="H49" s="37"/>
      <c r="I49" s="37"/>
      <c r="J49" s="37"/>
      <c r="K49" s="37"/>
      <c r="L49" s="108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</row>
    <row r="50" spans="1:47" s="2" customFormat="1" ht="16.5" hidden="1" customHeight="1">
      <c r="A50" s="35"/>
      <c r="B50" s="36"/>
      <c r="C50" s="37"/>
      <c r="D50" s="37"/>
      <c r="E50" s="274" t="str">
        <f>E9</f>
        <v>12 - PS 02.1 - Strojnětechnologická část ČSOV 2</v>
      </c>
      <c r="F50" s="319"/>
      <c r="G50" s="319"/>
      <c r="H50" s="319"/>
      <c r="I50" s="37"/>
      <c r="J50" s="37"/>
      <c r="K50" s="37"/>
      <c r="L50" s="108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</row>
    <row r="51" spans="1:47" s="2" customFormat="1" ht="6.95" hidden="1" customHeight="1">
      <c r="A51" s="35"/>
      <c r="B51" s="36"/>
      <c r="C51" s="37"/>
      <c r="D51" s="37"/>
      <c r="E51" s="37"/>
      <c r="F51" s="37"/>
      <c r="G51" s="37"/>
      <c r="H51" s="37"/>
      <c r="I51" s="37"/>
      <c r="J51" s="37"/>
      <c r="K51" s="37"/>
      <c r="L51" s="108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</row>
    <row r="52" spans="1:47" s="2" customFormat="1" ht="12" hidden="1" customHeight="1">
      <c r="A52" s="35"/>
      <c r="B52" s="36"/>
      <c r="C52" s="30" t="s">
        <v>21</v>
      </c>
      <c r="D52" s="37"/>
      <c r="E52" s="37"/>
      <c r="F52" s="28" t="str">
        <f>F12</f>
        <v>Němčice u Luštěnic</v>
      </c>
      <c r="G52" s="37"/>
      <c r="H52" s="37"/>
      <c r="I52" s="30" t="s">
        <v>23</v>
      </c>
      <c r="J52" s="60" t="str">
        <f>IF(J12="","",J12)</f>
        <v>26. 5. 2025</v>
      </c>
      <c r="K52" s="37"/>
      <c r="L52" s="108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</row>
    <row r="53" spans="1:47" s="2" customFormat="1" ht="6.95" hidden="1" customHeight="1">
      <c r="A53" s="35"/>
      <c r="B53" s="36"/>
      <c r="C53" s="37"/>
      <c r="D53" s="37"/>
      <c r="E53" s="37"/>
      <c r="F53" s="37"/>
      <c r="G53" s="37"/>
      <c r="H53" s="37"/>
      <c r="I53" s="37"/>
      <c r="J53" s="37"/>
      <c r="K53" s="37"/>
      <c r="L53" s="108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</row>
    <row r="54" spans="1:47" s="2" customFormat="1" ht="15.2" hidden="1" customHeight="1">
      <c r="A54" s="35"/>
      <c r="B54" s="36"/>
      <c r="C54" s="30" t="s">
        <v>25</v>
      </c>
      <c r="D54" s="37"/>
      <c r="E54" s="37"/>
      <c r="F54" s="28" t="str">
        <f>E15</f>
        <v>Obec Němčice</v>
      </c>
      <c r="G54" s="37"/>
      <c r="H54" s="37"/>
      <c r="I54" s="30" t="s">
        <v>31</v>
      </c>
      <c r="J54" s="33" t="str">
        <f>E21</f>
        <v>VIS Praha</v>
      </c>
      <c r="K54" s="37"/>
      <c r="L54" s="108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</row>
    <row r="55" spans="1:47" s="2" customFormat="1" ht="15.2" hidden="1" customHeight="1">
      <c r="A55" s="35"/>
      <c r="B55" s="36"/>
      <c r="C55" s="30" t="s">
        <v>29</v>
      </c>
      <c r="D55" s="37"/>
      <c r="E55" s="37"/>
      <c r="F55" s="28" t="str">
        <f>IF(E18="","",E18)</f>
        <v>Vyplň údaj</v>
      </c>
      <c r="G55" s="37"/>
      <c r="H55" s="37"/>
      <c r="I55" s="30" t="s">
        <v>34</v>
      </c>
      <c r="J55" s="33" t="str">
        <f>E24</f>
        <v>Ing. Eva Mrvová</v>
      </c>
      <c r="K55" s="37"/>
      <c r="L55" s="108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</row>
    <row r="56" spans="1:47" s="2" customFormat="1" ht="10.35" hidden="1" customHeight="1">
      <c r="A56" s="35"/>
      <c r="B56" s="36"/>
      <c r="C56" s="37"/>
      <c r="D56" s="37"/>
      <c r="E56" s="37"/>
      <c r="F56" s="37"/>
      <c r="G56" s="37"/>
      <c r="H56" s="37"/>
      <c r="I56" s="37"/>
      <c r="J56" s="37"/>
      <c r="K56" s="37"/>
      <c r="L56" s="108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</row>
    <row r="57" spans="1:47" s="2" customFormat="1" ht="29.25" hidden="1" customHeight="1">
      <c r="A57" s="35"/>
      <c r="B57" s="36"/>
      <c r="C57" s="132" t="s">
        <v>160</v>
      </c>
      <c r="D57" s="133"/>
      <c r="E57" s="133"/>
      <c r="F57" s="133"/>
      <c r="G57" s="133"/>
      <c r="H57" s="133"/>
      <c r="I57" s="133"/>
      <c r="J57" s="134" t="s">
        <v>161</v>
      </c>
      <c r="K57" s="133"/>
      <c r="L57" s="108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</row>
    <row r="58" spans="1:47" s="2" customFormat="1" ht="10.35" hidden="1" customHeight="1">
      <c r="A58" s="35"/>
      <c r="B58" s="36"/>
      <c r="C58" s="37"/>
      <c r="D58" s="37"/>
      <c r="E58" s="37"/>
      <c r="F58" s="37"/>
      <c r="G58" s="37"/>
      <c r="H58" s="37"/>
      <c r="I58" s="37"/>
      <c r="J58" s="37"/>
      <c r="K58" s="37"/>
      <c r="L58" s="108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</row>
    <row r="59" spans="1:47" s="2" customFormat="1" ht="22.9" hidden="1" customHeight="1">
      <c r="A59" s="35"/>
      <c r="B59" s="36"/>
      <c r="C59" s="135" t="s">
        <v>69</v>
      </c>
      <c r="D59" s="37"/>
      <c r="E59" s="37"/>
      <c r="F59" s="37"/>
      <c r="G59" s="37"/>
      <c r="H59" s="37"/>
      <c r="I59" s="37"/>
      <c r="J59" s="78">
        <f>J81</f>
        <v>0</v>
      </c>
      <c r="K59" s="37"/>
      <c r="L59" s="108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U59" s="18" t="s">
        <v>162</v>
      </c>
    </row>
    <row r="60" spans="1:47" s="9" customFormat="1" ht="24.95" hidden="1" customHeight="1">
      <c r="B60" s="136"/>
      <c r="C60" s="137"/>
      <c r="D60" s="138" t="s">
        <v>1119</v>
      </c>
      <c r="E60" s="139"/>
      <c r="F60" s="139"/>
      <c r="G60" s="139"/>
      <c r="H60" s="139"/>
      <c r="I60" s="139"/>
      <c r="J60" s="140">
        <f>J82</f>
        <v>0</v>
      </c>
      <c r="K60" s="137"/>
      <c r="L60" s="141"/>
    </row>
    <row r="61" spans="1:47" s="10" customFormat="1" ht="19.899999999999999" hidden="1" customHeight="1">
      <c r="B61" s="142"/>
      <c r="C61" s="143"/>
      <c r="D61" s="144" t="s">
        <v>1743</v>
      </c>
      <c r="E61" s="145"/>
      <c r="F61" s="145"/>
      <c r="G61" s="145"/>
      <c r="H61" s="145"/>
      <c r="I61" s="145"/>
      <c r="J61" s="146">
        <f>J83</f>
        <v>0</v>
      </c>
      <c r="K61" s="143"/>
      <c r="L61" s="147"/>
    </row>
    <row r="62" spans="1:47" s="2" customFormat="1" ht="21.75" hidden="1" customHeight="1">
      <c r="A62" s="35"/>
      <c r="B62" s="36"/>
      <c r="C62" s="37"/>
      <c r="D62" s="37"/>
      <c r="E62" s="37"/>
      <c r="F62" s="37"/>
      <c r="G62" s="37"/>
      <c r="H62" s="37"/>
      <c r="I62" s="37"/>
      <c r="J62" s="37"/>
      <c r="K62" s="37"/>
      <c r="L62" s="108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</row>
    <row r="63" spans="1:47" s="2" customFormat="1" ht="6.95" hidden="1" customHeight="1">
      <c r="A63" s="35"/>
      <c r="B63" s="48"/>
      <c r="C63" s="49"/>
      <c r="D63" s="49"/>
      <c r="E63" s="49"/>
      <c r="F63" s="49"/>
      <c r="G63" s="49"/>
      <c r="H63" s="49"/>
      <c r="I63" s="49"/>
      <c r="J63" s="49"/>
      <c r="K63" s="49"/>
      <c r="L63" s="108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</row>
    <row r="64" spans="1:47" ht="11.25" hidden="1"/>
    <row r="65" spans="1:31" ht="11.25" hidden="1"/>
    <row r="66" spans="1:31" ht="11.25" hidden="1"/>
    <row r="67" spans="1:31" s="2" customFormat="1" ht="6.95" customHeight="1">
      <c r="A67" s="35"/>
      <c r="B67" s="50"/>
      <c r="C67" s="51"/>
      <c r="D67" s="51"/>
      <c r="E67" s="51"/>
      <c r="F67" s="51"/>
      <c r="G67" s="51"/>
      <c r="H67" s="51"/>
      <c r="I67" s="51"/>
      <c r="J67" s="51"/>
      <c r="K67" s="51"/>
      <c r="L67" s="108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</row>
    <row r="68" spans="1:31" s="2" customFormat="1" ht="24.95" customHeight="1">
      <c r="A68" s="35"/>
      <c r="B68" s="36"/>
      <c r="C68" s="24" t="s">
        <v>172</v>
      </c>
      <c r="D68" s="37"/>
      <c r="E68" s="37"/>
      <c r="F68" s="37"/>
      <c r="G68" s="37"/>
      <c r="H68" s="37"/>
      <c r="I68" s="37"/>
      <c r="J68" s="37"/>
      <c r="K68" s="37"/>
      <c r="L68" s="108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</row>
    <row r="69" spans="1:31" s="2" customFormat="1" ht="6.95" customHeight="1">
      <c r="A69" s="35"/>
      <c r="B69" s="36"/>
      <c r="C69" s="37"/>
      <c r="D69" s="37"/>
      <c r="E69" s="37"/>
      <c r="F69" s="37"/>
      <c r="G69" s="37"/>
      <c r="H69" s="37"/>
      <c r="I69" s="37"/>
      <c r="J69" s="37"/>
      <c r="K69" s="37"/>
      <c r="L69" s="108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</row>
    <row r="70" spans="1:31" s="2" customFormat="1" ht="12" customHeight="1">
      <c r="A70" s="35"/>
      <c r="B70" s="36"/>
      <c r="C70" s="30" t="s">
        <v>16</v>
      </c>
      <c r="D70" s="37"/>
      <c r="E70" s="37"/>
      <c r="F70" s="37"/>
      <c r="G70" s="37"/>
      <c r="H70" s="37"/>
      <c r="I70" s="37"/>
      <c r="J70" s="37"/>
      <c r="K70" s="37"/>
      <c r="L70" s="108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</row>
    <row r="71" spans="1:31" s="2" customFormat="1" ht="16.5" customHeight="1">
      <c r="A71" s="35"/>
      <c r="B71" s="36"/>
      <c r="C71" s="37"/>
      <c r="D71" s="37"/>
      <c r="E71" s="317" t="str">
        <f>E7</f>
        <v>Splašková kanalizace Němčice</v>
      </c>
      <c r="F71" s="318"/>
      <c r="G71" s="318"/>
      <c r="H71" s="318"/>
      <c r="I71" s="37"/>
      <c r="J71" s="37"/>
      <c r="K71" s="37"/>
      <c r="L71" s="108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</row>
    <row r="72" spans="1:31" s="2" customFormat="1" ht="12" customHeight="1">
      <c r="A72" s="35"/>
      <c r="B72" s="36"/>
      <c r="C72" s="30" t="s">
        <v>142</v>
      </c>
      <c r="D72" s="37"/>
      <c r="E72" s="37"/>
      <c r="F72" s="37"/>
      <c r="G72" s="37"/>
      <c r="H72" s="37"/>
      <c r="I72" s="37"/>
      <c r="J72" s="37"/>
      <c r="K72" s="37"/>
      <c r="L72" s="108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</row>
    <row r="73" spans="1:31" s="2" customFormat="1" ht="16.5" customHeight="1">
      <c r="A73" s="35"/>
      <c r="B73" s="36"/>
      <c r="C73" s="37"/>
      <c r="D73" s="37"/>
      <c r="E73" s="274" t="str">
        <f>E9</f>
        <v>12 - PS 02.1 - Strojnětechnologická část ČSOV 2</v>
      </c>
      <c r="F73" s="319"/>
      <c r="G73" s="319"/>
      <c r="H73" s="319"/>
      <c r="I73" s="37"/>
      <c r="J73" s="37"/>
      <c r="K73" s="37"/>
      <c r="L73" s="108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</row>
    <row r="74" spans="1:31" s="2" customFormat="1" ht="6.95" customHeight="1">
      <c r="A74" s="35"/>
      <c r="B74" s="36"/>
      <c r="C74" s="37"/>
      <c r="D74" s="37"/>
      <c r="E74" s="37"/>
      <c r="F74" s="37"/>
      <c r="G74" s="37"/>
      <c r="H74" s="37"/>
      <c r="I74" s="37"/>
      <c r="J74" s="37"/>
      <c r="K74" s="37"/>
      <c r="L74" s="108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</row>
    <row r="75" spans="1:31" s="2" customFormat="1" ht="12" customHeight="1">
      <c r="A75" s="35"/>
      <c r="B75" s="36"/>
      <c r="C75" s="30" t="s">
        <v>21</v>
      </c>
      <c r="D75" s="37"/>
      <c r="E75" s="37"/>
      <c r="F75" s="28" t="str">
        <f>F12</f>
        <v>Němčice u Luštěnic</v>
      </c>
      <c r="G75" s="37"/>
      <c r="H75" s="37"/>
      <c r="I75" s="30" t="s">
        <v>23</v>
      </c>
      <c r="J75" s="60" t="str">
        <f>IF(J12="","",J12)</f>
        <v>26. 5. 2025</v>
      </c>
      <c r="K75" s="37"/>
      <c r="L75" s="108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</row>
    <row r="76" spans="1:31" s="2" customFormat="1" ht="6.95" customHeigh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108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5.2" customHeight="1">
      <c r="A77" s="35"/>
      <c r="B77" s="36"/>
      <c r="C77" s="30" t="s">
        <v>25</v>
      </c>
      <c r="D77" s="37"/>
      <c r="E77" s="37"/>
      <c r="F77" s="28" t="str">
        <f>E15</f>
        <v>Obec Němčice</v>
      </c>
      <c r="G77" s="37"/>
      <c r="H77" s="37"/>
      <c r="I77" s="30" t="s">
        <v>31</v>
      </c>
      <c r="J77" s="33" t="str">
        <f>E21</f>
        <v>VIS Praha</v>
      </c>
      <c r="K77" s="37"/>
      <c r="L77" s="108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spans="1:31" s="2" customFormat="1" ht="15.2" customHeight="1">
      <c r="A78" s="35"/>
      <c r="B78" s="36"/>
      <c r="C78" s="30" t="s">
        <v>29</v>
      </c>
      <c r="D78" s="37"/>
      <c r="E78" s="37"/>
      <c r="F78" s="28" t="str">
        <f>IF(E18="","",E18)</f>
        <v>Vyplň údaj</v>
      </c>
      <c r="G78" s="37"/>
      <c r="H78" s="37"/>
      <c r="I78" s="30" t="s">
        <v>34</v>
      </c>
      <c r="J78" s="33" t="str">
        <f>E24</f>
        <v>Ing. Eva Mrvová</v>
      </c>
      <c r="K78" s="37"/>
      <c r="L78" s="108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</row>
    <row r="79" spans="1:31" s="2" customFormat="1" ht="10.35" customHeight="1">
      <c r="A79" s="35"/>
      <c r="B79" s="36"/>
      <c r="C79" s="37"/>
      <c r="D79" s="37"/>
      <c r="E79" s="37"/>
      <c r="F79" s="37"/>
      <c r="G79" s="37"/>
      <c r="H79" s="37"/>
      <c r="I79" s="37"/>
      <c r="J79" s="37"/>
      <c r="K79" s="37"/>
      <c r="L79" s="108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</row>
    <row r="80" spans="1:31" s="11" customFormat="1" ht="29.25" customHeight="1">
      <c r="A80" s="148"/>
      <c r="B80" s="149"/>
      <c r="C80" s="150" t="s">
        <v>173</v>
      </c>
      <c r="D80" s="151" t="s">
        <v>56</v>
      </c>
      <c r="E80" s="151" t="s">
        <v>52</v>
      </c>
      <c r="F80" s="151" t="s">
        <v>53</v>
      </c>
      <c r="G80" s="151" t="s">
        <v>174</v>
      </c>
      <c r="H80" s="151" t="s">
        <v>175</v>
      </c>
      <c r="I80" s="151" t="s">
        <v>176</v>
      </c>
      <c r="J80" s="151" t="s">
        <v>161</v>
      </c>
      <c r="K80" s="152" t="s">
        <v>177</v>
      </c>
      <c r="L80" s="153"/>
      <c r="M80" s="69" t="s">
        <v>19</v>
      </c>
      <c r="N80" s="70" t="s">
        <v>41</v>
      </c>
      <c r="O80" s="70" t="s">
        <v>178</v>
      </c>
      <c r="P80" s="70" t="s">
        <v>179</v>
      </c>
      <c r="Q80" s="70" t="s">
        <v>180</v>
      </c>
      <c r="R80" s="70" t="s">
        <v>181</v>
      </c>
      <c r="S80" s="70" t="s">
        <v>182</v>
      </c>
      <c r="T80" s="71" t="s">
        <v>183</v>
      </c>
      <c r="U80" s="148"/>
      <c r="V80" s="148"/>
      <c r="W80" s="148"/>
      <c r="X80" s="148"/>
      <c r="Y80" s="148"/>
      <c r="Z80" s="148"/>
      <c r="AA80" s="148"/>
      <c r="AB80" s="148"/>
      <c r="AC80" s="148"/>
      <c r="AD80" s="148"/>
      <c r="AE80" s="148"/>
    </row>
    <row r="81" spans="1:65" s="2" customFormat="1" ht="22.9" customHeight="1">
      <c r="A81" s="35"/>
      <c r="B81" s="36"/>
      <c r="C81" s="76" t="s">
        <v>184</v>
      </c>
      <c r="D81" s="37"/>
      <c r="E81" s="37"/>
      <c r="F81" s="37"/>
      <c r="G81" s="37"/>
      <c r="H81" s="37"/>
      <c r="I81" s="37"/>
      <c r="J81" s="154">
        <f>BK81</f>
        <v>0</v>
      </c>
      <c r="K81" s="37"/>
      <c r="L81" s="40"/>
      <c r="M81" s="72"/>
      <c r="N81" s="155"/>
      <c r="O81" s="73"/>
      <c r="P81" s="156">
        <f>P82</f>
        <v>0</v>
      </c>
      <c r="Q81" s="73"/>
      <c r="R81" s="156">
        <f>R82</f>
        <v>1.0095499999999999</v>
      </c>
      <c r="S81" s="73"/>
      <c r="T81" s="157">
        <f>T82</f>
        <v>0</v>
      </c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T81" s="18" t="s">
        <v>70</v>
      </c>
      <c r="AU81" s="18" t="s">
        <v>162</v>
      </c>
      <c r="BK81" s="158">
        <f>BK82</f>
        <v>0</v>
      </c>
    </row>
    <row r="82" spans="1:65" s="12" customFormat="1" ht="25.9" customHeight="1">
      <c r="B82" s="159"/>
      <c r="C82" s="160"/>
      <c r="D82" s="161" t="s">
        <v>70</v>
      </c>
      <c r="E82" s="162" t="s">
        <v>346</v>
      </c>
      <c r="F82" s="162" t="s">
        <v>1121</v>
      </c>
      <c r="G82" s="160"/>
      <c r="H82" s="160"/>
      <c r="I82" s="163"/>
      <c r="J82" s="164">
        <f>BK82</f>
        <v>0</v>
      </c>
      <c r="K82" s="160"/>
      <c r="L82" s="165"/>
      <c r="M82" s="166"/>
      <c r="N82" s="167"/>
      <c r="O82" s="167"/>
      <c r="P82" s="168">
        <f>P83</f>
        <v>0</v>
      </c>
      <c r="Q82" s="167"/>
      <c r="R82" s="168">
        <f>R83</f>
        <v>1.0095499999999999</v>
      </c>
      <c r="S82" s="167"/>
      <c r="T82" s="169">
        <f>T83</f>
        <v>0</v>
      </c>
      <c r="AR82" s="170" t="s">
        <v>205</v>
      </c>
      <c r="AT82" s="171" t="s">
        <v>70</v>
      </c>
      <c r="AU82" s="171" t="s">
        <v>71</v>
      </c>
      <c r="AY82" s="170" t="s">
        <v>187</v>
      </c>
      <c r="BK82" s="172">
        <f>BK83</f>
        <v>0</v>
      </c>
    </row>
    <row r="83" spans="1:65" s="12" customFormat="1" ht="22.9" customHeight="1">
      <c r="B83" s="159"/>
      <c r="C83" s="160"/>
      <c r="D83" s="161" t="s">
        <v>70</v>
      </c>
      <c r="E83" s="173" t="s">
        <v>1744</v>
      </c>
      <c r="F83" s="173" t="s">
        <v>1745</v>
      </c>
      <c r="G83" s="160"/>
      <c r="H83" s="160"/>
      <c r="I83" s="163"/>
      <c r="J83" s="174">
        <f>BK83</f>
        <v>0</v>
      </c>
      <c r="K83" s="160"/>
      <c r="L83" s="165"/>
      <c r="M83" s="166"/>
      <c r="N83" s="167"/>
      <c r="O83" s="167"/>
      <c r="P83" s="168">
        <f>SUM(P84:P91)</f>
        <v>0</v>
      </c>
      <c r="Q83" s="167"/>
      <c r="R83" s="168">
        <f>SUM(R84:R91)</f>
        <v>1.0095499999999999</v>
      </c>
      <c r="S83" s="167"/>
      <c r="T83" s="169">
        <f>SUM(T84:T91)</f>
        <v>0</v>
      </c>
      <c r="AR83" s="170" t="s">
        <v>205</v>
      </c>
      <c r="AT83" s="171" t="s">
        <v>70</v>
      </c>
      <c r="AU83" s="171" t="s">
        <v>79</v>
      </c>
      <c r="AY83" s="170" t="s">
        <v>187</v>
      </c>
      <c r="BK83" s="172">
        <f>SUM(BK84:BK91)</f>
        <v>0</v>
      </c>
    </row>
    <row r="84" spans="1:65" s="2" customFormat="1" ht="16.5" customHeight="1">
      <c r="A84" s="35"/>
      <c r="B84" s="36"/>
      <c r="C84" s="175" t="s">
        <v>79</v>
      </c>
      <c r="D84" s="175" t="s">
        <v>189</v>
      </c>
      <c r="E84" s="176" t="s">
        <v>1746</v>
      </c>
      <c r="F84" s="177" t="s">
        <v>1747</v>
      </c>
      <c r="G84" s="178" t="s">
        <v>1160</v>
      </c>
      <c r="H84" s="179">
        <v>1</v>
      </c>
      <c r="I84" s="180"/>
      <c r="J84" s="181">
        <f>ROUND(I84*H84,2)</f>
        <v>0</v>
      </c>
      <c r="K84" s="177" t="s">
        <v>19</v>
      </c>
      <c r="L84" s="40"/>
      <c r="M84" s="182" t="s">
        <v>19</v>
      </c>
      <c r="N84" s="183" t="s">
        <v>42</v>
      </c>
      <c r="O84" s="65"/>
      <c r="P84" s="184">
        <f>O84*H84</f>
        <v>0</v>
      </c>
      <c r="Q84" s="184">
        <v>1.15E-3</v>
      </c>
      <c r="R84" s="184">
        <f>Q84*H84</f>
        <v>1.15E-3</v>
      </c>
      <c r="S84" s="184">
        <v>0</v>
      </c>
      <c r="T84" s="185">
        <f>S84*H84</f>
        <v>0</v>
      </c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R84" s="186" t="s">
        <v>531</v>
      </c>
      <c r="AT84" s="186" t="s">
        <v>189</v>
      </c>
      <c r="AU84" s="186" t="s">
        <v>81</v>
      </c>
      <c r="AY84" s="18" t="s">
        <v>187</v>
      </c>
      <c r="BE84" s="187">
        <f>IF(N84="základní",J84,0)</f>
        <v>0</v>
      </c>
      <c r="BF84" s="187">
        <f>IF(N84="snížená",J84,0)</f>
        <v>0</v>
      </c>
      <c r="BG84" s="187">
        <f>IF(N84="zákl. přenesená",J84,0)</f>
        <v>0</v>
      </c>
      <c r="BH84" s="187">
        <f>IF(N84="sníž. přenesená",J84,0)</f>
        <v>0</v>
      </c>
      <c r="BI84" s="187">
        <f>IF(N84="nulová",J84,0)</f>
        <v>0</v>
      </c>
      <c r="BJ84" s="18" t="s">
        <v>79</v>
      </c>
      <c r="BK84" s="187">
        <f>ROUND(I84*H84,2)</f>
        <v>0</v>
      </c>
      <c r="BL84" s="18" t="s">
        <v>531</v>
      </c>
      <c r="BM84" s="186" t="s">
        <v>2174</v>
      </c>
    </row>
    <row r="85" spans="1:65" s="2" customFormat="1" ht="24.2" customHeight="1">
      <c r="A85" s="35"/>
      <c r="B85" s="36"/>
      <c r="C85" s="175" t="s">
        <v>81</v>
      </c>
      <c r="D85" s="175" t="s">
        <v>189</v>
      </c>
      <c r="E85" s="176" t="s">
        <v>1749</v>
      </c>
      <c r="F85" s="177" t="s">
        <v>1750</v>
      </c>
      <c r="G85" s="178" t="s">
        <v>427</v>
      </c>
      <c r="H85" s="179">
        <v>1</v>
      </c>
      <c r="I85" s="180"/>
      <c r="J85" s="181">
        <f>ROUND(I85*H85,2)</f>
        <v>0</v>
      </c>
      <c r="K85" s="177" t="s">
        <v>19</v>
      </c>
      <c r="L85" s="40"/>
      <c r="M85" s="182" t="s">
        <v>19</v>
      </c>
      <c r="N85" s="183" t="s">
        <v>42</v>
      </c>
      <c r="O85" s="65"/>
      <c r="P85" s="184">
        <f>O85*H85</f>
        <v>0</v>
      </c>
      <c r="Q85" s="184">
        <v>0.30199999999999999</v>
      </c>
      <c r="R85" s="184">
        <f>Q85*H85</f>
        <v>0.30199999999999999</v>
      </c>
      <c r="S85" s="184">
        <v>0</v>
      </c>
      <c r="T85" s="185">
        <f>S85*H85</f>
        <v>0</v>
      </c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R85" s="186" t="s">
        <v>193</v>
      </c>
      <c r="AT85" s="186" t="s">
        <v>189</v>
      </c>
      <c r="AU85" s="186" t="s">
        <v>81</v>
      </c>
      <c r="AY85" s="18" t="s">
        <v>187</v>
      </c>
      <c r="BE85" s="187">
        <f>IF(N85="základní",J85,0)</f>
        <v>0</v>
      </c>
      <c r="BF85" s="187">
        <f>IF(N85="snížená",J85,0)</f>
        <v>0</v>
      </c>
      <c r="BG85" s="187">
        <f>IF(N85="zákl. přenesená",J85,0)</f>
        <v>0</v>
      </c>
      <c r="BH85" s="187">
        <f>IF(N85="sníž. přenesená",J85,0)</f>
        <v>0</v>
      </c>
      <c r="BI85" s="187">
        <f>IF(N85="nulová",J85,0)</f>
        <v>0</v>
      </c>
      <c r="BJ85" s="18" t="s">
        <v>79</v>
      </c>
      <c r="BK85" s="187">
        <f>ROUND(I85*H85,2)</f>
        <v>0</v>
      </c>
      <c r="BL85" s="18" t="s">
        <v>193</v>
      </c>
      <c r="BM85" s="186" t="s">
        <v>2175</v>
      </c>
    </row>
    <row r="86" spans="1:65" s="2" customFormat="1" ht="16.5" customHeight="1">
      <c r="A86" s="35"/>
      <c r="B86" s="36"/>
      <c r="C86" s="175" t="s">
        <v>205</v>
      </c>
      <c r="D86" s="175" t="s">
        <v>189</v>
      </c>
      <c r="E86" s="176" t="s">
        <v>1752</v>
      </c>
      <c r="F86" s="177" t="s">
        <v>1753</v>
      </c>
      <c r="G86" s="178" t="s">
        <v>427</v>
      </c>
      <c r="H86" s="179">
        <v>1</v>
      </c>
      <c r="I86" s="180"/>
      <c r="J86" s="181">
        <f>ROUND(I86*H86,2)</f>
        <v>0</v>
      </c>
      <c r="K86" s="177" t="s">
        <v>19</v>
      </c>
      <c r="L86" s="40"/>
      <c r="M86" s="182" t="s">
        <v>19</v>
      </c>
      <c r="N86" s="183" t="s">
        <v>42</v>
      </c>
      <c r="O86" s="65"/>
      <c r="P86" s="184">
        <f>O86*H86</f>
        <v>0</v>
      </c>
      <c r="Q86" s="184">
        <v>2E-3</v>
      </c>
      <c r="R86" s="184">
        <f>Q86*H86</f>
        <v>2E-3</v>
      </c>
      <c r="S86" s="184">
        <v>0</v>
      </c>
      <c r="T86" s="185">
        <f>S86*H86</f>
        <v>0</v>
      </c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R86" s="186" t="s">
        <v>193</v>
      </c>
      <c r="AT86" s="186" t="s">
        <v>189</v>
      </c>
      <c r="AU86" s="186" t="s">
        <v>81</v>
      </c>
      <c r="AY86" s="18" t="s">
        <v>187</v>
      </c>
      <c r="BE86" s="187">
        <f>IF(N86="základní",J86,0)</f>
        <v>0</v>
      </c>
      <c r="BF86" s="187">
        <f>IF(N86="snížená",J86,0)</f>
        <v>0</v>
      </c>
      <c r="BG86" s="187">
        <f>IF(N86="zákl. přenesená",J86,0)</f>
        <v>0</v>
      </c>
      <c r="BH86" s="187">
        <f>IF(N86="sníž. přenesená",J86,0)</f>
        <v>0</v>
      </c>
      <c r="BI86" s="187">
        <f>IF(N86="nulová",J86,0)</f>
        <v>0</v>
      </c>
      <c r="BJ86" s="18" t="s">
        <v>79</v>
      </c>
      <c r="BK86" s="187">
        <f>ROUND(I86*H86,2)</f>
        <v>0</v>
      </c>
      <c r="BL86" s="18" t="s">
        <v>193</v>
      </c>
      <c r="BM86" s="186" t="s">
        <v>2176</v>
      </c>
    </row>
    <row r="87" spans="1:65" s="2" customFormat="1" ht="16.5" customHeight="1">
      <c r="A87" s="35"/>
      <c r="B87" s="36"/>
      <c r="C87" s="175" t="s">
        <v>193</v>
      </c>
      <c r="D87" s="175" t="s">
        <v>189</v>
      </c>
      <c r="E87" s="176" t="s">
        <v>1758</v>
      </c>
      <c r="F87" s="177" t="s">
        <v>1759</v>
      </c>
      <c r="G87" s="178" t="s">
        <v>427</v>
      </c>
      <c r="H87" s="179">
        <v>1</v>
      </c>
      <c r="I87" s="180"/>
      <c r="J87" s="181">
        <f>ROUND(I87*H87,2)</f>
        <v>0</v>
      </c>
      <c r="K87" s="177" t="s">
        <v>19</v>
      </c>
      <c r="L87" s="40"/>
      <c r="M87" s="182" t="s">
        <v>19</v>
      </c>
      <c r="N87" s="183" t="s">
        <v>42</v>
      </c>
      <c r="O87" s="65"/>
      <c r="P87" s="184">
        <f>O87*H87</f>
        <v>0</v>
      </c>
      <c r="Q87" s="184">
        <v>2E-3</v>
      </c>
      <c r="R87" s="184">
        <f>Q87*H87</f>
        <v>2E-3</v>
      </c>
      <c r="S87" s="184">
        <v>0</v>
      </c>
      <c r="T87" s="185">
        <f>S87*H87</f>
        <v>0</v>
      </c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R87" s="186" t="s">
        <v>193</v>
      </c>
      <c r="AT87" s="186" t="s">
        <v>189</v>
      </c>
      <c r="AU87" s="186" t="s">
        <v>81</v>
      </c>
      <c r="AY87" s="18" t="s">
        <v>187</v>
      </c>
      <c r="BE87" s="187">
        <f>IF(N87="základní",J87,0)</f>
        <v>0</v>
      </c>
      <c r="BF87" s="187">
        <f>IF(N87="snížená",J87,0)</f>
        <v>0</v>
      </c>
      <c r="BG87" s="187">
        <f>IF(N87="zákl. přenesená",J87,0)</f>
        <v>0</v>
      </c>
      <c r="BH87" s="187">
        <f>IF(N87="sníž. přenesená",J87,0)</f>
        <v>0</v>
      </c>
      <c r="BI87" s="187">
        <f>IF(N87="nulová",J87,0)</f>
        <v>0</v>
      </c>
      <c r="BJ87" s="18" t="s">
        <v>79</v>
      </c>
      <c r="BK87" s="187">
        <f>ROUND(I87*H87,2)</f>
        <v>0</v>
      </c>
      <c r="BL87" s="18" t="s">
        <v>193</v>
      </c>
      <c r="BM87" s="186" t="s">
        <v>2177</v>
      </c>
    </row>
    <row r="88" spans="1:65" s="2" customFormat="1" ht="19.5">
      <c r="A88" s="35"/>
      <c r="B88" s="36"/>
      <c r="C88" s="37"/>
      <c r="D88" s="195" t="s">
        <v>1084</v>
      </c>
      <c r="E88" s="37"/>
      <c r="F88" s="251" t="s">
        <v>1761</v>
      </c>
      <c r="G88" s="37"/>
      <c r="H88" s="37"/>
      <c r="I88" s="190"/>
      <c r="J88" s="37"/>
      <c r="K88" s="37"/>
      <c r="L88" s="40"/>
      <c r="M88" s="191"/>
      <c r="N88" s="192"/>
      <c r="O88" s="65"/>
      <c r="P88" s="65"/>
      <c r="Q88" s="65"/>
      <c r="R88" s="65"/>
      <c r="S88" s="65"/>
      <c r="T88" s="66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T88" s="18" t="s">
        <v>1084</v>
      </c>
      <c r="AU88" s="18" t="s">
        <v>81</v>
      </c>
    </row>
    <row r="89" spans="1:65" s="2" customFormat="1" ht="16.5" customHeight="1">
      <c r="A89" s="35"/>
      <c r="B89" s="36"/>
      <c r="C89" s="175" t="s">
        <v>214</v>
      </c>
      <c r="D89" s="175" t="s">
        <v>189</v>
      </c>
      <c r="E89" s="176" t="s">
        <v>1762</v>
      </c>
      <c r="F89" s="177" t="s">
        <v>1763</v>
      </c>
      <c r="G89" s="178" t="s">
        <v>427</v>
      </c>
      <c r="H89" s="179">
        <v>1</v>
      </c>
      <c r="I89" s="180"/>
      <c r="J89" s="181">
        <f>ROUND(I89*H89,2)</f>
        <v>0</v>
      </c>
      <c r="K89" s="177" t="s">
        <v>19</v>
      </c>
      <c r="L89" s="40"/>
      <c r="M89" s="182" t="s">
        <v>19</v>
      </c>
      <c r="N89" s="183" t="s">
        <v>42</v>
      </c>
      <c r="O89" s="65"/>
      <c r="P89" s="184">
        <f>O89*H89</f>
        <v>0</v>
      </c>
      <c r="Q89" s="184">
        <v>0.1002</v>
      </c>
      <c r="R89" s="184">
        <f>Q89*H89</f>
        <v>0.1002</v>
      </c>
      <c r="S89" s="184">
        <v>0</v>
      </c>
      <c r="T89" s="185">
        <f>S89*H89</f>
        <v>0</v>
      </c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R89" s="186" t="s">
        <v>193</v>
      </c>
      <c r="AT89" s="186" t="s">
        <v>189</v>
      </c>
      <c r="AU89" s="186" t="s">
        <v>81</v>
      </c>
      <c r="AY89" s="18" t="s">
        <v>187</v>
      </c>
      <c r="BE89" s="187">
        <f>IF(N89="základní",J89,0)</f>
        <v>0</v>
      </c>
      <c r="BF89" s="187">
        <f>IF(N89="snížená",J89,0)</f>
        <v>0</v>
      </c>
      <c r="BG89" s="187">
        <f>IF(N89="zákl. přenesená",J89,0)</f>
        <v>0</v>
      </c>
      <c r="BH89" s="187">
        <f>IF(N89="sníž. přenesená",J89,0)</f>
        <v>0</v>
      </c>
      <c r="BI89" s="187">
        <f>IF(N89="nulová",J89,0)</f>
        <v>0</v>
      </c>
      <c r="BJ89" s="18" t="s">
        <v>79</v>
      </c>
      <c r="BK89" s="187">
        <f>ROUND(I89*H89,2)</f>
        <v>0</v>
      </c>
      <c r="BL89" s="18" t="s">
        <v>193</v>
      </c>
      <c r="BM89" s="186" t="s">
        <v>2178</v>
      </c>
    </row>
    <row r="90" spans="1:65" s="2" customFormat="1" ht="16.5" customHeight="1">
      <c r="A90" s="35"/>
      <c r="B90" s="36"/>
      <c r="C90" s="175" t="s">
        <v>219</v>
      </c>
      <c r="D90" s="175" t="s">
        <v>189</v>
      </c>
      <c r="E90" s="176" t="s">
        <v>1765</v>
      </c>
      <c r="F90" s="177" t="s">
        <v>1766</v>
      </c>
      <c r="G90" s="178" t="s">
        <v>427</v>
      </c>
      <c r="H90" s="179">
        <v>1</v>
      </c>
      <c r="I90" s="180"/>
      <c r="J90" s="181">
        <f>ROUND(I90*H90,2)</f>
        <v>0</v>
      </c>
      <c r="K90" s="177" t="s">
        <v>19</v>
      </c>
      <c r="L90" s="40"/>
      <c r="M90" s="182" t="s">
        <v>19</v>
      </c>
      <c r="N90" s="183" t="s">
        <v>42</v>
      </c>
      <c r="O90" s="65"/>
      <c r="P90" s="184">
        <f>O90*H90</f>
        <v>0</v>
      </c>
      <c r="Q90" s="184">
        <v>0.60019999999999996</v>
      </c>
      <c r="R90" s="184">
        <f>Q90*H90</f>
        <v>0.60019999999999996</v>
      </c>
      <c r="S90" s="184">
        <v>0</v>
      </c>
      <c r="T90" s="185">
        <f>S90*H90</f>
        <v>0</v>
      </c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R90" s="186" t="s">
        <v>193</v>
      </c>
      <c r="AT90" s="186" t="s">
        <v>189</v>
      </c>
      <c r="AU90" s="186" t="s">
        <v>81</v>
      </c>
      <c r="AY90" s="18" t="s">
        <v>187</v>
      </c>
      <c r="BE90" s="187">
        <f>IF(N90="základní",J90,0)</f>
        <v>0</v>
      </c>
      <c r="BF90" s="187">
        <f>IF(N90="snížená",J90,0)</f>
        <v>0</v>
      </c>
      <c r="BG90" s="187">
        <f>IF(N90="zákl. přenesená",J90,0)</f>
        <v>0</v>
      </c>
      <c r="BH90" s="187">
        <f>IF(N90="sníž. přenesená",J90,0)</f>
        <v>0</v>
      </c>
      <c r="BI90" s="187">
        <f>IF(N90="nulová",J90,0)</f>
        <v>0</v>
      </c>
      <c r="BJ90" s="18" t="s">
        <v>79</v>
      </c>
      <c r="BK90" s="187">
        <f>ROUND(I90*H90,2)</f>
        <v>0</v>
      </c>
      <c r="BL90" s="18" t="s">
        <v>193</v>
      </c>
      <c r="BM90" s="186" t="s">
        <v>2179</v>
      </c>
    </row>
    <row r="91" spans="1:65" s="2" customFormat="1" ht="24.2" customHeight="1">
      <c r="A91" s="35"/>
      <c r="B91" s="36"/>
      <c r="C91" s="175" t="s">
        <v>225</v>
      </c>
      <c r="D91" s="175" t="s">
        <v>189</v>
      </c>
      <c r="E91" s="176" t="s">
        <v>1755</v>
      </c>
      <c r="F91" s="177" t="s">
        <v>1756</v>
      </c>
      <c r="G91" s="178" t="s">
        <v>427</v>
      </c>
      <c r="H91" s="179">
        <v>1</v>
      </c>
      <c r="I91" s="180"/>
      <c r="J91" s="181">
        <f>ROUND(I91*H91,2)</f>
        <v>0</v>
      </c>
      <c r="K91" s="177" t="s">
        <v>19</v>
      </c>
      <c r="L91" s="40"/>
      <c r="M91" s="252" t="s">
        <v>19</v>
      </c>
      <c r="N91" s="253" t="s">
        <v>42</v>
      </c>
      <c r="O91" s="249"/>
      <c r="P91" s="254">
        <f>O91*H91</f>
        <v>0</v>
      </c>
      <c r="Q91" s="254">
        <v>2E-3</v>
      </c>
      <c r="R91" s="254">
        <f>Q91*H91</f>
        <v>2E-3</v>
      </c>
      <c r="S91" s="254">
        <v>0</v>
      </c>
      <c r="T91" s="255">
        <f>S91*H91</f>
        <v>0</v>
      </c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R91" s="186" t="s">
        <v>193</v>
      </c>
      <c r="AT91" s="186" t="s">
        <v>189</v>
      </c>
      <c r="AU91" s="186" t="s">
        <v>81</v>
      </c>
      <c r="AY91" s="18" t="s">
        <v>187</v>
      </c>
      <c r="BE91" s="187">
        <f>IF(N91="základní",J91,0)</f>
        <v>0</v>
      </c>
      <c r="BF91" s="187">
        <f>IF(N91="snížená",J91,0)</f>
        <v>0</v>
      </c>
      <c r="BG91" s="187">
        <f>IF(N91="zákl. přenesená",J91,0)</f>
        <v>0</v>
      </c>
      <c r="BH91" s="187">
        <f>IF(N91="sníž. přenesená",J91,0)</f>
        <v>0</v>
      </c>
      <c r="BI91" s="187">
        <f>IF(N91="nulová",J91,0)</f>
        <v>0</v>
      </c>
      <c r="BJ91" s="18" t="s">
        <v>79</v>
      </c>
      <c r="BK91" s="187">
        <f>ROUND(I91*H91,2)</f>
        <v>0</v>
      </c>
      <c r="BL91" s="18" t="s">
        <v>193</v>
      </c>
      <c r="BM91" s="186" t="s">
        <v>2180</v>
      </c>
    </row>
    <row r="92" spans="1:65" s="2" customFormat="1" ht="6.95" customHeight="1">
      <c r="A92" s="35"/>
      <c r="B92" s="48"/>
      <c r="C92" s="49"/>
      <c r="D92" s="49"/>
      <c r="E92" s="49"/>
      <c r="F92" s="49"/>
      <c r="G92" s="49"/>
      <c r="H92" s="49"/>
      <c r="I92" s="49"/>
      <c r="J92" s="49"/>
      <c r="K92" s="49"/>
      <c r="L92" s="40"/>
      <c r="M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</sheetData>
  <sheetProtection algorithmName="SHA-512" hashValue="1OYL1uBvGodFdJIbRST5a8aMzdVgBxEAd4FIdIJHWdaEQeTzTSNbQyaO8JE0P43IW04d+y+3zm7USh7MJZe1eA==" saltValue="dVHk6joM+b2L4uIWM12+2LueNyepl2t4O/pvflwFK8eCQAgc7t/dZODNseUgQHSejFaA/i6VSeKirAv9wgvwIA==" spinCount="100000" sheet="1" objects="1" scenarios="1" formatColumns="0" formatRows="0" autoFilter="0"/>
  <autoFilter ref="C80:K91"/>
  <mergeCells count="9">
    <mergeCell ref="E50:H50"/>
    <mergeCell ref="E71:H71"/>
    <mergeCell ref="E73:H73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70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6"/>
      <c r="M2" s="296"/>
      <c r="N2" s="296"/>
      <c r="O2" s="296"/>
      <c r="P2" s="296"/>
      <c r="Q2" s="296"/>
      <c r="R2" s="296"/>
      <c r="S2" s="296"/>
      <c r="T2" s="296"/>
      <c r="U2" s="296"/>
      <c r="V2" s="296"/>
      <c r="AT2" s="18" t="s">
        <v>117</v>
      </c>
    </row>
    <row r="3" spans="1:46" s="1" customFormat="1" ht="6.95" hidden="1" customHeight="1">
      <c r="B3" s="103"/>
      <c r="C3" s="104"/>
      <c r="D3" s="104"/>
      <c r="E3" s="104"/>
      <c r="F3" s="104"/>
      <c r="G3" s="104"/>
      <c r="H3" s="104"/>
      <c r="I3" s="104"/>
      <c r="J3" s="104"/>
      <c r="K3" s="104"/>
      <c r="L3" s="21"/>
      <c r="AT3" s="18" t="s">
        <v>81</v>
      </c>
    </row>
    <row r="4" spans="1:46" s="1" customFormat="1" ht="24.95" hidden="1" customHeight="1">
      <c r="B4" s="21"/>
      <c r="D4" s="105" t="s">
        <v>130</v>
      </c>
      <c r="L4" s="21"/>
      <c r="M4" s="106" t="s">
        <v>10</v>
      </c>
      <c r="AT4" s="18" t="s">
        <v>4</v>
      </c>
    </row>
    <row r="5" spans="1:46" s="1" customFormat="1" ht="6.95" hidden="1" customHeight="1">
      <c r="B5" s="21"/>
      <c r="L5" s="21"/>
    </row>
    <row r="6" spans="1:46" s="1" customFormat="1" ht="12" hidden="1" customHeight="1">
      <c r="B6" s="21"/>
      <c r="D6" s="107" t="s">
        <v>16</v>
      </c>
      <c r="L6" s="21"/>
    </row>
    <row r="7" spans="1:46" s="1" customFormat="1" ht="16.5" hidden="1" customHeight="1">
      <c r="B7" s="21"/>
      <c r="E7" s="310" t="str">
        <f>'Rekapitulace stavby'!K6</f>
        <v>Splašková kanalizace Němčice</v>
      </c>
      <c r="F7" s="311"/>
      <c r="G7" s="311"/>
      <c r="H7" s="311"/>
      <c r="L7" s="21"/>
    </row>
    <row r="8" spans="1:46" s="2" customFormat="1" ht="12" hidden="1" customHeight="1">
      <c r="A8" s="35"/>
      <c r="B8" s="40"/>
      <c r="C8" s="35"/>
      <c r="D8" s="107" t="s">
        <v>142</v>
      </c>
      <c r="E8" s="35"/>
      <c r="F8" s="35"/>
      <c r="G8" s="35"/>
      <c r="H8" s="35"/>
      <c r="I8" s="35"/>
      <c r="J8" s="35"/>
      <c r="K8" s="35"/>
      <c r="L8" s="108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hidden="1" customHeight="1">
      <c r="A9" s="35"/>
      <c r="B9" s="40"/>
      <c r="C9" s="35"/>
      <c r="D9" s="35"/>
      <c r="E9" s="312" t="s">
        <v>2181</v>
      </c>
      <c r="F9" s="313"/>
      <c r="G9" s="313"/>
      <c r="H9" s="313"/>
      <c r="I9" s="35"/>
      <c r="J9" s="35"/>
      <c r="K9" s="35"/>
      <c r="L9" s="108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1.25" hidden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108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hidden="1" customHeight="1">
      <c r="A11" s="35"/>
      <c r="B11" s="40"/>
      <c r="C11" s="35"/>
      <c r="D11" s="107" t="s">
        <v>18</v>
      </c>
      <c r="E11" s="35"/>
      <c r="F11" s="109" t="s">
        <v>19</v>
      </c>
      <c r="G11" s="35"/>
      <c r="H11" s="35"/>
      <c r="I11" s="107" t="s">
        <v>20</v>
      </c>
      <c r="J11" s="109" t="s">
        <v>19</v>
      </c>
      <c r="K11" s="35"/>
      <c r="L11" s="108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hidden="1" customHeight="1">
      <c r="A12" s="35"/>
      <c r="B12" s="40"/>
      <c r="C12" s="35"/>
      <c r="D12" s="107" t="s">
        <v>21</v>
      </c>
      <c r="E12" s="35"/>
      <c r="F12" s="109" t="s">
        <v>22</v>
      </c>
      <c r="G12" s="35"/>
      <c r="H12" s="35"/>
      <c r="I12" s="107" t="s">
        <v>23</v>
      </c>
      <c r="J12" s="110" t="str">
        <f>'Rekapitulace stavby'!AN8</f>
        <v>26. 5. 2025</v>
      </c>
      <c r="K12" s="35"/>
      <c r="L12" s="108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hidden="1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108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hidden="1" customHeight="1">
      <c r="A14" s="35"/>
      <c r="B14" s="40"/>
      <c r="C14" s="35"/>
      <c r="D14" s="107" t="s">
        <v>25</v>
      </c>
      <c r="E14" s="35"/>
      <c r="F14" s="35"/>
      <c r="G14" s="35"/>
      <c r="H14" s="35"/>
      <c r="I14" s="107" t="s">
        <v>26</v>
      </c>
      <c r="J14" s="109" t="s">
        <v>19</v>
      </c>
      <c r="K14" s="35"/>
      <c r="L14" s="108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hidden="1" customHeight="1">
      <c r="A15" s="35"/>
      <c r="B15" s="40"/>
      <c r="C15" s="35"/>
      <c r="D15" s="35"/>
      <c r="E15" s="109" t="s">
        <v>27</v>
      </c>
      <c r="F15" s="35"/>
      <c r="G15" s="35"/>
      <c r="H15" s="35"/>
      <c r="I15" s="107" t="s">
        <v>28</v>
      </c>
      <c r="J15" s="109" t="s">
        <v>19</v>
      </c>
      <c r="K15" s="35"/>
      <c r="L15" s="108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hidden="1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108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hidden="1" customHeight="1">
      <c r="A17" s="35"/>
      <c r="B17" s="40"/>
      <c r="C17" s="35"/>
      <c r="D17" s="107" t="s">
        <v>29</v>
      </c>
      <c r="E17" s="35"/>
      <c r="F17" s="35"/>
      <c r="G17" s="35"/>
      <c r="H17" s="35"/>
      <c r="I17" s="107" t="s">
        <v>26</v>
      </c>
      <c r="J17" s="31" t="str">
        <f>'Rekapitulace stavby'!AN13</f>
        <v>Vyplň údaj</v>
      </c>
      <c r="K17" s="35"/>
      <c r="L17" s="108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hidden="1" customHeight="1">
      <c r="A18" s="35"/>
      <c r="B18" s="40"/>
      <c r="C18" s="35"/>
      <c r="D18" s="35"/>
      <c r="E18" s="314" t="str">
        <f>'Rekapitulace stavby'!E14</f>
        <v>Vyplň údaj</v>
      </c>
      <c r="F18" s="315"/>
      <c r="G18" s="315"/>
      <c r="H18" s="315"/>
      <c r="I18" s="107" t="s">
        <v>28</v>
      </c>
      <c r="J18" s="31" t="str">
        <f>'Rekapitulace stavby'!AN14</f>
        <v>Vyplň údaj</v>
      </c>
      <c r="K18" s="35"/>
      <c r="L18" s="108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hidden="1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108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hidden="1" customHeight="1">
      <c r="A20" s="35"/>
      <c r="B20" s="40"/>
      <c r="C20" s="35"/>
      <c r="D20" s="107" t="s">
        <v>31</v>
      </c>
      <c r="E20" s="35"/>
      <c r="F20" s="35"/>
      <c r="G20" s="35"/>
      <c r="H20" s="35"/>
      <c r="I20" s="107" t="s">
        <v>26</v>
      </c>
      <c r="J20" s="109" t="s">
        <v>19</v>
      </c>
      <c r="K20" s="35"/>
      <c r="L20" s="108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hidden="1" customHeight="1">
      <c r="A21" s="35"/>
      <c r="B21" s="40"/>
      <c r="C21" s="35"/>
      <c r="D21" s="35"/>
      <c r="E21" s="109" t="s">
        <v>32</v>
      </c>
      <c r="F21" s="35"/>
      <c r="G21" s="35"/>
      <c r="H21" s="35"/>
      <c r="I21" s="107" t="s">
        <v>28</v>
      </c>
      <c r="J21" s="109" t="s">
        <v>19</v>
      </c>
      <c r="K21" s="35"/>
      <c r="L21" s="108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hidden="1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108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hidden="1" customHeight="1">
      <c r="A23" s="35"/>
      <c r="B23" s="40"/>
      <c r="C23" s="35"/>
      <c r="D23" s="107" t="s">
        <v>34</v>
      </c>
      <c r="E23" s="35"/>
      <c r="F23" s="35"/>
      <c r="G23" s="35"/>
      <c r="H23" s="35"/>
      <c r="I23" s="107" t="s">
        <v>26</v>
      </c>
      <c r="J23" s="109" t="s">
        <v>19</v>
      </c>
      <c r="K23" s="35"/>
      <c r="L23" s="108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hidden="1" customHeight="1">
      <c r="A24" s="35"/>
      <c r="B24" s="40"/>
      <c r="C24" s="35"/>
      <c r="D24" s="35"/>
      <c r="E24" s="109" t="s">
        <v>35</v>
      </c>
      <c r="F24" s="35"/>
      <c r="G24" s="35"/>
      <c r="H24" s="35"/>
      <c r="I24" s="107" t="s">
        <v>28</v>
      </c>
      <c r="J24" s="109" t="s">
        <v>19</v>
      </c>
      <c r="K24" s="35"/>
      <c r="L24" s="108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hidden="1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108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hidden="1" customHeight="1">
      <c r="A26" s="35"/>
      <c r="B26" s="40"/>
      <c r="C26" s="35"/>
      <c r="D26" s="107" t="s">
        <v>36</v>
      </c>
      <c r="E26" s="35"/>
      <c r="F26" s="35"/>
      <c r="G26" s="35"/>
      <c r="H26" s="35"/>
      <c r="I26" s="35"/>
      <c r="J26" s="35"/>
      <c r="K26" s="35"/>
      <c r="L26" s="108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hidden="1" customHeight="1">
      <c r="A27" s="111"/>
      <c r="B27" s="112"/>
      <c r="C27" s="111"/>
      <c r="D27" s="111"/>
      <c r="E27" s="316" t="s">
        <v>19</v>
      </c>
      <c r="F27" s="316"/>
      <c r="G27" s="316"/>
      <c r="H27" s="316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hidden="1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108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hidden="1" customHeight="1">
      <c r="A29" s="35"/>
      <c r="B29" s="40"/>
      <c r="C29" s="35"/>
      <c r="D29" s="114"/>
      <c r="E29" s="114"/>
      <c r="F29" s="114"/>
      <c r="G29" s="114"/>
      <c r="H29" s="114"/>
      <c r="I29" s="114"/>
      <c r="J29" s="114"/>
      <c r="K29" s="114"/>
      <c r="L29" s="108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hidden="1" customHeight="1">
      <c r="A30" s="35"/>
      <c r="B30" s="40"/>
      <c r="C30" s="35"/>
      <c r="D30" s="115" t="s">
        <v>37</v>
      </c>
      <c r="E30" s="35"/>
      <c r="F30" s="35"/>
      <c r="G30" s="35"/>
      <c r="H30" s="35"/>
      <c r="I30" s="35"/>
      <c r="J30" s="116">
        <f>ROUND(J82, 2)</f>
        <v>0</v>
      </c>
      <c r="K30" s="35"/>
      <c r="L30" s="108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hidden="1" customHeight="1">
      <c r="A31" s="35"/>
      <c r="B31" s="40"/>
      <c r="C31" s="35"/>
      <c r="D31" s="114"/>
      <c r="E31" s="114"/>
      <c r="F31" s="114"/>
      <c r="G31" s="114"/>
      <c r="H31" s="114"/>
      <c r="I31" s="114"/>
      <c r="J31" s="114"/>
      <c r="K31" s="114"/>
      <c r="L31" s="108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hidden="1" customHeight="1">
      <c r="A32" s="35"/>
      <c r="B32" s="40"/>
      <c r="C32" s="35"/>
      <c r="D32" s="35"/>
      <c r="E32" s="35"/>
      <c r="F32" s="117" t="s">
        <v>39</v>
      </c>
      <c r="G32" s="35"/>
      <c r="H32" s="35"/>
      <c r="I32" s="117" t="s">
        <v>38</v>
      </c>
      <c r="J32" s="117" t="s">
        <v>40</v>
      </c>
      <c r="K32" s="35"/>
      <c r="L32" s="108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hidden="1" customHeight="1">
      <c r="A33" s="35"/>
      <c r="B33" s="40"/>
      <c r="C33" s="35"/>
      <c r="D33" s="118" t="s">
        <v>41</v>
      </c>
      <c r="E33" s="107" t="s">
        <v>42</v>
      </c>
      <c r="F33" s="119">
        <f>ROUND((SUM(BE82:BE169)),  2)</f>
        <v>0</v>
      </c>
      <c r="G33" s="35"/>
      <c r="H33" s="35"/>
      <c r="I33" s="120">
        <v>0.21</v>
      </c>
      <c r="J33" s="119">
        <f>ROUND(((SUM(BE82:BE169))*I33),  2)</f>
        <v>0</v>
      </c>
      <c r="K33" s="35"/>
      <c r="L33" s="108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hidden="1" customHeight="1">
      <c r="A34" s="35"/>
      <c r="B34" s="40"/>
      <c r="C34" s="35"/>
      <c r="D34" s="35"/>
      <c r="E34" s="107" t="s">
        <v>43</v>
      </c>
      <c r="F34" s="119">
        <f>ROUND((SUM(BF82:BF169)),  2)</f>
        <v>0</v>
      </c>
      <c r="G34" s="35"/>
      <c r="H34" s="35"/>
      <c r="I34" s="120">
        <v>0.12</v>
      </c>
      <c r="J34" s="119">
        <f>ROUND(((SUM(BF82:BF169))*I34),  2)</f>
        <v>0</v>
      </c>
      <c r="K34" s="35"/>
      <c r="L34" s="108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07" t="s">
        <v>44</v>
      </c>
      <c r="F35" s="119">
        <f>ROUND((SUM(BG82:BG169)),  2)</f>
        <v>0</v>
      </c>
      <c r="G35" s="35"/>
      <c r="H35" s="35"/>
      <c r="I35" s="120">
        <v>0.21</v>
      </c>
      <c r="J35" s="119">
        <f>0</f>
        <v>0</v>
      </c>
      <c r="K35" s="35"/>
      <c r="L35" s="108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>
      <c r="A36" s="35"/>
      <c r="B36" s="40"/>
      <c r="C36" s="35"/>
      <c r="D36" s="35"/>
      <c r="E36" s="107" t="s">
        <v>45</v>
      </c>
      <c r="F36" s="119">
        <f>ROUND((SUM(BH82:BH169)),  2)</f>
        <v>0</v>
      </c>
      <c r="G36" s="35"/>
      <c r="H36" s="35"/>
      <c r="I36" s="120">
        <v>0.12</v>
      </c>
      <c r="J36" s="119">
        <f>0</f>
        <v>0</v>
      </c>
      <c r="K36" s="35"/>
      <c r="L36" s="108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07" t="s">
        <v>46</v>
      </c>
      <c r="F37" s="119">
        <f>ROUND((SUM(BI82:BI169)),  2)</f>
        <v>0</v>
      </c>
      <c r="G37" s="35"/>
      <c r="H37" s="35"/>
      <c r="I37" s="120">
        <v>0</v>
      </c>
      <c r="J37" s="119">
        <f>0</f>
        <v>0</v>
      </c>
      <c r="K37" s="35"/>
      <c r="L37" s="108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hidden="1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108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hidden="1" customHeight="1">
      <c r="A39" s="35"/>
      <c r="B39" s="40"/>
      <c r="C39" s="121"/>
      <c r="D39" s="122" t="s">
        <v>47</v>
      </c>
      <c r="E39" s="123"/>
      <c r="F39" s="123"/>
      <c r="G39" s="124" t="s">
        <v>48</v>
      </c>
      <c r="H39" s="125" t="s">
        <v>49</v>
      </c>
      <c r="I39" s="123"/>
      <c r="J39" s="126">
        <f>SUM(J30:J37)</f>
        <v>0</v>
      </c>
      <c r="K39" s="127"/>
      <c r="L39" s="108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128"/>
      <c r="C40" s="129"/>
      <c r="D40" s="129"/>
      <c r="E40" s="129"/>
      <c r="F40" s="129"/>
      <c r="G40" s="129"/>
      <c r="H40" s="129"/>
      <c r="I40" s="129"/>
      <c r="J40" s="129"/>
      <c r="K40" s="129"/>
      <c r="L40" s="108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ht="11.25" hidden="1"/>
    <row r="42" spans="1:31" ht="11.25" hidden="1"/>
    <row r="43" spans="1:31" ht="11.25" hidden="1"/>
    <row r="44" spans="1:31" s="2" customFormat="1" ht="6.95" hidden="1" customHeight="1">
      <c r="A44" s="35"/>
      <c r="B44" s="130"/>
      <c r="C44" s="131"/>
      <c r="D44" s="131"/>
      <c r="E44" s="131"/>
      <c r="F44" s="131"/>
      <c r="G44" s="131"/>
      <c r="H44" s="131"/>
      <c r="I44" s="131"/>
      <c r="J44" s="131"/>
      <c r="K44" s="131"/>
      <c r="L44" s="108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2" customFormat="1" ht="24.95" hidden="1" customHeight="1">
      <c r="A45" s="35"/>
      <c r="B45" s="36"/>
      <c r="C45" s="24" t="s">
        <v>159</v>
      </c>
      <c r="D45" s="37"/>
      <c r="E45" s="37"/>
      <c r="F45" s="37"/>
      <c r="G45" s="37"/>
      <c r="H45" s="37"/>
      <c r="I45" s="37"/>
      <c r="J45" s="37"/>
      <c r="K45" s="37"/>
      <c r="L45" s="108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</row>
    <row r="46" spans="1:31" s="2" customFormat="1" ht="6.95" hidden="1" customHeight="1">
      <c r="A46" s="35"/>
      <c r="B46" s="36"/>
      <c r="C46" s="37"/>
      <c r="D46" s="37"/>
      <c r="E46" s="37"/>
      <c r="F46" s="37"/>
      <c r="G46" s="37"/>
      <c r="H46" s="37"/>
      <c r="I46" s="37"/>
      <c r="J46" s="37"/>
      <c r="K46" s="37"/>
      <c r="L46" s="108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</row>
    <row r="47" spans="1:31" s="2" customFormat="1" ht="12" hidden="1" customHeight="1">
      <c r="A47" s="35"/>
      <c r="B47" s="36"/>
      <c r="C47" s="30" t="s">
        <v>16</v>
      </c>
      <c r="D47" s="37"/>
      <c r="E47" s="37"/>
      <c r="F47" s="37"/>
      <c r="G47" s="37"/>
      <c r="H47" s="37"/>
      <c r="I47" s="37"/>
      <c r="J47" s="37"/>
      <c r="K47" s="37"/>
      <c r="L47" s="108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</row>
    <row r="48" spans="1:31" s="2" customFormat="1" ht="16.5" hidden="1" customHeight="1">
      <c r="A48" s="35"/>
      <c r="B48" s="36"/>
      <c r="C48" s="37"/>
      <c r="D48" s="37"/>
      <c r="E48" s="317" t="str">
        <f>E7</f>
        <v>Splašková kanalizace Němčice</v>
      </c>
      <c r="F48" s="318"/>
      <c r="G48" s="318"/>
      <c r="H48" s="318"/>
      <c r="I48" s="37"/>
      <c r="J48" s="37"/>
      <c r="K48" s="37"/>
      <c r="L48" s="108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</row>
    <row r="49" spans="1:47" s="2" customFormat="1" ht="12" hidden="1" customHeight="1">
      <c r="A49" s="35"/>
      <c r="B49" s="36"/>
      <c r="C49" s="30" t="s">
        <v>142</v>
      </c>
      <c r="D49" s="37"/>
      <c r="E49" s="37"/>
      <c r="F49" s="37"/>
      <c r="G49" s="37"/>
      <c r="H49" s="37"/>
      <c r="I49" s="37"/>
      <c r="J49" s="37"/>
      <c r="K49" s="37"/>
      <c r="L49" s="108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</row>
    <row r="50" spans="1:47" s="2" customFormat="1" ht="16.5" hidden="1" customHeight="1">
      <c r="A50" s="35"/>
      <c r="B50" s="36"/>
      <c r="C50" s="37"/>
      <c r="D50" s="37"/>
      <c r="E50" s="274" t="str">
        <f>E9</f>
        <v>13 - PS 02.2 - Elektrotechnologická část ČSOV 2</v>
      </c>
      <c r="F50" s="319"/>
      <c r="G50" s="319"/>
      <c r="H50" s="319"/>
      <c r="I50" s="37"/>
      <c r="J50" s="37"/>
      <c r="K50" s="37"/>
      <c r="L50" s="108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</row>
    <row r="51" spans="1:47" s="2" customFormat="1" ht="6.95" hidden="1" customHeight="1">
      <c r="A51" s="35"/>
      <c r="B51" s="36"/>
      <c r="C51" s="37"/>
      <c r="D51" s="37"/>
      <c r="E51" s="37"/>
      <c r="F51" s="37"/>
      <c r="G51" s="37"/>
      <c r="H51" s="37"/>
      <c r="I51" s="37"/>
      <c r="J51" s="37"/>
      <c r="K51" s="37"/>
      <c r="L51" s="108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</row>
    <row r="52" spans="1:47" s="2" customFormat="1" ht="12" hidden="1" customHeight="1">
      <c r="A52" s="35"/>
      <c r="B52" s="36"/>
      <c r="C52" s="30" t="s">
        <v>21</v>
      </c>
      <c r="D52" s="37"/>
      <c r="E52" s="37"/>
      <c r="F52" s="28" t="str">
        <f>F12</f>
        <v>Němčice u Luštěnic</v>
      </c>
      <c r="G52" s="37"/>
      <c r="H52" s="37"/>
      <c r="I52" s="30" t="s">
        <v>23</v>
      </c>
      <c r="J52" s="60" t="str">
        <f>IF(J12="","",J12)</f>
        <v>26. 5. 2025</v>
      </c>
      <c r="K52" s="37"/>
      <c r="L52" s="108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</row>
    <row r="53" spans="1:47" s="2" customFormat="1" ht="6.95" hidden="1" customHeight="1">
      <c r="A53" s="35"/>
      <c r="B53" s="36"/>
      <c r="C53" s="37"/>
      <c r="D53" s="37"/>
      <c r="E53" s="37"/>
      <c r="F53" s="37"/>
      <c r="G53" s="37"/>
      <c r="H53" s="37"/>
      <c r="I53" s="37"/>
      <c r="J53" s="37"/>
      <c r="K53" s="37"/>
      <c r="L53" s="108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</row>
    <row r="54" spans="1:47" s="2" customFormat="1" ht="15.2" hidden="1" customHeight="1">
      <c r="A54" s="35"/>
      <c r="B54" s="36"/>
      <c r="C54" s="30" t="s">
        <v>25</v>
      </c>
      <c r="D54" s="37"/>
      <c r="E54" s="37"/>
      <c r="F54" s="28" t="str">
        <f>E15</f>
        <v>Obec Němčice</v>
      </c>
      <c r="G54" s="37"/>
      <c r="H54" s="37"/>
      <c r="I54" s="30" t="s">
        <v>31</v>
      </c>
      <c r="J54" s="33" t="str">
        <f>E21</f>
        <v>VIS Praha</v>
      </c>
      <c r="K54" s="37"/>
      <c r="L54" s="108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</row>
    <row r="55" spans="1:47" s="2" customFormat="1" ht="15.2" hidden="1" customHeight="1">
      <c r="A55" s="35"/>
      <c r="B55" s="36"/>
      <c r="C55" s="30" t="s">
        <v>29</v>
      </c>
      <c r="D55" s="37"/>
      <c r="E55" s="37"/>
      <c r="F55" s="28" t="str">
        <f>IF(E18="","",E18)</f>
        <v>Vyplň údaj</v>
      </c>
      <c r="G55" s="37"/>
      <c r="H55" s="37"/>
      <c r="I55" s="30" t="s">
        <v>34</v>
      </c>
      <c r="J55" s="33" t="str">
        <f>E24</f>
        <v>Ing. Eva Mrvová</v>
      </c>
      <c r="K55" s="37"/>
      <c r="L55" s="108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</row>
    <row r="56" spans="1:47" s="2" customFormat="1" ht="10.35" hidden="1" customHeight="1">
      <c r="A56" s="35"/>
      <c r="B56" s="36"/>
      <c r="C56" s="37"/>
      <c r="D56" s="37"/>
      <c r="E56" s="37"/>
      <c r="F56" s="37"/>
      <c r="G56" s="37"/>
      <c r="H56" s="37"/>
      <c r="I56" s="37"/>
      <c r="J56" s="37"/>
      <c r="K56" s="37"/>
      <c r="L56" s="108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</row>
    <row r="57" spans="1:47" s="2" customFormat="1" ht="29.25" hidden="1" customHeight="1">
      <c r="A57" s="35"/>
      <c r="B57" s="36"/>
      <c r="C57" s="132" t="s">
        <v>160</v>
      </c>
      <c r="D57" s="133"/>
      <c r="E57" s="133"/>
      <c r="F57" s="133"/>
      <c r="G57" s="133"/>
      <c r="H57" s="133"/>
      <c r="I57" s="133"/>
      <c r="J57" s="134" t="s">
        <v>161</v>
      </c>
      <c r="K57" s="133"/>
      <c r="L57" s="108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</row>
    <row r="58" spans="1:47" s="2" customFormat="1" ht="10.35" hidden="1" customHeight="1">
      <c r="A58" s="35"/>
      <c r="B58" s="36"/>
      <c r="C58" s="37"/>
      <c r="D58" s="37"/>
      <c r="E58" s="37"/>
      <c r="F58" s="37"/>
      <c r="G58" s="37"/>
      <c r="H58" s="37"/>
      <c r="I58" s="37"/>
      <c r="J58" s="37"/>
      <c r="K58" s="37"/>
      <c r="L58" s="108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</row>
    <row r="59" spans="1:47" s="2" customFormat="1" ht="22.9" hidden="1" customHeight="1">
      <c r="A59" s="35"/>
      <c r="B59" s="36"/>
      <c r="C59" s="135" t="s">
        <v>69</v>
      </c>
      <c r="D59" s="37"/>
      <c r="E59" s="37"/>
      <c r="F59" s="37"/>
      <c r="G59" s="37"/>
      <c r="H59" s="37"/>
      <c r="I59" s="37"/>
      <c r="J59" s="78">
        <f>J82</f>
        <v>0</v>
      </c>
      <c r="K59" s="37"/>
      <c r="L59" s="108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U59" s="18" t="s">
        <v>162</v>
      </c>
    </row>
    <row r="60" spans="1:47" s="9" customFormat="1" ht="24.95" hidden="1" customHeight="1">
      <c r="B60" s="136"/>
      <c r="C60" s="137"/>
      <c r="D60" s="138" t="s">
        <v>1119</v>
      </c>
      <c r="E60" s="139"/>
      <c r="F60" s="139"/>
      <c r="G60" s="139"/>
      <c r="H60" s="139"/>
      <c r="I60" s="139"/>
      <c r="J60" s="140">
        <f>J83</f>
        <v>0</v>
      </c>
      <c r="K60" s="137"/>
      <c r="L60" s="141"/>
    </row>
    <row r="61" spans="1:47" s="10" customFormat="1" ht="19.899999999999999" hidden="1" customHeight="1">
      <c r="B61" s="142"/>
      <c r="C61" s="143"/>
      <c r="D61" s="144" t="s">
        <v>1769</v>
      </c>
      <c r="E61" s="145"/>
      <c r="F61" s="145"/>
      <c r="G61" s="145"/>
      <c r="H61" s="145"/>
      <c r="I61" s="145"/>
      <c r="J61" s="146">
        <f>J84</f>
        <v>0</v>
      </c>
      <c r="K61" s="143"/>
      <c r="L61" s="147"/>
    </row>
    <row r="62" spans="1:47" s="10" customFormat="1" ht="19.899999999999999" hidden="1" customHeight="1">
      <c r="B62" s="142"/>
      <c r="C62" s="143"/>
      <c r="D62" s="144" t="s">
        <v>1770</v>
      </c>
      <c r="E62" s="145"/>
      <c r="F62" s="145"/>
      <c r="G62" s="145"/>
      <c r="H62" s="145"/>
      <c r="I62" s="145"/>
      <c r="J62" s="146">
        <f>J139</f>
        <v>0</v>
      </c>
      <c r="K62" s="143"/>
      <c r="L62" s="147"/>
    </row>
    <row r="63" spans="1:47" s="2" customFormat="1" ht="21.75" hidden="1" customHeight="1">
      <c r="A63" s="35"/>
      <c r="B63" s="36"/>
      <c r="C63" s="37"/>
      <c r="D63" s="37"/>
      <c r="E63" s="37"/>
      <c r="F63" s="37"/>
      <c r="G63" s="37"/>
      <c r="H63" s="37"/>
      <c r="I63" s="37"/>
      <c r="J63" s="37"/>
      <c r="K63" s="37"/>
      <c r="L63" s="108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</row>
    <row r="64" spans="1:47" s="2" customFormat="1" ht="6.95" hidden="1" customHeight="1">
      <c r="A64" s="35"/>
      <c r="B64" s="48"/>
      <c r="C64" s="49"/>
      <c r="D64" s="49"/>
      <c r="E64" s="49"/>
      <c r="F64" s="49"/>
      <c r="G64" s="49"/>
      <c r="H64" s="49"/>
      <c r="I64" s="49"/>
      <c r="J64" s="49"/>
      <c r="K64" s="49"/>
      <c r="L64" s="108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</row>
    <row r="65" spans="1:31" ht="11.25" hidden="1"/>
    <row r="66" spans="1:31" ht="11.25" hidden="1"/>
    <row r="67" spans="1:31" ht="11.25" hidden="1"/>
    <row r="68" spans="1:31" s="2" customFormat="1" ht="6.95" customHeight="1">
      <c r="A68" s="35"/>
      <c r="B68" s="50"/>
      <c r="C68" s="51"/>
      <c r="D68" s="51"/>
      <c r="E68" s="51"/>
      <c r="F68" s="51"/>
      <c r="G68" s="51"/>
      <c r="H68" s="51"/>
      <c r="I68" s="51"/>
      <c r="J68" s="51"/>
      <c r="K68" s="51"/>
      <c r="L68" s="108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</row>
    <row r="69" spans="1:31" s="2" customFormat="1" ht="24.95" customHeight="1">
      <c r="A69" s="35"/>
      <c r="B69" s="36"/>
      <c r="C69" s="24" t="s">
        <v>172</v>
      </c>
      <c r="D69" s="37"/>
      <c r="E69" s="37"/>
      <c r="F69" s="37"/>
      <c r="G69" s="37"/>
      <c r="H69" s="37"/>
      <c r="I69" s="37"/>
      <c r="J69" s="37"/>
      <c r="K69" s="37"/>
      <c r="L69" s="108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</row>
    <row r="70" spans="1:31" s="2" customFormat="1" ht="6.95" customHeight="1">
      <c r="A70" s="35"/>
      <c r="B70" s="36"/>
      <c r="C70" s="37"/>
      <c r="D70" s="37"/>
      <c r="E70" s="37"/>
      <c r="F70" s="37"/>
      <c r="G70" s="37"/>
      <c r="H70" s="37"/>
      <c r="I70" s="37"/>
      <c r="J70" s="37"/>
      <c r="K70" s="37"/>
      <c r="L70" s="108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</row>
    <row r="71" spans="1:31" s="2" customFormat="1" ht="12" customHeight="1">
      <c r="A71" s="35"/>
      <c r="B71" s="36"/>
      <c r="C71" s="30" t="s">
        <v>16</v>
      </c>
      <c r="D71" s="37"/>
      <c r="E71" s="37"/>
      <c r="F71" s="37"/>
      <c r="G71" s="37"/>
      <c r="H71" s="37"/>
      <c r="I71" s="37"/>
      <c r="J71" s="37"/>
      <c r="K71" s="37"/>
      <c r="L71" s="108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</row>
    <row r="72" spans="1:31" s="2" customFormat="1" ht="16.5" customHeight="1">
      <c r="A72" s="35"/>
      <c r="B72" s="36"/>
      <c r="C72" s="37"/>
      <c r="D72" s="37"/>
      <c r="E72" s="317" t="str">
        <f>E7</f>
        <v>Splašková kanalizace Němčice</v>
      </c>
      <c r="F72" s="318"/>
      <c r="G72" s="318"/>
      <c r="H72" s="318"/>
      <c r="I72" s="37"/>
      <c r="J72" s="37"/>
      <c r="K72" s="37"/>
      <c r="L72" s="108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</row>
    <row r="73" spans="1:31" s="2" customFormat="1" ht="12" customHeight="1">
      <c r="A73" s="35"/>
      <c r="B73" s="36"/>
      <c r="C73" s="30" t="s">
        <v>142</v>
      </c>
      <c r="D73" s="37"/>
      <c r="E73" s="37"/>
      <c r="F73" s="37"/>
      <c r="G73" s="37"/>
      <c r="H73" s="37"/>
      <c r="I73" s="37"/>
      <c r="J73" s="37"/>
      <c r="K73" s="37"/>
      <c r="L73" s="108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</row>
    <row r="74" spans="1:31" s="2" customFormat="1" ht="16.5" customHeight="1">
      <c r="A74" s="35"/>
      <c r="B74" s="36"/>
      <c r="C74" s="37"/>
      <c r="D74" s="37"/>
      <c r="E74" s="274" t="str">
        <f>E9</f>
        <v>13 - PS 02.2 - Elektrotechnologická část ČSOV 2</v>
      </c>
      <c r="F74" s="319"/>
      <c r="G74" s="319"/>
      <c r="H74" s="319"/>
      <c r="I74" s="37"/>
      <c r="J74" s="37"/>
      <c r="K74" s="37"/>
      <c r="L74" s="108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</row>
    <row r="75" spans="1:31" s="2" customFormat="1" ht="6.95" customHeight="1">
      <c r="A75" s="35"/>
      <c r="B75" s="36"/>
      <c r="C75" s="37"/>
      <c r="D75" s="37"/>
      <c r="E75" s="37"/>
      <c r="F75" s="37"/>
      <c r="G75" s="37"/>
      <c r="H75" s="37"/>
      <c r="I75" s="37"/>
      <c r="J75" s="37"/>
      <c r="K75" s="37"/>
      <c r="L75" s="108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</row>
    <row r="76" spans="1:31" s="2" customFormat="1" ht="12" customHeight="1">
      <c r="A76" s="35"/>
      <c r="B76" s="36"/>
      <c r="C76" s="30" t="s">
        <v>21</v>
      </c>
      <c r="D76" s="37"/>
      <c r="E76" s="37"/>
      <c r="F76" s="28" t="str">
        <f>F12</f>
        <v>Němčice u Luštěnic</v>
      </c>
      <c r="G76" s="37"/>
      <c r="H76" s="37"/>
      <c r="I76" s="30" t="s">
        <v>23</v>
      </c>
      <c r="J76" s="60" t="str">
        <f>IF(J12="","",J12)</f>
        <v>26. 5. 2025</v>
      </c>
      <c r="K76" s="37"/>
      <c r="L76" s="108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6.95" customHeight="1">
      <c r="A77" s="35"/>
      <c r="B77" s="36"/>
      <c r="C77" s="37"/>
      <c r="D77" s="37"/>
      <c r="E77" s="37"/>
      <c r="F77" s="37"/>
      <c r="G77" s="37"/>
      <c r="H77" s="37"/>
      <c r="I77" s="37"/>
      <c r="J77" s="37"/>
      <c r="K77" s="37"/>
      <c r="L77" s="108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spans="1:31" s="2" customFormat="1" ht="15.2" customHeight="1">
      <c r="A78" s="35"/>
      <c r="B78" s="36"/>
      <c r="C78" s="30" t="s">
        <v>25</v>
      </c>
      <c r="D78" s="37"/>
      <c r="E78" s="37"/>
      <c r="F78" s="28" t="str">
        <f>E15</f>
        <v>Obec Němčice</v>
      </c>
      <c r="G78" s="37"/>
      <c r="H78" s="37"/>
      <c r="I78" s="30" t="s">
        <v>31</v>
      </c>
      <c r="J78" s="33" t="str">
        <f>E21</f>
        <v>VIS Praha</v>
      </c>
      <c r="K78" s="37"/>
      <c r="L78" s="108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</row>
    <row r="79" spans="1:31" s="2" customFormat="1" ht="15.2" customHeight="1">
      <c r="A79" s="35"/>
      <c r="B79" s="36"/>
      <c r="C79" s="30" t="s">
        <v>29</v>
      </c>
      <c r="D79" s="37"/>
      <c r="E79" s="37"/>
      <c r="F79" s="28" t="str">
        <f>IF(E18="","",E18)</f>
        <v>Vyplň údaj</v>
      </c>
      <c r="G79" s="37"/>
      <c r="H79" s="37"/>
      <c r="I79" s="30" t="s">
        <v>34</v>
      </c>
      <c r="J79" s="33" t="str">
        <f>E24</f>
        <v>Ing. Eva Mrvová</v>
      </c>
      <c r="K79" s="37"/>
      <c r="L79" s="108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</row>
    <row r="80" spans="1:31" s="2" customFormat="1" ht="10.35" customHeight="1">
      <c r="A80" s="35"/>
      <c r="B80" s="36"/>
      <c r="C80" s="37"/>
      <c r="D80" s="37"/>
      <c r="E80" s="37"/>
      <c r="F80" s="37"/>
      <c r="G80" s="37"/>
      <c r="H80" s="37"/>
      <c r="I80" s="37"/>
      <c r="J80" s="37"/>
      <c r="K80" s="37"/>
      <c r="L80" s="108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</row>
    <row r="81" spans="1:65" s="11" customFormat="1" ht="29.25" customHeight="1">
      <c r="A81" s="148"/>
      <c r="B81" s="149"/>
      <c r="C81" s="150" t="s">
        <v>173</v>
      </c>
      <c r="D81" s="151" t="s">
        <v>56</v>
      </c>
      <c r="E81" s="151" t="s">
        <v>52</v>
      </c>
      <c r="F81" s="151" t="s">
        <v>53</v>
      </c>
      <c r="G81" s="151" t="s">
        <v>174</v>
      </c>
      <c r="H81" s="151" t="s">
        <v>175</v>
      </c>
      <c r="I81" s="151" t="s">
        <v>176</v>
      </c>
      <c r="J81" s="151" t="s">
        <v>161</v>
      </c>
      <c r="K81" s="152" t="s">
        <v>177</v>
      </c>
      <c r="L81" s="153"/>
      <c r="M81" s="69" t="s">
        <v>19</v>
      </c>
      <c r="N81" s="70" t="s">
        <v>41</v>
      </c>
      <c r="O81" s="70" t="s">
        <v>178</v>
      </c>
      <c r="P81" s="70" t="s">
        <v>179</v>
      </c>
      <c r="Q81" s="70" t="s">
        <v>180</v>
      </c>
      <c r="R81" s="70" t="s">
        <v>181</v>
      </c>
      <c r="S81" s="70" t="s">
        <v>182</v>
      </c>
      <c r="T81" s="71" t="s">
        <v>183</v>
      </c>
      <c r="U81" s="148"/>
      <c r="V81" s="148"/>
      <c r="W81" s="148"/>
      <c r="X81" s="148"/>
      <c r="Y81" s="148"/>
      <c r="Z81" s="148"/>
      <c r="AA81" s="148"/>
      <c r="AB81" s="148"/>
      <c r="AC81" s="148"/>
      <c r="AD81" s="148"/>
      <c r="AE81" s="148"/>
    </row>
    <row r="82" spans="1:65" s="2" customFormat="1" ht="22.9" customHeight="1">
      <c r="A82" s="35"/>
      <c r="B82" s="36"/>
      <c r="C82" s="76" t="s">
        <v>184</v>
      </c>
      <c r="D82" s="37"/>
      <c r="E82" s="37"/>
      <c r="F82" s="37"/>
      <c r="G82" s="37"/>
      <c r="H82" s="37"/>
      <c r="I82" s="37"/>
      <c r="J82" s="154">
        <f>BK82</f>
        <v>0</v>
      </c>
      <c r="K82" s="37"/>
      <c r="L82" s="40"/>
      <c r="M82" s="72"/>
      <c r="N82" s="155"/>
      <c r="O82" s="73"/>
      <c r="P82" s="156">
        <f>P83</f>
        <v>0</v>
      </c>
      <c r="Q82" s="73"/>
      <c r="R82" s="156">
        <f>R83</f>
        <v>0</v>
      </c>
      <c r="S82" s="73"/>
      <c r="T82" s="157">
        <f>T83</f>
        <v>0</v>
      </c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T82" s="18" t="s">
        <v>70</v>
      </c>
      <c r="AU82" s="18" t="s">
        <v>162</v>
      </c>
      <c r="BK82" s="158">
        <f>BK83</f>
        <v>0</v>
      </c>
    </row>
    <row r="83" spans="1:65" s="12" customFormat="1" ht="25.9" customHeight="1">
      <c r="B83" s="159"/>
      <c r="C83" s="160"/>
      <c r="D83" s="161" t="s">
        <v>70</v>
      </c>
      <c r="E83" s="162" t="s">
        <v>346</v>
      </c>
      <c r="F83" s="162" t="s">
        <v>1121</v>
      </c>
      <c r="G83" s="160"/>
      <c r="H83" s="160"/>
      <c r="I83" s="163"/>
      <c r="J83" s="164">
        <f>BK83</f>
        <v>0</v>
      </c>
      <c r="K83" s="160"/>
      <c r="L83" s="165"/>
      <c r="M83" s="166"/>
      <c r="N83" s="167"/>
      <c r="O83" s="167"/>
      <c r="P83" s="168">
        <f>P84+P139</f>
        <v>0</v>
      </c>
      <c r="Q83" s="167"/>
      <c r="R83" s="168">
        <f>R84+R139</f>
        <v>0</v>
      </c>
      <c r="S83" s="167"/>
      <c r="T83" s="169">
        <f>T84+T139</f>
        <v>0</v>
      </c>
      <c r="AR83" s="170" t="s">
        <v>205</v>
      </c>
      <c r="AT83" s="171" t="s">
        <v>70</v>
      </c>
      <c r="AU83" s="171" t="s">
        <v>71</v>
      </c>
      <c r="AY83" s="170" t="s">
        <v>187</v>
      </c>
      <c r="BK83" s="172">
        <f>BK84+BK139</f>
        <v>0</v>
      </c>
    </row>
    <row r="84" spans="1:65" s="12" customFormat="1" ht="22.9" customHeight="1">
      <c r="B84" s="159"/>
      <c r="C84" s="160"/>
      <c r="D84" s="161" t="s">
        <v>70</v>
      </c>
      <c r="E84" s="173" t="s">
        <v>1122</v>
      </c>
      <c r="F84" s="173" t="s">
        <v>1771</v>
      </c>
      <c r="G84" s="160"/>
      <c r="H84" s="160"/>
      <c r="I84" s="163"/>
      <c r="J84" s="174">
        <f>BK84</f>
        <v>0</v>
      </c>
      <c r="K84" s="160"/>
      <c r="L84" s="165"/>
      <c r="M84" s="166"/>
      <c r="N84" s="167"/>
      <c r="O84" s="167"/>
      <c r="P84" s="168">
        <f>SUM(P85:P138)</f>
        <v>0</v>
      </c>
      <c r="Q84" s="167"/>
      <c r="R84" s="168">
        <f>SUM(R85:R138)</f>
        <v>0</v>
      </c>
      <c r="S84" s="167"/>
      <c r="T84" s="169">
        <f>SUM(T85:T138)</f>
        <v>0</v>
      </c>
      <c r="AR84" s="170" t="s">
        <v>205</v>
      </c>
      <c r="AT84" s="171" t="s">
        <v>70</v>
      </c>
      <c r="AU84" s="171" t="s">
        <v>79</v>
      </c>
      <c r="AY84" s="170" t="s">
        <v>187</v>
      </c>
      <c r="BK84" s="172">
        <f>SUM(BK85:BK138)</f>
        <v>0</v>
      </c>
    </row>
    <row r="85" spans="1:65" s="2" customFormat="1" ht="16.5" customHeight="1">
      <c r="A85" s="35"/>
      <c r="B85" s="36"/>
      <c r="C85" s="226" t="s">
        <v>79</v>
      </c>
      <c r="D85" s="226" t="s">
        <v>346</v>
      </c>
      <c r="E85" s="227" t="s">
        <v>1772</v>
      </c>
      <c r="F85" s="228" t="s">
        <v>1773</v>
      </c>
      <c r="G85" s="229" t="s">
        <v>1126</v>
      </c>
      <c r="H85" s="230">
        <v>1</v>
      </c>
      <c r="I85" s="231"/>
      <c r="J85" s="232">
        <f t="shared" ref="J85:J116" si="0">ROUND(I85*H85,2)</f>
        <v>0</v>
      </c>
      <c r="K85" s="228" t="s">
        <v>19</v>
      </c>
      <c r="L85" s="233"/>
      <c r="M85" s="234" t="s">
        <v>19</v>
      </c>
      <c r="N85" s="235" t="s">
        <v>42</v>
      </c>
      <c r="O85" s="65"/>
      <c r="P85" s="184">
        <f t="shared" ref="P85:P116" si="1">O85*H85</f>
        <v>0</v>
      </c>
      <c r="Q85" s="184">
        <v>0</v>
      </c>
      <c r="R85" s="184">
        <f t="shared" ref="R85:R116" si="2">Q85*H85</f>
        <v>0</v>
      </c>
      <c r="S85" s="184">
        <v>0</v>
      </c>
      <c r="T85" s="185">
        <f t="shared" ref="T85:T116" si="3">S85*H85</f>
        <v>0</v>
      </c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R85" s="186" t="s">
        <v>232</v>
      </c>
      <c r="AT85" s="186" t="s">
        <v>346</v>
      </c>
      <c r="AU85" s="186" t="s">
        <v>81</v>
      </c>
      <c r="AY85" s="18" t="s">
        <v>187</v>
      </c>
      <c r="BE85" s="187">
        <f t="shared" ref="BE85:BE116" si="4">IF(N85="základní",J85,0)</f>
        <v>0</v>
      </c>
      <c r="BF85" s="187">
        <f t="shared" ref="BF85:BF116" si="5">IF(N85="snížená",J85,0)</f>
        <v>0</v>
      </c>
      <c r="BG85" s="187">
        <f t="shared" ref="BG85:BG116" si="6">IF(N85="zákl. přenesená",J85,0)</f>
        <v>0</v>
      </c>
      <c r="BH85" s="187">
        <f t="shared" ref="BH85:BH116" si="7">IF(N85="sníž. přenesená",J85,0)</f>
        <v>0</v>
      </c>
      <c r="BI85" s="187">
        <f t="shared" ref="BI85:BI116" si="8">IF(N85="nulová",J85,0)</f>
        <v>0</v>
      </c>
      <c r="BJ85" s="18" t="s">
        <v>79</v>
      </c>
      <c r="BK85" s="187">
        <f t="shared" ref="BK85:BK116" si="9">ROUND(I85*H85,2)</f>
        <v>0</v>
      </c>
      <c r="BL85" s="18" t="s">
        <v>193</v>
      </c>
      <c r="BM85" s="186" t="s">
        <v>2182</v>
      </c>
    </row>
    <row r="86" spans="1:65" s="2" customFormat="1" ht="16.5" customHeight="1">
      <c r="A86" s="35"/>
      <c r="B86" s="36"/>
      <c r="C86" s="226" t="s">
        <v>81</v>
      </c>
      <c r="D86" s="226" t="s">
        <v>346</v>
      </c>
      <c r="E86" s="227" t="s">
        <v>1774</v>
      </c>
      <c r="F86" s="228" t="s">
        <v>1775</v>
      </c>
      <c r="G86" s="229" t="s">
        <v>1126</v>
      </c>
      <c r="H86" s="230">
        <v>1</v>
      </c>
      <c r="I86" s="231"/>
      <c r="J86" s="232">
        <f t="shared" si="0"/>
        <v>0</v>
      </c>
      <c r="K86" s="228" t="s">
        <v>19</v>
      </c>
      <c r="L86" s="233"/>
      <c r="M86" s="234" t="s">
        <v>19</v>
      </c>
      <c r="N86" s="235" t="s">
        <v>42</v>
      </c>
      <c r="O86" s="65"/>
      <c r="P86" s="184">
        <f t="shared" si="1"/>
        <v>0</v>
      </c>
      <c r="Q86" s="184">
        <v>0</v>
      </c>
      <c r="R86" s="184">
        <f t="shared" si="2"/>
        <v>0</v>
      </c>
      <c r="S86" s="184">
        <v>0</v>
      </c>
      <c r="T86" s="185">
        <f t="shared" si="3"/>
        <v>0</v>
      </c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R86" s="186" t="s">
        <v>232</v>
      </c>
      <c r="AT86" s="186" t="s">
        <v>346</v>
      </c>
      <c r="AU86" s="186" t="s">
        <v>81</v>
      </c>
      <c r="AY86" s="18" t="s">
        <v>187</v>
      </c>
      <c r="BE86" s="187">
        <f t="shared" si="4"/>
        <v>0</v>
      </c>
      <c r="BF86" s="187">
        <f t="shared" si="5"/>
        <v>0</v>
      </c>
      <c r="BG86" s="187">
        <f t="shared" si="6"/>
        <v>0</v>
      </c>
      <c r="BH86" s="187">
        <f t="shared" si="7"/>
        <v>0</v>
      </c>
      <c r="BI86" s="187">
        <f t="shared" si="8"/>
        <v>0</v>
      </c>
      <c r="BJ86" s="18" t="s">
        <v>79</v>
      </c>
      <c r="BK86" s="187">
        <f t="shared" si="9"/>
        <v>0</v>
      </c>
      <c r="BL86" s="18" t="s">
        <v>193</v>
      </c>
      <c r="BM86" s="186" t="s">
        <v>2183</v>
      </c>
    </row>
    <row r="87" spans="1:65" s="2" customFormat="1" ht="16.5" customHeight="1">
      <c r="A87" s="35"/>
      <c r="B87" s="36"/>
      <c r="C87" s="226" t="s">
        <v>205</v>
      </c>
      <c r="D87" s="226" t="s">
        <v>346</v>
      </c>
      <c r="E87" s="227" t="s">
        <v>1776</v>
      </c>
      <c r="F87" s="228" t="s">
        <v>1777</v>
      </c>
      <c r="G87" s="229" t="s">
        <v>1160</v>
      </c>
      <c r="H87" s="230">
        <v>1</v>
      </c>
      <c r="I87" s="231"/>
      <c r="J87" s="232">
        <f t="shared" si="0"/>
        <v>0</v>
      </c>
      <c r="K87" s="228" t="s">
        <v>19</v>
      </c>
      <c r="L87" s="233"/>
      <c r="M87" s="234" t="s">
        <v>19</v>
      </c>
      <c r="N87" s="235" t="s">
        <v>42</v>
      </c>
      <c r="O87" s="65"/>
      <c r="P87" s="184">
        <f t="shared" si="1"/>
        <v>0</v>
      </c>
      <c r="Q87" s="184">
        <v>0</v>
      </c>
      <c r="R87" s="184">
        <f t="shared" si="2"/>
        <v>0</v>
      </c>
      <c r="S87" s="184">
        <v>0</v>
      </c>
      <c r="T87" s="185">
        <f t="shared" si="3"/>
        <v>0</v>
      </c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R87" s="186" t="s">
        <v>232</v>
      </c>
      <c r="AT87" s="186" t="s">
        <v>346</v>
      </c>
      <c r="AU87" s="186" t="s">
        <v>81</v>
      </c>
      <c r="AY87" s="18" t="s">
        <v>187</v>
      </c>
      <c r="BE87" s="187">
        <f t="shared" si="4"/>
        <v>0</v>
      </c>
      <c r="BF87" s="187">
        <f t="shared" si="5"/>
        <v>0</v>
      </c>
      <c r="BG87" s="187">
        <f t="shared" si="6"/>
        <v>0</v>
      </c>
      <c r="BH87" s="187">
        <f t="shared" si="7"/>
        <v>0</v>
      </c>
      <c r="BI87" s="187">
        <f t="shared" si="8"/>
        <v>0</v>
      </c>
      <c r="BJ87" s="18" t="s">
        <v>79</v>
      </c>
      <c r="BK87" s="187">
        <f t="shared" si="9"/>
        <v>0</v>
      </c>
      <c r="BL87" s="18" t="s">
        <v>193</v>
      </c>
      <c r="BM87" s="186" t="s">
        <v>2184</v>
      </c>
    </row>
    <row r="88" spans="1:65" s="2" customFormat="1" ht="16.5" customHeight="1">
      <c r="A88" s="35"/>
      <c r="B88" s="36"/>
      <c r="C88" s="226" t="s">
        <v>193</v>
      </c>
      <c r="D88" s="226" t="s">
        <v>346</v>
      </c>
      <c r="E88" s="227" t="s">
        <v>1778</v>
      </c>
      <c r="F88" s="228" t="s">
        <v>1779</v>
      </c>
      <c r="G88" s="229" t="s">
        <v>1126</v>
      </c>
      <c r="H88" s="230">
        <v>1</v>
      </c>
      <c r="I88" s="231"/>
      <c r="J88" s="232">
        <f t="shared" si="0"/>
        <v>0</v>
      </c>
      <c r="K88" s="228" t="s">
        <v>19</v>
      </c>
      <c r="L88" s="233"/>
      <c r="M88" s="234" t="s">
        <v>19</v>
      </c>
      <c r="N88" s="235" t="s">
        <v>42</v>
      </c>
      <c r="O88" s="65"/>
      <c r="P88" s="184">
        <f t="shared" si="1"/>
        <v>0</v>
      </c>
      <c r="Q88" s="184">
        <v>0</v>
      </c>
      <c r="R88" s="184">
        <f t="shared" si="2"/>
        <v>0</v>
      </c>
      <c r="S88" s="184">
        <v>0</v>
      </c>
      <c r="T88" s="185">
        <f t="shared" si="3"/>
        <v>0</v>
      </c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R88" s="186" t="s">
        <v>232</v>
      </c>
      <c r="AT88" s="186" t="s">
        <v>346</v>
      </c>
      <c r="AU88" s="186" t="s">
        <v>81</v>
      </c>
      <c r="AY88" s="18" t="s">
        <v>187</v>
      </c>
      <c r="BE88" s="187">
        <f t="shared" si="4"/>
        <v>0</v>
      </c>
      <c r="BF88" s="187">
        <f t="shared" si="5"/>
        <v>0</v>
      </c>
      <c r="BG88" s="187">
        <f t="shared" si="6"/>
        <v>0</v>
      </c>
      <c r="BH88" s="187">
        <f t="shared" si="7"/>
        <v>0</v>
      </c>
      <c r="BI88" s="187">
        <f t="shared" si="8"/>
        <v>0</v>
      </c>
      <c r="BJ88" s="18" t="s">
        <v>79</v>
      </c>
      <c r="BK88" s="187">
        <f t="shared" si="9"/>
        <v>0</v>
      </c>
      <c r="BL88" s="18" t="s">
        <v>193</v>
      </c>
      <c r="BM88" s="186" t="s">
        <v>2185</v>
      </c>
    </row>
    <row r="89" spans="1:65" s="2" customFormat="1" ht="16.5" customHeight="1">
      <c r="A89" s="35"/>
      <c r="B89" s="36"/>
      <c r="C89" s="226" t="s">
        <v>214</v>
      </c>
      <c r="D89" s="226" t="s">
        <v>346</v>
      </c>
      <c r="E89" s="227" t="s">
        <v>1780</v>
      </c>
      <c r="F89" s="228" t="s">
        <v>1781</v>
      </c>
      <c r="G89" s="229" t="s">
        <v>1126</v>
      </c>
      <c r="H89" s="230">
        <v>1</v>
      </c>
      <c r="I89" s="231"/>
      <c r="J89" s="232">
        <f t="shared" si="0"/>
        <v>0</v>
      </c>
      <c r="K89" s="228" t="s">
        <v>19</v>
      </c>
      <c r="L89" s="233"/>
      <c r="M89" s="234" t="s">
        <v>19</v>
      </c>
      <c r="N89" s="235" t="s">
        <v>42</v>
      </c>
      <c r="O89" s="65"/>
      <c r="P89" s="184">
        <f t="shared" si="1"/>
        <v>0</v>
      </c>
      <c r="Q89" s="184">
        <v>0</v>
      </c>
      <c r="R89" s="184">
        <f t="shared" si="2"/>
        <v>0</v>
      </c>
      <c r="S89" s="184">
        <v>0</v>
      </c>
      <c r="T89" s="185">
        <f t="shared" si="3"/>
        <v>0</v>
      </c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R89" s="186" t="s">
        <v>232</v>
      </c>
      <c r="AT89" s="186" t="s">
        <v>346</v>
      </c>
      <c r="AU89" s="186" t="s">
        <v>81</v>
      </c>
      <c r="AY89" s="18" t="s">
        <v>187</v>
      </c>
      <c r="BE89" s="187">
        <f t="shared" si="4"/>
        <v>0</v>
      </c>
      <c r="BF89" s="187">
        <f t="shared" si="5"/>
        <v>0</v>
      </c>
      <c r="BG89" s="187">
        <f t="shared" si="6"/>
        <v>0</v>
      </c>
      <c r="BH89" s="187">
        <f t="shared" si="7"/>
        <v>0</v>
      </c>
      <c r="BI89" s="187">
        <f t="shared" si="8"/>
        <v>0</v>
      </c>
      <c r="BJ89" s="18" t="s">
        <v>79</v>
      </c>
      <c r="BK89" s="187">
        <f t="shared" si="9"/>
        <v>0</v>
      </c>
      <c r="BL89" s="18" t="s">
        <v>193</v>
      </c>
      <c r="BM89" s="186" t="s">
        <v>2186</v>
      </c>
    </row>
    <row r="90" spans="1:65" s="2" customFormat="1" ht="16.5" customHeight="1">
      <c r="A90" s="35"/>
      <c r="B90" s="36"/>
      <c r="C90" s="226" t="s">
        <v>219</v>
      </c>
      <c r="D90" s="226" t="s">
        <v>346</v>
      </c>
      <c r="E90" s="227" t="s">
        <v>1782</v>
      </c>
      <c r="F90" s="228" t="s">
        <v>1783</v>
      </c>
      <c r="G90" s="229" t="s">
        <v>1126</v>
      </c>
      <c r="H90" s="230">
        <v>1</v>
      </c>
      <c r="I90" s="231"/>
      <c r="J90" s="232">
        <f t="shared" si="0"/>
        <v>0</v>
      </c>
      <c r="K90" s="228" t="s">
        <v>19</v>
      </c>
      <c r="L90" s="233"/>
      <c r="M90" s="234" t="s">
        <v>19</v>
      </c>
      <c r="N90" s="235" t="s">
        <v>42</v>
      </c>
      <c r="O90" s="65"/>
      <c r="P90" s="184">
        <f t="shared" si="1"/>
        <v>0</v>
      </c>
      <c r="Q90" s="184">
        <v>0</v>
      </c>
      <c r="R90" s="184">
        <f t="shared" si="2"/>
        <v>0</v>
      </c>
      <c r="S90" s="184">
        <v>0</v>
      </c>
      <c r="T90" s="185">
        <f t="shared" si="3"/>
        <v>0</v>
      </c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R90" s="186" t="s">
        <v>232</v>
      </c>
      <c r="AT90" s="186" t="s">
        <v>346</v>
      </c>
      <c r="AU90" s="186" t="s">
        <v>81</v>
      </c>
      <c r="AY90" s="18" t="s">
        <v>187</v>
      </c>
      <c r="BE90" s="187">
        <f t="shared" si="4"/>
        <v>0</v>
      </c>
      <c r="BF90" s="187">
        <f t="shared" si="5"/>
        <v>0</v>
      </c>
      <c r="BG90" s="187">
        <f t="shared" si="6"/>
        <v>0</v>
      </c>
      <c r="BH90" s="187">
        <f t="shared" si="7"/>
        <v>0</v>
      </c>
      <c r="BI90" s="187">
        <f t="shared" si="8"/>
        <v>0</v>
      </c>
      <c r="BJ90" s="18" t="s">
        <v>79</v>
      </c>
      <c r="BK90" s="187">
        <f t="shared" si="9"/>
        <v>0</v>
      </c>
      <c r="BL90" s="18" t="s">
        <v>193</v>
      </c>
      <c r="BM90" s="186" t="s">
        <v>2187</v>
      </c>
    </row>
    <row r="91" spans="1:65" s="2" customFormat="1" ht="16.5" customHeight="1">
      <c r="A91" s="35"/>
      <c r="B91" s="36"/>
      <c r="C91" s="226" t="s">
        <v>225</v>
      </c>
      <c r="D91" s="226" t="s">
        <v>346</v>
      </c>
      <c r="E91" s="227" t="s">
        <v>1784</v>
      </c>
      <c r="F91" s="228" t="s">
        <v>1785</v>
      </c>
      <c r="G91" s="229" t="s">
        <v>1126</v>
      </c>
      <c r="H91" s="230">
        <v>1</v>
      </c>
      <c r="I91" s="231"/>
      <c r="J91" s="232">
        <f t="shared" si="0"/>
        <v>0</v>
      </c>
      <c r="K91" s="228" t="s">
        <v>19</v>
      </c>
      <c r="L91" s="233"/>
      <c r="M91" s="234" t="s">
        <v>19</v>
      </c>
      <c r="N91" s="235" t="s">
        <v>42</v>
      </c>
      <c r="O91" s="65"/>
      <c r="P91" s="184">
        <f t="shared" si="1"/>
        <v>0</v>
      </c>
      <c r="Q91" s="184">
        <v>0</v>
      </c>
      <c r="R91" s="184">
        <f t="shared" si="2"/>
        <v>0</v>
      </c>
      <c r="S91" s="184">
        <v>0</v>
      </c>
      <c r="T91" s="185">
        <f t="shared" si="3"/>
        <v>0</v>
      </c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R91" s="186" t="s">
        <v>232</v>
      </c>
      <c r="AT91" s="186" t="s">
        <v>346</v>
      </c>
      <c r="AU91" s="186" t="s">
        <v>81</v>
      </c>
      <c r="AY91" s="18" t="s">
        <v>187</v>
      </c>
      <c r="BE91" s="187">
        <f t="shared" si="4"/>
        <v>0</v>
      </c>
      <c r="BF91" s="187">
        <f t="shared" si="5"/>
        <v>0</v>
      </c>
      <c r="BG91" s="187">
        <f t="shared" si="6"/>
        <v>0</v>
      </c>
      <c r="BH91" s="187">
        <f t="shared" si="7"/>
        <v>0</v>
      </c>
      <c r="BI91" s="187">
        <f t="shared" si="8"/>
        <v>0</v>
      </c>
      <c r="BJ91" s="18" t="s">
        <v>79</v>
      </c>
      <c r="BK91" s="187">
        <f t="shared" si="9"/>
        <v>0</v>
      </c>
      <c r="BL91" s="18" t="s">
        <v>193</v>
      </c>
      <c r="BM91" s="186" t="s">
        <v>2188</v>
      </c>
    </row>
    <row r="92" spans="1:65" s="2" customFormat="1" ht="16.5" customHeight="1">
      <c r="A92" s="35"/>
      <c r="B92" s="36"/>
      <c r="C92" s="226" t="s">
        <v>232</v>
      </c>
      <c r="D92" s="226" t="s">
        <v>346</v>
      </c>
      <c r="E92" s="227" t="s">
        <v>1786</v>
      </c>
      <c r="F92" s="228" t="s">
        <v>1787</v>
      </c>
      <c r="G92" s="229" t="s">
        <v>1126</v>
      </c>
      <c r="H92" s="230">
        <v>2</v>
      </c>
      <c r="I92" s="231"/>
      <c r="J92" s="232">
        <f t="shared" si="0"/>
        <v>0</v>
      </c>
      <c r="K92" s="228" t="s">
        <v>19</v>
      </c>
      <c r="L92" s="233"/>
      <c r="M92" s="234" t="s">
        <v>19</v>
      </c>
      <c r="N92" s="235" t="s">
        <v>42</v>
      </c>
      <c r="O92" s="65"/>
      <c r="P92" s="184">
        <f t="shared" si="1"/>
        <v>0</v>
      </c>
      <c r="Q92" s="184">
        <v>0</v>
      </c>
      <c r="R92" s="184">
        <f t="shared" si="2"/>
        <v>0</v>
      </c>
      <c r="S92" s="184">
        <v>0</v>
      </c>
      <c r="T92" s="185">
        <f t="shared" si="3"/>
        <v>0</v>
      </c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R92" s="186" t="s">
        <v>232</v>
      </c>
      <c r="AT92" s="186" t="s">
        <v>346</v>
      </c>
      <c r="AU92" s="186" t="s">
        <v>81</v>
      </c>
      <c r="AY92" s="18" t="s">
        <v>187</v>
      </c>
      <c r="BE92" s="187">
        <f t="shared" si="4"/>
        <v>0</v>
      </c>
      <c r="BF92" s="187">
        <f t="shared" si="5"/>
        <v>0</v>
      </c>
      <c r="BG92" s="187">
        <f t="shared" si="6"/>
        <v>0</v>
      </c>
      <c r="BH92" s="187">
        <f t="shared" si="7"/>
        <v>0</v>
      </c>
      <c r="BI92" s="187">
        <f t="shared" si="8"/>
        <v>0</v>
      </c>
      <c r="BJ92" s="18" t="s">
        <v>79</v>
      </c>
      <c r="BK92" s="187">
        <f t="shared" si="9"/>
        <v>0</v>
      </c>
      <c r="BL92" s="18" t="s">
        <v>193</v>
      </c>
      <c r="BM92" s="186" t="s">
        <v>2189</v>
      </c>
    </row>
    <row r="93" spans="1:65" s="2" customFormat="1" ht="16.5" customHeight="1">
      <c r="A93" s="35"/>
      <c r="B93" s="36"/>
      <c r="C93" s="226" t="s">
        <v>238</v>
      </c>
      <c r="D93" s="226" t="s">
        <v>346</v>
      </c>
      <c r="E93" s="227" t="s">
        <v>1788</v>
      </c>
      <c r="F93" s="228" t="s">
        <v>1789</v>
      </c>
      <c r="G93" s="229" t="s">
        <v>1126</v>
      </c>
      <c r="H93" s="230">
        <v>1</v>
      </c>
      <c r="I93" s="231"/>
      <c r="J93" s="232">
        <f t="shared" si="0"/>
        <v>0</v>
      </c>
      <c r="K93" s="228" t="s">
        <v>19</v>
      </c>
      <c r="L93" s="233"/>
      <c r="M93" s="234" t="s">
        <v>19</v>
      </c>
      <c r="N93" s="235" t="s">
        <v>42</v>
      </c>
      <c r="O93" s="65"/>
      <c r="P93" s="184">
        <f t="shared" si="1"/>
        <v>0</v>
      </c>
      <c r="Q93" s="184">
        <v>0</v>
      </c>
      <c r="R93" s="184">
        <f t="shared" si="2"/>
        <v>0</v>
      </c>
      <c r="S93" s="184">
        <v>0</v>
      </c>
      <c r="T93" s="185">
        <f t="shared" si="3"/>
        <v>0</v>
      </c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R93" s="186" t="s">
        <v>232</v>
      </c>
      <c r="AT93" s="186" t="s">
        <v>346</v>
      </c>
      <c r="AU93" s="186" t="s">
        <v>81</v>
      </c>
      <c r="AY93" s="18" t="s">
        <v>187</v>
      </c>
      <c r="BE93" s="187">
        <f t="shared" si="4"/>
        <v>0</v>
      </c>
      <c r="BF93" s="187">
        <f t="shared" si="5"/>
        <v>0</v>
      </c>
      <c r="BG93" s="187">
        <f t="shared" si="6"/>
        <v>0</v>
      </c>
      <c r="BH93" s="187">
        <f t="shared" si="7"/>
        <v>0</v>
      </c>
      <c r="BI93" s="187">
        <f t="shared" si="8"/>
        <v>0</v>
      </c>
      <c r="BJ93" s="18" t="s">
        <v>79</v>
      </c>
      <c r="BK93" s="187">
        <f t="shared" si="9"/>
        <v>0</v>
      </c>
      <c r="BL93" s="18" t="s">
        <v>193</v>
      </c>
      <c r="BM93" s="186" t="s">
        <v>2190</v>
      </c>
    </row>
    <row r="94" spans="1:65" s="2" customFormat="1" ht="16.5" customHeight="1">
      <c r="A94" s="35"/>
      <c r="B94" s="36"/>
      <c r="C94" s="226" t="s">
        <v>107</v>
      </c>
      <c r="D94" s="226" t="s">
        <v>346</v>
      </c>
      <c r="E94" s="227" t="s">
        <v>1790</v>
      </c>
      <c r="F94" s="228" t="s">
        <v>1791</v>
      </c>
      <c r="G94" s="229" t="s">
        <v>1126</v>
      </c>
      <c r="H94" s="230">
        <v>2</v>
      </c>
      <c r="I94" s="231"/>
      <c r="J94" s="232">
        <f t="shared" si="0"/>
        <v>0</v>
      </c>
      <c r="K94" s="228" t="s">
        <v>19</v>
      </c>
      <c r="L94" s="233"/>
      <c r="M94" s="234" t="s">
        <v>19</v>
      </c>
      <c r="N94" s="235" t="s">
        <v>42</v>
      </c>
      <c r="O94" s="65"/>
      <c r="P94" s="184">
        <f t="shared" si="1"/>
        <v>0</v>
      </c>
      <c r="Q94" s="184">
        <v>0</v>
      </c>
      <c r="R94" s="184">
        <f t="shared" si="2"/>
        <v>0</v>
      </c>
      <c r="S94" s="184">
        <v>0</v>
      </c>
      <c r="T94" s="185">
        <f t="shared" si="3"/>
        <v>0</v>
      </c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R94" s="186" t="s">
        <v>232</v>
      </c>
      <c r="AT94" s="186" t="s">
        <v>346</v>
      </c>
      <c r="AU94" s="186" t="s">
        <v>81</v>
      </c>
      <c r="AY94" s="18" t="s">
        <v>187</v>
      </c>
      <c r="BE94" s="187">
        <f t="shared" si="4"/>
        <v>0</v>
      </c>
      <c r="BF94" s="187">
        <f t="shared" si="5"/>
        <v>0</v>
      </c>
      <c r="BG94" s="187">
        <f t="shared" si="6"/>
        <v>0</v>
      </c>
      <c r="BH94" s="187">
        <f t="shared" si="7"/>
        <v>0</v>
      </c>
      <c r="BI94" s="187">
        <f t="shared" si="8"/>
        <v>0</v>
      </c>
      <c r="BJ94" s="18" t="s">
        <v>79</v>
      </c>
      <c r="BK94" s="187">
        <f t="shared" si="9"/>
        <v>0</v>
      </c>
      <c r="BL94" s="18" t="s">
        <v>193</v>
      </c>
      <c r="BM94" s="186" t="s">
        <v>2191</v>
      </c>
    </row>
    <row r="95" spans="1:65" s="2" customFormat="1" ht="16.5" customHeight="1">
      <c r="A95" s="35"/>
      <c r="B95" s="36"/>
      <c r="C95" s="226" t="s">
        <v>110</v>
      </c>
      <c r="D95" s="226" t="s">
        <v>346</v>
      </c>
      <c r="E95" s="227" t="s">
        <v>1792</v>
      </c>
      <c r="F95" s="228" t="s">
        <v>1793</v>
      </c>
      <c r="G95" s="229" t="s">
        <v>1126</v>
      </c>
      <c r="H95" s="230">
        <v>1</v>
      </c>
      <c r="I95" s="231"/>
      <c r="J95" s="232">
        <f t="shared" si="0"/>
        <v>0</v>
      </c>
      <c r="K95" s="228" t="s">
        <v>19</v>
      </c>
      <c r="L95" s="233"/>
      <c r="M95" s="234" t="s">
        <v>19</v>
      </c>
      <c r="N95" s="235" t="s">
        <v>42</v>
      </c>
      <c r="O95" s="65"/>
      <c r="P95" s="184">
        <f t="shared" si="1"/>
        <v>0</v>
      </c>
      <c r="Q95" s="184">
        <v>0</v>
      </c>
      <c r="R95" s="184">
        <f t="shared" si="2"/>
        <v>0</v>
      </c>
      <c r="S95" s="184">
        <v>0</v>
      </c>
      <c r="T95" s="185">
        <f t="shared" si="3"/>
        <v>0</v>
      </c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R95" s="186" t="s">
        <v>232</v>
      </c>
      <c r="AT95" s="186" t="s">
        <v>346</v>
      </c>
      <c r="AU95" s="186" t="s">
        <v>81</v>
      </c>
      <c r="AY95" s="18" t="s">
        <v>187</v>
      </c>
      <c r="BE95" s="187">
        <f t="shared" si="4"/>
        <v>0</v>
      </c>
      <c r="BF95" s="187">
        <f t="shared" si="5"/>
        <v>0</v>
      </c>
      <c r="BG95" s="187">
        <f t="shared" si="6"/>
        <v>0</v>
      </c>
      <c r="BH95" s="187">
        <f t="shared" si="7"/>
        <v>0</v>
      </c>
      <c r="BI95" s="187">
        <f t="shared" si="8"/>
        <v>0</v>
      </c>
      <c r="BJ95" s="18" t="s">
        <v>79</v>
      </c>
      <c r="BK95" s="187">
        <f t="shared" si="9"/>
        <v>0</v>
      </c>
      <c r="BL95" s="18" t="s">
        <v>193</v>
      </c>
      <c r="BM95" s="186" t="s">
        <v>2192</v>
      </c>
    </row>
    <row r="96" spans="1:65" s="2" customFormat="1" ht="16.5" customHeight="1">
      <c r="A96" s="35"/>
      <c r="B96" s="36"/>
      <c r="C96" s="226" t="s">
        <v>8</v>
      </c>
      <c r="D96" s="226" t="s">
        <v>346</v>
      </c>
      <c r="E96" s="227" t="s">
        <v>1796</v>
      </c>
      <c r="F96" s="228" t="s">
        <v>1797</v>
      </c>
      <c r="G96" s="229" t="s">
        <v>1126</v>
      </c>
      <c r="H96" s="230">
        <v>8</v>
      </c>
      <c r="I96" s="231"/>
      <c r="J96" s="232">
        <f t="shared" si="0"/>
        <v>0</v>
      </c>
      <c r="K96" s="228" t="s">
        <v>19</v>
      </c>
      <c r="L96" s="233"/>
      <c r="M96" s="234" t="s">
        <v>19</v>
      </c>
      <c r="N96" s="235" t="s">
        <v>42</v>
      </c>
      <c r="O96" s="65"/>
      <c r="P96" s="184">
        <f t="shared" si="1"/>
        <v>0</v>
      </c>
      <c r="Q96" s="184">
        <v>0</v>
      </c>
      <c r="R96" s="184">
        <f t="shared" si="2"/>
        <v>0</v>
      </c>
      <c r="S96" s="184">
        <v>0</v>
      </c>
      <c r="T96" s="185">
        <f t="shared" si="3"/>
        <v>0</v>
      </c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R96" s="186" t="s">
        <v>232</v>
      </c>
      <c r="AT96" s="186" t="s">
        <v>346</v>
      </c>
      <c r="AU96" s="186" t="s">
        <v>81</v>
      </c>
      <c r="AY96" s="18" t="s">
        <v>187</v>
      </c>
      <c r="BE96" s="187">
        <f t="shared" si="4"/>
        <v>0</v>
      </c>
      <c r="BF96" s="187">
        <f t="shared" si="5"/>
        <v>0</v>
      </c>
      <c r="BG96" s="187">
        <f t="shared" si="6"/>
        <v>0</v>
      </c>
      <c r="BH96" s="187">
        <f t="shared" si="7"/>
        <v>0</v>
      </c>
      <c r="BI96" s="187">
        <f t="shared" si="8"/>
        <v>0</v>
      </c>
      <c r="BJ96" s="18" t="s">
        <v>79</v>
      </c>
      <c r="BK96" s="187">
        <f t="shared" si="9"/>
        <v>0</v>
      </c>
      <c r="BL96" s="18" t="s">
        <v>193</v>
      </c>
      <c r="BM96" s="186" t="s">
        <v>2193</v>
      </c>
    </row>
    <row r="97" spans="1:65" s="2" customFormat="1" ht="16.5" customHeight="1">
      <c r="A97" s="35"/>
      <c r="B97" s="36"/>
      <c r="C97" s="226" t="s">
        <v>115</v>
      </c>
      <c r="D97" s="226" t="s">
        <v>346</v>
      </c>
      <c r="E97" s="227" t="s">
        <v>1798</v>
      </c>
      <c r="F97" s="228" t="s">
        <v>1799</v>
      </c>
      <c r="G97" s="229" t="s">
        <v>1126</v>
      </c>
      <c r="H97" s="230">
        <v>1</v>
      </c>
      <c r="I97" s="231"/>
      <c r="J97" s="232">
        <f t="shared" si="0"/>
        <v>0</v>
      </c>
      <c r="K97" s="228" t="s">
        <v>19</v>
      </c>
      <c r="L97" s="233"/>
      <c r="M97" s="234" t="s">
        <v>19</v>
      </c>
      <c r="N97" s="235" t="s">
        <v>42</v>
      </c>
      <c r="O97" s="65"/>
      <c r="P97" s="184">
        <f t="shared" si="1"/>
        <v>0</v>
      </c>
      <c r="Q97" s="184">
        <v>0</v>
      </c>
      <c r="R97" s="184">
        <f t="shared" si="2"/>
        <v>0</v>
      </c>
      <c r="S97" s="184">
        <v>0</v>
      </c>
      <c r="T97" s="185">
        <f t="shared" si="3"/>
        <v>0</v>
      </c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R97" s="186" t="s">
        <v>232</v>
      </c>
      <c r="AT97" s="186" t="s">
        <v>346</v>
      </c>
      <c r="AU97" s="186" t="s">
        <v>81</v>
      </c>
      <c r="AY97" s="18" t="s">
        <v>187</v>
      </c>
      <c r="BE97" s="187">
        <f t="shared" si="4"/>
        <v>0</v>
      </c>
      <c r="BF97" s="187">
        <f t="shared" si="5"/>
        <v>0</v>
      </c>
      <c r="BG97" s="187">
        <f t="shared" si="6"/>
        <v>0</v>
      </c>
      <c r="BH97" s="187">
        <f t="shared" si="7"/>
        <v>0</v>
      </c>
      <c r="BI97" s="187">
        <f t="shared" si="8"/>
        <v>0</v>
      </c>
      <c r="BJ97" s="18" t="s">
        <v>79</v>
      </c>
      <c r="BK97" s="187">
        <f t="shared" si="9"/>
        <v>0</v>
      </c>
      <c r="BL97" s="18" t="s">
        <v>193</v>
      </c>
      <c r="BM97" s="186" t="s">
        <v>2194</v>
      </c>
    </row>
    <row r="98" spans="1:65" s="2" customFormat="1" ht="16.5" customHeight="1">
      <c r="A98" s="35"/>
      <c r="B98" s="36"/>
      <c r="C98" s="226" t="s">
        <v>118</v>
      </c>
      <c r="D98" s="226" t="s">
        <v>346</v>
      </c>
      <c r="E98" s="227" t="s">
        <v>1800</v>
      </c>
      <c r="F98" s="228" t="s">
        <v>1801</v>
      </c>
      <c r="G98" s="229" t="s">
        <v>1126</v>
      </c>
      <c r="H98" s="230">
        <v>2</v>
      </c>
      <c r="I98" s="231"/>
      <c r="J98" s="232">
        <f t="shared" si="0"/>
        <v>0</v>
      </c>
      <c r="K98" s="228" t="s">
        <v>19</v>
      </c>
      <c r="L98" s="233"/>
      <c r="M98" s="234" t="s">
        <v>19</v>
      </c>
      <c r="N98" s="235" t="s">
        <v>42</v>
      </c>
      <c r="O98" s="65"/>
      <c r="P98" s="184">
        <f t="shared" si="1"/>
        <v>0</v>
      </c>
      <c r="Q98" s="184">
        <v>0</v>
      </c>
      <c r="R98" s="184">
        <f t="shared" si="2"/>
        <v>0</v>
      </c>
      <c r="S98" s="184">
        <v>0</v>
      </c>
      <c r="T98" s="185">
        <f t="shared" si="3"/>
        <v>0</v>
      </c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R98" s="186" t="s">
        <v>232</v>
      </c>
      <c r="AT98" s="186" t="s">
        <v>346</v>
      </c>
      <c r="AU98" s="186" t="s">
        <v>81</v>
      </c>
      <c r="AY98" s="18" t="s">
        <v>187</v>
      </c>
      <c r="BE98" s="187">
        <f t="shared" si="4"/>
        <v>0</v>
      </c>
      <c r="BF98" s="187">
        <f t="shared" si="5"/>
        <v>0</v>
      </c>
      <c r="BG98" s="187">
        <f t="shared" si="6"/>
        <v>0</v>
      </c>
      <c r="BH98" s="187">
        <f t="shared" si="7"/>
        <v>0</v>
      </c>
      <c r="BI98" s="187">
        <f t="shared" si="8"/>
        <v>0</v>
      </c>
      <c r="BJ98" s="18" t="s">
        <v>79</v>
      </c>
      <c r="BK98" s="187">
        <f t="shared" si="9"/>
        <v>0</v>
      </c>
      <c r="BL98" s="18" t="s">
        <v>193</v>
      </c>
      <c r="BM98" s="186" t="s">
        <v>2195</v>
      </c>
    </row>
    <row r="99" spans="1:65" s="2" customFormat="1" ht="16.5" customHeight="1">
      <c r="A99" s="35"/>
      <c r="B99" s="36"/>
      <c r="C99" s="226" t="s">
        <v>268</v>
      </c>
      <c r="D99" s="226" t="s">
        <v>346</v>
      </c>
      <c r="E99" s="227" t="s">
        <v>1804</v>
      </c>
      <c r="F99" s="228" t="s">
        <v>1805</v>
      </c>
      <c r="G99" s="229" t="s">
        <v>1126</v>
      </c>
      <c r="H99" s="230">
        <v>1</v>
      </c>
      <c r="I99" s="231"/>
      <c r="J99" s="232">
        <f t="shared" si="0"/>
        <v>0</v>
      </c>
      <c r="K99" s="228" t="s">
        <v>19</v>
      </c>
      <c r="L99" s="233"/>
      <c r="M99" s="234" t="s">
        <v>19</v>
      </c>
      <c r="N99" s="235" t="s">
        <v>42</v>
      </c>
      <c r="O99" s="65"/>
      <c r="P99" s="184">
        <f t="shared" si="1"/>
        <v>0</v>
      </c>
      <c r="Q99" s="184">
        <v>0</v>
      </c>
      <c r="R99" s="184">
        <f t="shared" si="2"/>
        <v>0</v>
      </c>
      <c r="S99" s="184">
        <v>0</v>
      </c>
      <c r="T99" s="185">
        <f t="shared" si="3"/>
        <v>0</v>
      </c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R99" s="186" t="s">
        <v>232</v>
      </c>
      <c r="AT99" s="186" t="s">
        <v>346</v>
      </c>
      <c r="AU99" s="186" t="s">
        <v>81</v>
      </c>
      <c r="AY99" s="18" t="s">
        <v>187</v>
      </c>
      <c r="BE99" s="187">
        <f t="shared" si="4"/>
        <v>0</v>
      </c>
      <c r="BF99" s="187">
        <f t="shared" si="5"/>
        <v>0</v>
      </c>
      <c r="BG99" s="187">
        <f t="shared" si="6"/>
        <v>0</v>
      </c>
      <c r="BH99" s="187">
        <f t="shared" si="7"/>
        <v>0</v>
      </c>
      <c r="BI99" s="187">
        <f t="shared" si="8"/>
        <v>0</v>
      </c>
      <c r="BJ99" s="18" t="s">
        <v>79</v>
      </c>
      <c r="BK99" s="187">
        <f t="shared" si="9"/>
        <v>0</v>
      </c>
      <c r="BL99" s="18" t="s">
        <v>193</v>
      </c>
      <c r="BM99" s="186" t="s">
        <v>2196</v>
      </c>
    </row>
    <row r="100" spans="1:65" s="2" customFormat="1" ht="16.5" customHeight="1">
      <c r="A100" s="35"/>
      <c r="B100" s="36"/>
      <c r="C100" s="226" t="s">
        <v>282</v>
      </c>
      <c r="D100" s="226" t="s">
        <v>346</v>
      </c>
      <c r="E100" s="227" t="s">
        <v>1806</v>
      </c>
      <c r="F100" s="228" t="s">
        <v>1807</v>
      </c>
      <c r="G100" s="229" t="s">
        <v>1126</v>
      </c>
      <c r="H100" s="230">
        <v>1</v>
      </c>
      <c r="I100" s="231"/>
      <c r="J100" s="232">
        <f t="shared" si="0"/>
        <v>0</v>
      </c>
      <c r="K100" s="228" t="s">
        <v>19</v>
      </c>
      <c r="L100" s="233"/>
      <c r="M100" s="234" t="s">
        <v>19</v>
      </c>
      <c r="N100" s="235" t="s">
        <v>42</v>
      </c>
      <c r="O100" s="65"/>
      <c r="P100" s="184">
        <f t="shared" si="1"/>
        <v>0</v>
      </c>
      <c r="Q100" s="184">
        <v>0</v>
      </c>
      <c r="R100" s="184">
        <f t="shared" si="2"/>
        <v>0</v>
      </c>
      <c r="S100" s="184">
        <v>0</v>
      </c>
      <c r="T100" s="185">
        <f t="shared" si="3"/>
        <v>0</v>
      </c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R100" s="186" t="s">
        <v>232</v>
      </c>
      <c r="AT100" s="186" t="s">
        <v>346</v>
      </c>
      <c r="AU100" s="186" t="s">
        <v>81</v>
      </c>
      <c r="AY100" s="18" t="s">
        <v>187</v>
      </c>
      <c r="BE100" s="187">
        <f t="shared" si="4"/>
        <v>0</v>
      </c>
      <c r="BF100" s="187">
        <f t="shared" si="5"/>
        <v>0</v>
      </c>
      <c r="BG100" s="187">
        <f t="shared" si="6"/>
        <v>0</v>
      </c>
      <c r="BH100" s="187">
        <f t="shared" si="7"/>
        <v>0</v>
      </c>
      <c r="BI100" s="187">
        <f t="shared" si="8"/>
        <v>0</v>
      </c>
      <c r="BJ100" s="18" t="s">
        <v>79</v>
      </c>
      <c r="BK100" s="187">
        <f t="shared" si="9"/>
        <v>0</v>
      </c>
      <c r="BL100" s="18" t="s">
        <v>193</v>
      </c>
      <c r="BM100" s="186" t="s">
        <v>2197</v>
      </c>
    </row>
    <row r="101" spans="1:65" s="2" customFormat="1" ht="16.5" customHeight="1">
      <c r="A101" s="35"/>
      <c r="B101" s="36"/>
      <c r="C101" s="226" t="s">
        <v>778</v>
      </c>
      <c r="D101" s="226" t="s">
        <v>346</v>
      </c>
      <c r="E101" s="227" t="s">
        <v>1808</v>
      </c>
      <c r="F101" s="228" t="s">
        <v>1809</v>
      </c>
      <c r="G101" s="229" t="s">
        <v>1126</v>
      </c>
      <c r="H101" s="230">
        <v>2</v>
      </c>
      <c r="I101" s="231"/>
      <c r="J101" s="232">
        <f t="shared" si="0"/>
        <v>0</v>
      </c>
      <c r="K101" s="228" t="s">
        <v>19</v>
      </c>
      <c r="L101" s="233"/>
      <c r="M101" s="234" t="s">
        <v>19</v>
      </c>
      <c r="N101" s="235" t="s">
        <v>42</v>
      </c>
      <c r="O101" s="65"/>
      <c r="P101" s="184">
        <f t="shared" si="1"/>
        <v>0</v>
      </c>
      <c r="Q101" s="184">
        <v>0</v>
      </c>
      <c r="R101" s="184">
        <f t="shared" si="2"/>
        <v>0</v>
      </c>
      <c r="S101" s="184">
        <v>0</v>
      </c>
      <c r="T101" s="185">
        <f t="shared" si="3"/>
        <v>0</v>
      </c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R101" s="186" t="s">
        <v>232</v>
      </c>
      <c r="AT101" s="186" t="s">
        <v>346</v>
      </c>
      <c r="AU101" s="186" t="s">
        <v>81</v>
      </c>
      <c r="AY101" s="18" t="s">
        <v>187</v>
      </c>
      <c r="BE101" s="187">
        <f t="shared" si="4"/>
        <v>0</v>
      </c>
      <c r="BF101" s="187">
        <f t="shared" si="5"/>
        <v>0</v>
      </c>
      <c r="BG101" s="187">
        <f t="shared" si="6"/>
        <v>0</v>
      </c>
      <c r="BH101" s="187">
        <f t="shared" si="7"/>
        <v>0</v>
      </c>
      <c r="BI101" s="187">
        <f t="shared" si="8"/>
        <v>0</v>
      </c>
      <c r="BJ101" s="18" t="s">
        <v>79</v>
      </c>
      <c r="BK101" s="187">
        <f t="shared" si="9"/>
        <v>0</v>
      </c>
      <c r="BL101" s="18" t="s">
        <v>193</v>
      </c>
      <c r="BM101" s="186" t="s">
        <v>2198</v>
      </c>
    </row>
    <row r="102" spans="1:65" s="2" customFormat="1" ht="16.5" customHeight="1">
      <c r="A102" s="35"/>
      <c r="B102" s="36"/>
      <c r="C102" s="226" t="s">
        <v>288</v>
      </c>
      <c r="D102" s="226" t="s">
        <v>346</v>
      </c>
      <c r="E102" s="227" t="s">
        <v>1810</v>
      </c>
      <c r="F102" s="228" t="s">
        <v>1811</v>
      </c>
      <c r="G102" s="229" t="s">
        <v>1126</v>
      </c>
      <c r="H102" s="230">
        <v>1</v>
      </c>
      <c r="I102" s="231"/>
      <c r="J102" s="232">
        <f t="shared" si="0"/>
        <v>0</v>
      </c>
      <c r="K102" s="228" t="s">
        <v>19</v>
      </c>
      <c r="L102" s="233"/>
      <c r="M102" s="234" t="s">
        <v>19</v>
      </c>
      <c r="N102" s="235" t="s">
        <v>42</v>
      </c>
      <c r="O102" s="65"/>
      <c r="P102" s="184">
        <f t="shared" si="1"/>
        <v>0</v>
      </c>
      <c r="Q102" s="184">
        <v>0</v>
      </c>
      <c r="R102" s="184">
        <f t="shared" si="2"/>
        <v>0</v>
      </c>
      <c r="S102" s="184">
        <v>0</v>
      </c>
      <c r="T102" s="185">
        <f t="shared" si="3"/>
        <v>0</v>
      </c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R102" s="186" t="s">
        <v>232</v>
      </c>
      <c r="AT102" s="186" t="s">
        <v>346</v>
      </c>
      <c r="AU102" s="186" t="s">
        <v>81</v>
      </c>
      <c r="AY102" s="18" t="s">
        <v>187</v>
      </c>
      <c r="BE102" s="187">
        <f t="shared" si="4"/>
        <v>0</v>
      </c>
      <c r="BF102" s="187">
        <f t="shared" si="5"/>
        <v>0</v>
      </c>
      <c r="BG102" s="187">
        <f t="shared" si="6"/>
        <v>0</v>
      </c>
      <c r="BH102" s="187">
        <f t="shared" si="7"/>
        <v>0</v>
      </c>
      <c r="BI102" s="187">
        <f t="shared" si="8"/>
        <v>0</v>
      </c>
      <c r="BJ102" s="18" t="s">
        <v>79</v>
      </c>
      <c r="BK102" s="187">
        <f t="shared" si="9"/>
        <v>0</v>
      </c>
      <c r="BL102" s="18" t="s">
        <v>193</v>
      </c>
      <c r="BM102" s="186" t="s">
        <v>2199</v>
      </c>
    </row>
    <row r="103" spans="1:65" s="2" customFormat="1" ht="16.5" customHeight="1">
      <c r="A103" s="35"/>
      <c r="B103" s="36"/>
      <c r="C103" s="226" t="s">
        <v>295</v>
      </c>
      <c r="D103" s="226" t="s">
        <v>346</v>
      </c>
      <c r="E103" s="227" t="s">
        <v>1812</v>
      </c>
      <c r="F103" s="228" t="s">
        <v>1813</v>
      </c>
      <c r="G103" s="229" t="s">
        <v>1126</v>
      </c>
      <c r="H103" s="230">
        <v>2</v>
      </c>
      <c r="I103" s="231"/>
      <c r="J103" s="232">
        <f t="shared" si="0"/>
        <v>0</v>
      </c>
      <c r="K103" s="228" t="s">
        <v>19</v>
      </c>
      <c r="L103" s="233"/>
      <c r="M103" s="234" t="s">
        <v>19</v>
      </c>
      <c r="N103" s="235" t="s">
        <v>42</v>
      </c>
      <c r="O103" s="65"/>
      <c r="P103" s="184">
        <f t="shared" si="1"/>
        <v>0</v>
      </c>
      <c r="Q103" s="184">
        <v>0</v>
      </c>
      <c r="R103" s="184">
        <f t="shared" si="2"/>
        <v>0</v>
      </c>
      <c r="S103" s="184">
        <v>0</v>
      </c>
      <c r="T103" s="185">
        <f t="shared" si="3"/>
        <v>0</v>
      </c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R103" s="186" t="s">
        <v>232</v>
      </c>
      <c r="AT103" s="186" t="s">
        <v>346</v>
      </c>
      <c r="AU103" s="186" t="s">
        <v>81</v>
      </c>
      <c r="AY103" s="18" t="s">
        <v>187</v>
      </c>
      <c r="BE103" s="187">
        <f t="shared" si="4"/>
        <v>0</v>
      </c>
      <c r="BF103" s="187">
        <f t="shared" si="5"/>
        <v>0</v>
      </c>
      <c r="BG103" s="187">
        <f t="shared" si="6"/>
        <v>0</v>
      </c>
      <c r="BH103" s="187">
        <f t="shared" si="7"/>
        <v>0</v>
      </c>
      <c r="BI103" s="187">
        <f t="shared" si="8"/>
        <v>0</v>
      </c>
      <c r="BJ103" s="18" t="s">
        <v>79</v>
      </c>
      <c r="BK103" s="187">
        <f t="shared" si="9"/>
        <v>0</v>
      </c>
      <c r="BL103" s="18" t="s">
        <v>193</v>
      </c>
      <c r="BM103" s="186" t="s">
        <v>2200</v>
      </c>
    </row>
    <row r="104" spans="1:65" s="2" customFormat="1" ht="16.5" customHeight="1">
      <c r="A104" s="35"/>
      <c r="B104" s="36"/>
      <c r="C104" s="226" t="s">
        <v>300</v>
      </c>
      <c r="D104" s="226" t="s">
        <v>346</v>
      </c>
      <c r="E104" s="227" t="s">
        <v>1814</v>
      </c>
      <c r="F104" s="228" t="s">
        <v>1815</v>
      </c>
      <c r="G104" s="229" t="s">
        <v>1126</v>
      </c>
      <c r="H104" s="230">
        <v>1</v>
      </c>
      <c r="I104" s="231"/>
      <c r="J104" s="232">
        <f t="shared" si="0"/>
        <v>0</v>
      </c>
      <c r="K104" s="228" t="s">
        <v>19</v>
      </c>
      <c r="L104" s="233"/>
      <c r="M104" s="234" t="s">
        <v>19</v>
      </c>
      <c r="N104" s="235" t="s">
        <v>42</v>
      </c>
      <c r="O104" s="65"/>
      <c r="P104" s="184">
        <f t="shared" si="1"/>
        <v>0</v>
      </c>
      <c r="Q104" s="184">
        <v>0</v>
      </c>
      <c r="R104" s="184">
        <f t="shared" si="2"/>
        <v>0</v>
      </c>
      <c r="S104" s="184">
        <v>0</v>
      </c>
      <c r="T104" s="185">
        <f t="shared" si="3"/>
        <v>0</v>
      </c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R104" s="186" t="s">
        <v>232</v>
      </c>
      <c r="AT104" s="186" t="s">
        <v>346</v>
      </c>
      <c r="AU104" s="186" t="s">
        <v>81</v>
      </c>
      <c r="AY104" s="18" t="s">
        <v>187</v>
      </c>
      <c r="BE104" s="187">
        <f t="shared" si="4"/>
        <v>0</v>
      </c>
      <c r="BF104" s="187">
        <f t="shared" si="5"/>
        <v>0</v>
      </c>
      <c r="BG104" s="187">
        <f t="shared" si="6"/>
        <v>0</v>
      </c>
      <c r="BH104" s="187">
        <f t="shared" si="7"/>
        <v>0</v>
      </c>
      <c r="BI104" s="187">
        <f t="shared" si="8"/>
        <v>0</v>
      </c>
      <c r="BJ104" s="18" t="s">
        <v>79</v>
      </c>
      <c r="BK104" s="187">
        <f t="shared" si="9"/>
        <v>0</v>
      </c>
      <c r="BL104" s="18" t="s">
        <v>193</v>
      </c>
      <c r="BM104" s="186" t="s">
        <v>2201</v>
      </c>
    </row>
    <row r="105" spans="1:65" s="2" customFormat="1" ht="16.5" customHeight="1">
      <c r="A105" s="35"/>
      <c r="B105" s="36"/>
      <c r="C105" s="226" t="s">
        <v>7</v>
      </c>
      <c r="D105" s="226" t="s">
        <v>346</v>
      </c>
      <c r="E105" s="227" t="s">
        <v>1816</v>
      </c>
      <c r="F105" s="228" t="s">
        <v>1815</v>
      </c>
      <c r="G105" s="229" t="s">
        <v>1126</v>
      </c>
      <c r="H105" s="230">
        <v>2</v>
      </c>
      <c r="I105" s="231"/>
      <c r="J105" s="232">
        <f t="shared" si="0"/>
        <v>0</v>
      </c>
      <c r="K105" s="228" t="s">
        <v>19</v>
      </c>
      <c r="L105" s="233"/>
      <c r="M105" s="234" t="s">
        <v>19</v>
      </c>
      <c r="N105" s="235" t="s">
        <v>42</v>
      </c>
      <c r="O105" s="65"/>
      <c r="P105" s="184">
        <f t="shared" si="1"/>
        <v>0</v>
      </c>
      <c r="Q105" s="184">
        <v>0</v>
      </c>
      <c r="R105" s="184">
        <f t="shared" si="2"/>
        <v>0</v>
      </c>
      <c r="S105" s="184">
        <v>0</v>
      </c>
      <c r="T105" s="185">
        <f t="shared" si="3"/>
        <v>0</v>
      </c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R105" s="186" t="s">
        <v>232</v>
      </c>
      <c r="AT105" s="186" t="s">
        <v>346</v>
      </c>
      <c r="AU105" s="186" t="s">
        <v>81</v>
      </c>
      <c r="AY105" s="18" t="s">
        <v>187</v>
      </c>
      <c r="BE105" s="187">
        <f t="shared" si="4"/>
        <v>0</v>
      </c>
      <c r="BF105" s="187">
        <f t="shared" si="5"/>
        <v>0</v>
      </c>
      <c r="BG105" s="187">
        <f t="shared" si="6"/>
        <v>0</v>
      </c>
      <c r="BH105" s="187">
        <f t="shared" si="7"/>
        <v>0</v>
      </c>
      <c r="BI105" s="187">
        <f t="shared" si="8"/>
        <v>0</v>
      </c>
      <c r="BJ105" s="18" t="s">
        <v>79</v>
      </c>
      <c r="BK105" s="187">
        <f t="shared" si="9"/>
        <v>0</v>
      </c>
      <c r="BL105" s="18" t="s">
        <v>193</v>
      </c>
      <c r="BM105" s="186" t="s">
        <v>2202</v>
      </c>
    </row>
    <row r="106" spans="1:65" s="2" customFormat="1" ht="16.5" customHeight="1">
      <c r="A106" s="35"/>
      <c r="B106" s="36"/>
      <c r="C106" s="226" t="s">
        <v>312</v>
      </c>
      <c r="D106" s="226" t="s">
        <v>346</v>
      </c>
      <c r="E106" s="227" t="s">
        <v>1817</v>
      </c>
      <c r="F106" s="228" t="s">
        <v>1818</v>
      </c>
      <c r="G106" s="229" t="s">
        <v>1126</v>
      </c>
      <c r="H106" s="230">
        <v>6</v>
      </c>
      <c r="I106" s="231"/>
      <c r="J106" s="232">
        <f t="shared" si="0"/>
        <v>0</v>
      </c>
      <c r="K106" s="228" t="s">
        <v>19</v>
      </c>
      <c r="L106" s="233"/>
      <c r="M106" s="234" t="s">
        <v>19</v>
      </c>
      <c r="N106" s="235" t="s">
        <v>42</v>
      </c>
      <c r="O106" s="65"/>
      <c r="P106" s="184">
        <f t="shared" si="1"/>
        <v>0</v>
      </c>
      <c r="Q106" s="184">
        <v>0</v>
      </c>
      <c r="R106" s="184">
        <f t="shared" si="2"/>
        <v>0</v>
      </c>
      <c r="S106" s="184">
        <v>0</v>
      </c>
      <c r="T106" s="185">
        <f t="shared" si="3"/>
        <v>0</v>
      </c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R106" s="186" t="s">
        <v>232</v>
      </c>
      <c r="AT106" s="186" t="s">
        <v>346</v>
      </c>
      <c r="AU106" s="186" t="s">
        <v>81</v>
      </c>
      <c r="AY106" s="18" t="s">
        <v>187</v>
      </c>
      <c r="BE106" s="187">
        <f t="shared" si="4"/>
        <v>0</v>
      </c>
      <c r="BF106" s="187">
        <f t="shared" si="5"/>
        <v>0</v>
      </c>
      <c r="BG106" s="187">
        <f t="shared" si="6"/>
        <v>0</v>
      </c>
      <c r="BH106" s="187">
        <f t="shared" si="7"/>
        <v>0</v>
      </c>
      <c r="BI106" s="187">
        <f t="shared" si="8"/>
        <v>0</v>
      </c>
      <c r="BJ106" s="18" t="s">
        <v>79</v>
      </c>
      <c r="BK106" s="187">
        <f t="shared" si="9"/>
        <v>0</v>
      </c>
      <c r="BL106" s="18" t="s">
        <v>193</v>
      </c>
      <c r="BM106" s="186" t="s">
        <v>2203</v>
      </c>
    </row>
    <row r="107" spans="1:65" s="2" customFormat="1" ht="16.5" customHeight="1">
      <c r="A107" s="35"/>
      <c r="B107" s="36"/>
      <c r="C107" s="226" t="s">
        <v>790</v>
      </c>
      <c r="D107" s="226" t="s">
        <v>346</v>
      </c>
      <c r="E107" s="227" t="s">
        <v>1819</v>
      </c>
      <c r="F107" s="228" t="s">
        <v>1820</v>
      </c>
      <c r="G107" s="229" t="s">
        <v>1126</v>
      </c>
      <c r="H107" s="230">
        <v>2</v>
      </c>
      <c r="I107" s="231"/>
      <c r="J107" s="232">
        <f t="shared" si="0"/>
        <v>0</v>
      </c>
      <c r="K107" s="228" t="s">
        <v>19</v>
      </c>
      <c r="L107" s="233"/>
      <c r="M107" s="234" t="s">
        <v>19</v>
      </c>
      <c r="N107" s="235" t="s">
        <v>42</v>
      </c>
      <c r="O107" s="65"/>
      <c r="P107" s="184">
        <f t="shared" si="1"/>
        <v>0</v>
      </c>
      <c r="Q107" s="184">
        <v>0</v>
      </c>
      <c r="R107" s="184">
        <f t="shared" si="2"/>
        <v>0</v>
      </c>
      <c r="S107" s="184">
        <v>0</v>
      </c>
      <c r="T107" s="185">
        <f t="shared" si="3"/>
        <v>0</v>
      </c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R107" s="186" t="s">
        <v>232</v>
      </c>
      <c r="AT107" s="186" t="s">
        <v>346</v>
      </c>
      <c r="AU107" s="186" t="s">
        <v>81</v>
      </c>
      <c r="AY107" s="18" t="s">
        <v>187</v>
      </c>
      <c r="BE107" s="187">
        <f t="shared" si="4"/>
        <v>0</v>
      </c>
      <c r="BF107" s="187">
        <f t="shared" si="5"/>
        <v>0</v>
      </c>
      <c r="BG107" s="187">
        <f t="shared" si="6"/>
        <v>0</v>
      </c>
      <c r="BH107" s="187">
        <f t="shared" si="7"/>
        <v>0</v>
      </c>
      <c r="BI107" s="187">
        <f t="shared" si="8"/>
        <v>0</v>
      </c>
      <c r="BJ107" s="18" t="s">
        <v>79</v>
      </c>
      <c r="BK107" s="187">
        <f t="shared" si="9"/>
        <v>0</v>
      </c>
      <c r="BL107" s="18" t="s">
        <v>193</v>
      </c>
      <c r="BM107" s="186" t="s">
        <v>2204</v>
      </c>
    </row>
    <row r="108" spans="1:65" s="2" customFormat="1" ht="16.5" customHeight="1">
      <c r="A108" s="35"/>
      <c r="B108" s="36"/>
      <c r="C108" s="226" t="s">
        <v>317</v>
      </c>
      <c r="D108" s="226" t="s">
        <v>346</v>
      </c>
      <c r="E108" s="227" t="s">
        <v>1821</v>
      </c>
      <c r="F108" s="228" t="s">
        <v>1822</v>
      </c>
      <c r="G108" s="229" t="s">
        <v>1126</v>
      </c>
      <c r="H108" s="230">
        <v>2</v>
      </c>
      <c r="I108" s="231"/>
      <c r="J108" s="232">
        <f t="shared" si="0"/>
        <v>0</v>
      </c>
      <c r="K108" s="228" t="s">
        <v>19</v>
      </c>
      <c r="L108" s="233"/>
      <c r="M108" s="234" t="s">
        <v>19</v>
      </c>
      <c r="N108" s="235" t="s">
        <v>42</v>
      </c>
      <c r="O108" s="65"/>
      <c r="P108" s="184">
        <f t="shared" si="1"/>
        <v>0</v>
      </c>
      <c r="Q108" s="184">
        <v>0</v>
      </c>
      <c r="R108" s="184">
        <f t="shared" si="2"/>
        <v>0</v>
      </c>
      <c r="S108" s="184">
        <v>0</v>
      </c>
      <c r="T108" s="185">
        <f t="shared" si="3"/>
        <v>0</v>
      </c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R108" s="186" t="s">
        <v>232</v>
      </c>
      <c r="AT108" s="186" t="s">
        <v>346</v>
      </c>
      <c r="AU108" s="186" t="s">
        <v>81</v>
      </c>
      <c r="AY108" s="18" t="s">
        <v>187</v>
      </c>
      <c r="BE108" s="187">
        <f t="shared" si="4"/>
        <v>0</v>
      </c>
      <c r="BF108" s="187">
        <f t="shared" si="5"/>
        <v>0</v>
      </c>
      <c r="BG108" s="187">
        <f t="shared" si="6"/>
        <v>0</v>
      </c>
      <c r="BH108" s="187">
        <f t="shared" si="7"/>
        <v>0</v>
      </c>
      <c r="BI108" s="187">
        <f t="shared" si="8"/>
        <v>0</v>
      </c>
      <c r="BJ108" s="18" t="s">
        <v>79</v>
      </c>
      <c r="BK108" s="187">
        <f t="shared" si="9"/>
        <v>0</v>
      </c>
      <c r="BL108" s="18" t="s">
        <v>193</v>
      </c>
      <c r="BM108" s="186" t="s">
        <v>2205</v>
      </c>
    </row>
    <row r="109" spans="1:65" s="2" customFormat="1" ht="24.2" customHeight="1">
      <c r="A109" s="35"/>
      <c r="B109" s="36"/>
      <c r="C109" s="226" t="s">
        <v>322</v>
      </c>
      <c r="D109" s="226" t="s">
        <v>346</v>
      </c>
      <c r="E109" s="227" t="s">
        <v>1823</v>
      </c>
      <c r="F109" s="228" t="s">
        <v>1824</v>
      </c>
      <c r="G109" s="229" t="s">
        <v>1126</v>
      </c>
      <c r="H109" s="230">
        <v>2</v>
      </c>
      <c r="I109" s="231"/>
      <c r="J109" s="232">
        <f t="shared" si="0"/>
        <v>0</v>
      </c>
      <c r="K109" s="228" t="s">
        <v>19</v>
      </c>
      <c r="L109" s="233"/>
      <c r="M109" s="234" t="s">
        <v>19</v>
      </c>
      <c r="N109" s="235" t="s">
        <v>42</v>
      </c>
      <c r="O109" s="65"/>
      <c r="P109" s="184">
        <f t="shared" si="1"/>
        <v>0</v>
      </c>
      <c r="Q109" s="184">
        <v>0</v>
      </c>
      <c r="R109" s="184">
        <f t="shared" si="2"/>
        <v>0</v>
      </c>
      <c r="S109" s="184">
        <v>0</v>
      </c>
      <c r="T109" s="185">
        <f t="shared" si="3"/>
        <v>0</v>
      </c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R109" s="186" t="s">
        <v>232</v>
      </c>
      <c r="AT109" s="186" t="s">
        <v>346</v>
      </c>
      <c r="AU109" s="186" t="s">
        <v>81</v>
      </c>
      <c r="AY109" s="18" t="s">
        <v>187</v>
      </c>
      <c r="BE109" s="187">
        <f t="shared" si="4"/>
        <v>0</v>
      </c>
      <c r="BF109" s="187">
        <f t="shared" si="5"/>
        <v>0</v>
      </c>
      <c r="BG109" s="187">
        <f t="shared" si="6"/>
        <v>0</v>
      </c>
      <c r="BH109" s="187">
        <f t="shared" si="7"/>
        <v>0</v>
      </c>
      <c r="BI109" s="187">
        <f t="shared" si="8"/>
        <v>0</v>
      </c>
      <c r="BJ109" s="18" t="s">
        <v>79</v>
      </c>
      <c r="BK109" s="187">
        <f t="shared" si="9"/>
        <v>0</v>
      </c>
      <c r="BL109" s="18" t="s">
        <v>193</v>
      </c>
      <c r="BM109" s="186" t="s">
        <v>2206</v>
      </c>
    </row>
    <row r="110" spans="1:65" s="2" customFormat="1" ht="16.5" customHeight="1">
      <c r="A110" s="35"/>
      <c r="B110" s="36"/>
      <c r="C110" s="226" t="s">
        <v>327</v>
      </c>
      <c r="D110" s="226" t="s">
        <v>346</v>
      </c>
      <c r="E110" s="227" t="s">
        <v>1825</v>
      </c>
      <c r="F110" s="228" t="s">
        <v>1826</v>
      </c>
      <c r="G110" s="229" t="s">
        <v>1126</v>
      </c>
      <c r="H110" s="230">
        <v>1</v>
      </c>
      <c r="I110" s="231"/>
      <c r="J110" s="232">
        <f t="shared" si="0"/>
        <v>0</v>
      </c>
      <c r="K110" s="228" t="s">
        <v>19</v>
      </c>
      <c r="L110" s="233"/>
      <c r="M110" s="234" t="s">
        <v>19</v>
      </c>
      <c r="N110" s="235" t="s">
        <v>42</v>
      </c>
      <c r="O110" s="65"/>
      <c r="P110" s="184">
        <f t="shared" si="1"/>
        <v>0</v>
      </c>
      <c r="Q110" s="184">
        <v>0</v>
      </c>
      <c r="R110" s="184">
        <f t="shared" si="2"/>
        <v>0</v>
      </c>
      <c r="S110" s="184">
        <v>0</v>
      </c>
      <c r="T110" s="185">
        <f t="shared" si="3"/>
        <v>0</v>
      </c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R110" s="186" t="s">
        <v>232</v>
      </c>
      <c r="AT110" s="186" t="s">
        <v>346</v>
      </c>
      <c r="AU110" s="186" t="s">
        <v>81</v>
      </c>
      <c r="AY110" s="18" t="s">
        <v>187</v>
      </c>
      <c r="BE110" s="187">
        <f t="shared" si="4"/>
        <v>0</v>
      </c>
      <c r="BF110" s="187">
        <f t="shared" si="5"/>
        <v>0</v>
      </c>
      <c r="BG110" s="187">
        <f t="shared" si="6"/>
        <v>0</v>
      </c>
      <c r="BH110" s="187">
        <f t="shared" si="7"/>
        <v>0</v>
      </c>
      <c r="BI110" s="187">
        <f t="shared" si="8"/>
        <v>0</v>
      </c>
      <c r="BJ110" s="18" t="s">
        <v>79</v>
      </c>
      <c r="BK110" s="187">
        <f t="shared" si="9"/>
        <v>0</v>
      </c>
      <c r="BL110" s="18" t="s">
        <v>193</v>
      </c>
      <c r="BM110" s="186" t="s">
        <v>2207</v>
      </c>
    </row>
    <row r="111" spans="1:65" s="2" customFormat="1" ht="16.5" customHeight="1">
      <c r="A111" s="35"/>
      <c r="B111" s="36"/>
      <c r="C111" s="226" t="s">
        <v>335</v>
      </c>
      <c r="D111" s="226" t="s">
        <v>346</v>
      </c>
      <c r="E111" s="227" t="s">
        <v>1827</v>
      </c>
      <c r="F111" s="228" t="s">
        <v>1828</v>
      </c>
      <c r="G111" s="229" t="s">
        <v>1126</v>
      </c>
      <c r="H111" s="230">
        <v>1</v>
      </c>
      <c r="I111" s="231"/>
      <c r="J111" s="232">
        <f t="shared" si="0"/>
        <v>0</v>
      </c>
      <c r="K111" s="228" t="s">
        <v>19</v>
      </c>
      <c r="L111" s="233"/>
      <c r="M111" s="234" t="s">
        <v>19</v>
      </c>
      <c r="N111" s="235" t="s">
        <v>42</v>
      </c>
      <c r="O111" s="65"/>
      <c r="P111" s="184">
        <f t="shared" si="1"/>
        <v>0</v>
      </c>
      <c r="Q111" s="184">
        <v>0</v>
      </c>
      <c r="R111" s="184">
        <f t="shared" si="2"/>
        <v>0</v>
      </c>
      <c r="S111" s="184">
        <v>0</v>
      </c>
      <c r="T111" s="185">
        <f t="shared" si="3"/>
        <v>0</v>
      </c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R111" s="186" t="s">
        <v>232</v>
      </c>
      <c r="AT111" s="186" t="s">
        <v>346</v>
      </c>
      <c r="AU111" s="186" t="s">
        <v>81</v>
      </c>
      <c r="AY111" s="18" t="s">
        <v>187</v>
      </c>
      <c r="BE111" s="187">
        <f t="shared" si="4"/>
        <v>0</v>
      </c>
      <c r="BF111" s="187">
        <f t="shared" si="5"/>
        <v>0</v>
      </c>
      <c r="BG111" s="187">
        <f t="shared" si="6"/>
        <v>0</v>
      </c>
      <c r="BH111" s="187">
        <f t="shared" si="7"/>
        <v>0</v>
      </c>
      <c r="BI111" s="187">
        <f t="shared" si="8"/>
        <v>0</v>
      </c>
      <c r="BJ111" s="18" t="s">
        <v>79</v>
      </c>
      <c r="BK111" s="187">
        <f t="shared" si="9"/>
        <v>0</v>
      </c>
      <c r="BL111" s="18" t="s">
        <v>193</v>
      </c>
      <c r="BM111" s="186" t="s">
        <v>2208</v>
      </c>
    </row>
    <row r="112" spans="1:65" s="2" customFormat="1" ht="24.2" customHeight="1">
      <c r="A112" s="35"/>
      <c r="B112" s="36"/>
      <c r="C112" s="226" t="s">
        <v>345</v>
      </c>
      <c r="D112" s="226" t="s">
        <v>346</v>
      </c>
      <c r="E112" s="227" t="s">
        <v>1829</v>
      </c>
      <c r="F112" s="228" t="s">
        <v>1830</v>
      </c>
      <c r="G112" s="229" t="s">
        <v>1126</v>
      </c>
      <c r="H112" s="230">
        <v>1</v>
      </c>
      <c r="I112" s="231"/>
      <c r="J112" s="232">
        <f t="shared" si="0"/>
        <v>0</v>
      </c>
      <c r="K112" s="228" t="s">
        <v>19</v>
      </c>
      <c r="L112" s="233"/>
      <c r="M112" s="234" t="s">
        <v>19</v>
      </c>
      <c r="N112" s="235" t="s">
        <v>42</v>
      </c>
      <c r="O112" s="65"/>
      <c r="P112" s="184">
        <f t="shared" si="1"/>
        <v>0</v>
      </c>
      <c r="Q112" s="184">
        <v>0</v>
      </c>
      <c r="R112" s="184">
        <f t="shared" si="2"/>
        <v>0</v>
      </c>
      <c r="S112" s="184">
        <v>0</v>
      </c>
      <c r="T112" s="185">
        <f t="shared" si="3"/>
        <v>0</v>
      </c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R112" s="186" t="s">
        <v>232</v>
      </c>
      <c r="AT112" s="186" t="s">
        <v>346</v>
      </c>
      <c r="AU112" s="186" t="s">
        <v>81</v>
      </c>
      <c r="AY112" s="18" t="s">
        <v>187</v>
      </c>
      <c r="BE112" s="187">
        <f t="shared" si="4"/>
        <v>0</v>
      </c>
      <c r="BF112" s="187">
        <f t="shared" si="5"/>
        <v>0</v>
      </c>
      <c r="BG112" s="187">
        <f t="shared" si="6"/>
        <v>0</v>
      </c>
      <c r="BH112" s="187">
        <f t="shared" si="7"/>
        <v>0</v>
      </c>
      <c r="BI112" s="187">
        <f t="shared" si="8"/>
        <v>0</v>
      </c>
      <c r="BJ112" s="18" t="s">
        <v>79</v>
      </c>
      <c r="BK112" s="187">
        <f t="shared" si="9"/>
        <v>0</v>
      </c>
      <c r="BL112" s="18" t="s">
        <v>193</v>
      </c>
      <c r="BM112" s="186" t="s">
        <v>2209</v>
      </c>
    </row>
    <row r="113" spans="1:65" s="2" customFormat="1" ht="24.2" customHeight="1">
      <c r="A113" s="35"/>
      <c r="B113" s="36"/>
      <c r="C113" s="226" t="s">
        <v>354</v>
      </c>
      <c r="D113" s="226" t="s">
        <v>346</v>
      </c>
      <c r="E113" s="227" t="s">
        <v>1831</v>
      </c>
      <c r="F113" s="228" t="s">
        <v>1832</v>
      </c>
      <c r="G113" s="229" t="s">
        <v>1126</v>
      </c>
      <c r="H113" s="230">
        <v>1</v>
      </c>
      <c r="I113" s="231"/>
      <c r="J113" s="232">
        <f t="shared" si="0"/>
        <v>0</v>
      </c>
      <c r="K113" s="228" t="s">
        <v>19</v>
      </c>
      <c r="L113" s="233"/>
      <c r="M113" s="234" t="s">
        <v>19</v>
      </c>
      <c r="N113" s="235" t="s">
        <v>42</v>
      </c>
      <c r="O113" s="65"/>
      <c r="P113" s="184">
        <f t="shared" si="1"/>
        <v>0</v>
      </c>
      <c r="Q113" s="184">
        <v>0</v>
      </c>
      <c r="R113" s="184">
        <f t="shared" si="2"/>
        <v>0</v>
      </c>
      <c r="S113" s="184">
        <v>0</v>
      </c>
      <c r="T113" s="185">
        <f t="shared" si="3"/>
        <v>0</v>
      </c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R113" s="186" t="s">
        <v>232</v>
      </c>
      <c r="AT113" s="186" t="s">
        <v>346</v>
      </c>
      <c r="AU113" s="186" t="s">
        <v>81</v>
      </c>
      <c r="AY113" s="18" t="s">
        <v>187</v>
      </c>
      <c r="BE113" s="187">
        <f t="shared" si="4"/>
        <v>0</v>
      </c>
      <c r="BF113" s="187">
        <f t="shared" si="5"/>
        <v>0</v>
      </c>
      <c r="BG113" s="187">
        <f t="shared" si="6"/>
        <v>0</v>
      </c>
      <c r="BH113" s="187">
        <f t="shared" si="7"/>
        <v>0</v>
      </c>
      <c r="BI113" s="187">
        <f t="shared" si="8"/>
        <v>0</v>
      </c>
      <c r="BJ113" s="18" t="s">
        <v>79</v>
      </c>
      <c r="BK113" s="187">
        <f t="shared" si="9"/>
        <v>0</v>
      </c>
      <c r="BL113" s="18" t="s">
        <v>193</v>
      </c>
      <c r="BM113" s="186" t="s">
        <v>2210</v>
      </c>
    </row>
    <row r="114" spans="1:65" s="2" customFormat="1" ht="16.5" customHeight="1">
      <c r="A114" s="35"/>
      <c r="B114" s="36"/>
      <c r="C114" s="226" t="s">
        <v>362</v>
      </c>
      <c r="D114" s="226" t="s">
        <v>346</v>
      </c>
      <c r="E114" s="227" t="s">
        <v>1833</v>
      </c>
      <c r="F114" s="228" t="s">
        <v>1834</v>
      </c>
      <c r="G114" s="229" t="s">
        <v>1126</v>
      </c>
      <c r="H114" s="230">
        <v>4</v>
      </c>
      <c r="I114" s="231"/>
      <c r="J114" s="232">
        <f t="shared" si="0"/>
        <v>0</v>
      </c>
      <c r="K114" s="228" t="s">
        <v>19</v>
      </c>
      <c r="L114" s="233"/>
      <c r="M114" s="234" t="s">
        <v>19</v>
      </c>
      <c r="N114" s="235" t="s">
        <v>42</v>
      </c>
      <c r="O114" s="65"/>
      <c r="P114" s="184">
        <f t="shared" si="1"/>
        <v>0</v>
      </c>
      <c r="Q114" s="184">
        <v>0</v>
      </c>
      <c r="R114" s="184">
        <f t="shared" si="2"/>
        <v>0</v>
      </c>
      <c r="S114" s="184">
        <v>0</v>
      </c>
      <c r="T114" s="185">
        <f t="shared" si="3"/>
        <v>0</v>
      </c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R114" s="186" t="s">
        <v>232</v>
      </c>
      <c r="AT114" s="186" t="s">
        <v>346</v>
      </c>
      <c r="AU114" s="186" t="s">
        <v>81</v>
      </c>
      <c r="AY114" s="18" t="s">
        <v>187</v>
      </c>
      <c r="BE114" s="187">
        <f t="shared" si="4"/>
        <v>0</v>
      </c>
      <c r="BF114" s="187">
        <f t="shared" si="5"/>
        <v>0</v>
      </c>
      <c r="BG114" s="187">
        <f t="shared" si="6"/>
        <v>0</v>
      </c>
      <c r="BH114" s="187">
        <f t="shared" si="7"/>
        <v>0</v>
      </c>
      <c r="BI114" s="187">
        <f t="shared" si="8"/>
        <v>0</v>
      </c>
      <c r="BJ114" s="18" t="s">
        <v>79</v>
      </c>
      <c r="BK114" s="187">
        <f t="shared" si="9"/>
        <v>0</v>
      </c>
      <c r="BL114" s="18" t="s">
        <v>193</v>
      </c>
      <c r="BM114" s="186" t="s">
        <v>2211</v>
      </c>
    </row>
    <row r="115" spans="1:65" s="2" customFormat="1" ht="16.5" customHeight="1">
      <c r="A115" s="35"/>
      <c r="B115" s="36"/>
      <c r="C115" s="226" t="s">
        <v>367</v>
      </c>
      <c r="D115" s="226" t="s">
        <v>346</v>
      </c>
      <c r="E115" s="227" t="s">
        <v>1835</v>
      </c>
      <c r="F115" s="228" t="s">
        <v>1836</v>
      </c>
      <c r="G115" s="229" t="s">
        <v>1126</v>
      </c>
      <c r="H115" s="230">
        <v>4</v>
      </c>
      <c r="I115" s="231"/>
      <c r="J115" s="232">
        <f t="shared" si="0"/>
        <v>0</v>
      </c>
      <c r="K115" s="228" t="s">
        <v>19</v>
      </c>
      <c r="L115" s="233"/>
      <c r="M115" s="234" t="s">
        <v>19</v>
      </c>
      <c r="N115" s="235" t="s">
        <v>42</v>
      </c>
      <c r="O115" s="65"/>
      <c r="P115" s="184">
        <f t="shared" si="1"/>
        <v>0</v>
      </c>
      <c r="Q115" s="184">
        <v>0</v>
      </c>
      <c r="R115" s="184">
        <f t="shared" si="2"/>
        <v>0</v>
      </c>
      <c r="S115" s="184">
        <v>0</v>
      </c>
      <c r="T115" s="185">
        <f t="shared" si="3"/>
        <v>0</v>
      </c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R115" s="186" t="s">
        <v>232</v>
      </c>
      <c r="AT115" s="186" t="s">
        <v>346</v>
      </c>
      <c r="AU115" s="186" t="s">
        <v>81</v>
      </c>
      <c r="AY115" s="18" t="s">
        <v>187</v>
      </c>
      <c r="BE115" s="187">
        <f t="shared" si="4"/>
        <v>0</v>
      </c>
      <c r="BF115" s="187">
        <f t="shared" si="5"/>
        <v>0</v>
      </c>
      <c r="BG115" s="187">
        <f t="shared" si="6"/>
        <v>0</v>
      </c>
      <c r="BH115" s="187">
        <f t="shared" si="7"/>
        <v>0</v>
      </c>
      <c r="BI115" s="187">
        <f t="shared" si="8"/>
        <v>0</v>
      </c>
      <c r="BJ115" s="18" t="s">
        <v>79</v>
      </c>
      <c r="BK115" s="187">
        <f t="shared" si="9"/>
        <v>0</v>
      </c>
      <c r="BL115" s="18" t="s">
        <v>193</v>
      </c>
      <c r="BM115" s="186" t="s">
        <v>2212</v>
      </c>
    </row>
    <row r="116" spans="1:65" s="2" customFormat="1" ht="16.5" customHeight="1">
      <c r="A116" s="35"/>
      <c r="B116" s="36"/>
      <c r="C116" s="226" t="s">
        <v>372</v>
      </c>
      <c r="D116" s="226" t="s">
        <v>346</v>
      </c>
      <c r="E116" s="227" t="s">
        <v>1837</v>
      </c>
      <c r="F116" s="228" t="s">
        <v>1838</v>
      </c>
      <c r="G116" s="229" t="s">
        <v>1126</v>
      </c>
      <c r="H116" s="230">
        <v>1</v>
      </c>
      <c r="I116" s="231"/>
      <c r="J116" s="232">
        <f t="shared" si="0"/>
        <v>0</v>
      </c>
      <c r="K116" s="228" t="s">
        <v>19</v>
      </c>
      <c r="L116" s="233"/>
      <c r="M116" s="234" t="s">
        <v>19</v>
      </c>
      <c r="N116" s="235" t="s">
        <v>42</v>
      </c>
      <c r="O116" s="65"/>
      <c r="P116" s="184">
        <f t="shared" si="1"/>
        <v>0</v>
      </c>
      <c r="Q116" s="184">
        <v>0</v>
      </c>
      <c r="R116" s="184">
        <f t="shared" si="2"/>
        <v>0</v>
      </c>
      <c r="S116" s="184">
        <v>0</v>
      </c>
      <c r="T116" s="185">
        <f t="shared" si="3"/>
        <v>0</v>
      </c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R116" s="186" t="s">
        <v>232</v>
      </c>
      <c r="AT116" s="186" t="s">
        <v>346</v>
      </c>
      <c r="AU116" s="186" t="s">
        <v>81</v>
      </c>
      <c r="AY116" s="18" t="s">
        <v>187</v>
      </c>
      <c r="BE116" s="187">
        <f t="shared" si="4"/>
        <v>0</v>
      </c>
      <c r="BF116" s="187">
        <f t="shared" si="5"/>
        <v>0</v>
      </c>
      <c r="BG116" s="187">
        <f t="shared" si="6"/>
        <v>0</v>
      </c>
      <c r="BH116" s="187">
        <f t="shared" si="7"/>
        <v>0</v>
      </c>
      <c r="BI116" s="187">
        <f t="shared" si="8"/>
        <v>0</v>
      </c>
      <c r="BJ116" s="18" t="s">
        <v>79</v>
      </c>
      <c r="BK116" s="187">
        <f t="shared" si="9"/>
        <v>0</v>
      </c>
      <c r="BL116" s="18" t="s">
        <v>193</v>
      </c>
      <c r="BM116" s="186" t="s">
        <v>2213</v>
      </c>
    </row>
    <row r="117" spans="1:65" s="2" customFormat="1" ht="16.5" customHeight="1">
      <c r="A117" s="35"/>
      <c r="B117" s="36"/>
      <c r="C117" s="226" t="s">
        <v>379</v>
      </c>
      <c r="D117" s="226" t="s">
        <v>346</v>
      </c>
      <c r="E117" s="227" t="s">
        <v>1839</v>
      </c>
      <c r="F117" s="228" t="s">
        <v>1840</v>
      </c>
      <c r="G117" s="229" t="s">
        <v>1126</v>
      </c>
      <c r="H117" s="230">
        <v>1</v>
      </c>
      <c r="I117" s="231"/>
      <c r="J117" s="232">
        <f t="shared" ref="J117:J148" si="10">ROUND(I117*H117,2)</f>
        <v>0</v>
      </c>
      <c r="K117" s="228" t="s">
        <v>19</v>
      </c>
      <c r="L117" s="233"/>
      <c r="M117" s="234" t="s">
        <v>19</v>
      </c>
      <c r="N117" s="235" t="s">
        <v>42</v>
      </c>
      <c r="O117" s="65"/>
      <c r="P117" s="184">
        <f t="shared" ref="P117:P148" si="11">O117*H117</f>
        <v>0</v>
      </c>
      <c r="Q117" s="184">
        <v>0</v>
      </c>
      <c r="R117" s="184">
        <f t="shared" ref="R117:R148" si="12">Q117*H117</f>
        <v>0</v>
      </c>
      <c r="S117" s="184">
        <v>0</v>
      </c>
      <c r="T117" s="185">
        <f t="shared" ref="T117:T148" si="13">S117*H117</f>
        <v>0</v>
      </c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R117" s="186" t="s">
        <v>232</v>
      </c>
      <c r="AT117" s="186" t="s">
        <v>346</v>
      </c>
      <c r="AU117" s="186" t="s">
        <v>81</v>
      </c>
      <c r="AY117" s="18" t="s">
        <v>187</v>
      </c>
      <c r="BE117" s="187">
        <f t="shared" ref="BE117:BE138" si="14">IF(N117="základní",J117,0)</f>
        <v>0</v>
      </c>
      <c r="BF117" s="187">
        <f t="shared" ref="BF117:BF138" si="15">IF(N117="snížená",J117,0)</f>
        <v>0</v>
      </c>
      <c r="BG117" s="187">
        <f t="shared" ref="BG117:BG138" si="16">IF(N117="zákl. přenesená",J117,0)</f>
        <v>0</v>
      </c>
      <c r="BH117" s="187">
        <f t="shared" ref="BH117:BH138" si="17">IF(N117="sníž. přenesená",J117,0)</f>
        <v>0</v>
      </c>
      <c r="BI117" s="187">
        <f t="shared" ref="BI117:BI138" si="18">IF(N117="nulová",J117,0)</f>
        <v>0</v>
      </c>
      <c r="BJ117" s="18" t="s">
        <v>79</v>
      </c>
      <c r="BK117" s="187">
        <f t="shared" ref="BK117:BK138" si="19">ROUND(I117*H117,2)</f>
        <v>0</v>
      </c>
      <c r="BL117" s="18" t="s">
        <v>193</v>
      </c>
      <c r="BM117" s="186" t="s">
        <v>2214</v>
      </c>
    </row>
    <row r="118" spans="1:65" s="2" customFormat="1" ht="16.5" customHeight="1">
      <c r="A118" s="35"/>
      <c r="B118" s="36"/>
      <c r="C118" s="226" t="s">
        <v>385</v>
      </c>
      <c r="D118" s="226" t="s">
        <v>346</v>
      </c>
      <c r="E118" s="227" t="s">
        <v>1841</v>
      </c>
      <c r="F118" s="228" t="s">
        <v>1842</v>
      </c>
      <c r="G118" s="229" t="s">
        <v>1126</v>
      </c>
      <c r="H118" s="230">
        <v>3</v>
      </c>
      <c r="I118" s="231"/>
      <c r="J118" s="232">
        <f t="shared" si="10"/>
        <v>0</v>
      </c>
      <c r="K118" s="228" t="s">
        <v>19</v>
      </c>
      <c r="L118" s="233"/>
      <c r="M118" s="234" t="s">
        <v>19</v>
      </c>
      <c r="N118" s="235" t="s">
        <v>42</v>
      </c>
      <c r="O118" s="65"/>
      <c r="P118" s="184">
        <f t="shared" si="11"/>
        <v>0</v>
      </c>
      <c r="Q118" s="184">
        <v>0</v>
      </c>
      <c r="R118" s="184">
        <f t="shared" si="12"/>
        <v>0</v>
      </c>
      <c r="S118" s="184">
        <v>0</v>
      </c>
      <c r="T118" s="185">
        <f t="shared" si="13"/>
        <v>0</v>
      </c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R118" s="186" t="s">
        <v>232</v>
      </c>
      <c r="AT118" s="186" t="s">
        <v>346</v>
      </c>
      <c r="AU118" s="186" t="s">
        <v>81</v>
      </c>
      <c r="AY118" s="18" t="s">
        <v>187</v>
      </c>
      <c r="BE118" s="187">
        <f t="shared" si="14"/>
        <v>0</v>
      </c>
      <c r="BF118" s="187">
        <f t="shared" si="15"/>
        <v>0</v>
      </c>
      <c r="BG118" s="187">
        <f t="shared" si="16"/>
        <v>0</v>
      </c>
      <c r="BH118" s="187">
        <f t="shared" si="17"/>
        <v>0</v>
      </c>
      <c r="BI118" s="187">
        <f t="shared" si="18"/>
        <v>0</v>
      </c>
      <c r="BJ118" s="18" t="s">
        <v>79</v>
      </c>
      <c r="BK118" s="187">
        <f t="shared" si="19"/>
        <v>0</v>
      </c>
      <c r="BL118" s="18" t="s">
        <v>193</v>
      </c>
      <c r="BM118" s="186" t="s">
        <v>2215</v>
      </c>
    </row>
    <row r="119" spans="1:65" s="2" customFormat="1" ht="16.5" customHeight="1">
      <c r="A119" s="35"/>
      <c r="B119" s="36"/>
      <c r="C119" s="226" t="s">
        <v>390</v>
      </c>
      <c r="D119" s="226" t="s">
        <v>346</v>
      </c>
      <c r="E119" s="227" t="s">
        <v>1843</v>
      </c>
      <c r="F119" s="228" t="s">
        <v>1844</v>
      </c>
      <c r="G119" s="229" t="s">
        <v>1126</v>
      </c>
      <c r="H119" s="230">
        <v>1</v>
      </c>
      <c r="I119" s="231"/>
      <c r="J119" s="232">
        <f t="shared" si="10"/>
        <v>0</v>
      </c>
      <c r="K119" s="228" t="s">
        <v>19</v>
      </c>
      <c r="L119" s="233"/>
      <c r="M119" s="234" t="s">
        <v>19</v>
      </c>
      <c r="N119" s="235" t="s">
        <v>42</v>
      </c>
      <c r="O119" s="65"/>
      <c r="P119" s="184">
        <f t="shared" si="11"/>
        <v>0</v>
      </c>
      <c r="Q119" s="184">
        <v>0</v>
      </c>
      <c r="R119" s="184">
        <f t="shared" si="12"/>
        <v>0</v>
      </c>
      <c r="S119" s="184">
        <v>0</v>
      </c>
      <c r="T119" s="185">
        <f t="shared" si="13"/>
        <v>0</v>
      </c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R119" s="186" t="s">
        <v>232</v>
      </c>
      <c r="AT119" s="186" t="s">
        <v>346</v>
      </c>
      <c r="AU119" s="186" t="s">
        <v>81</v>
      </c>
      <c r="AY119" s="18" t="s">
        <v>187</v>
      </c>
      <c r="BE119" s="187">
        <f t="shared" si="14"/>
        <v>0</v>
      </c>
      <c r="BF119" s="187">
        <f t="shared" si="15"/>
        <v>0</v>
      </c>
      <c r="BG119" s="187">
        <f t="shared" si="16"/>
        <v>0</v>
      </c>
      <c r="BH119" s="187">
        <f t="shared" si="17"/>
        <v>0</v>
      </c>
      <c r="BI119" s="187">
        <f t="shared" si="18"/>
        <v>0</v>
      </c>
      <c r="BJ119" s="18" t="s">
        <v>79</v>
      </c>
      <c r="BK119" s="187">
        <f t="shared" si="19"/>
        <v>0</v>
      </c>
      <c r="BL119" s="18" t="s">
        <v>193</v>
      </c>
      <c r="BM119" s="186" t="s">
        <v>2216</v>
      </c>
    </row>
    <row r="120" spans="1:65" s="2" customFormat="1" ht="16.5" customHeight="1">
      <c r="A120" s="35"/>
      <c r="B120" s="36"/>
      <c r="C120" s="226" t="s">
        <v>395</v>
      </c>
      <c r="D120" s="226" t="s">
        <v>346</v>
      </c>
      <c r="E120" s="227" t="s">
        <v>1845</v>
      </c>
      <c r="F120" s="228" t="s">
        <v>1846</v>
      </c>
      <c r="G120" s="229" t="s">
        <v>1126</v>
      </c>
      <c r="H120" s="230">
        <v>2</v>
      </c>
      <c r="I120" s="231"/>
      <c r="J120" s="232">
        <f t="shared" si="10"/>
        <v>0</v>
      </c>
      <c r="K120" s="228" t="s">
        <v>19</v>
      </c>
      <c r="L120" s="233"/>
      <c r="M120" s="234" t="s">
        <v>19</v>
      </c>
      <c r="N120" s="235" t="s">
        <v>42</v>
      </c>
      <c r="O120" s="65"/>
      <c r="P120" s="184">
        <f t="shared" si="11"/>
        <v>0</v>
      </c>
      <c r="Q120" s="184">
        <v>0</v>
      </c>
      <c r="R120" s="184">
        <f t="shared" si="12"/>
        <v>0</v>
      </c>
      <c r="S120" s="184">
        <v>0</v>
      </c>
      <c r="T120" s="185">
        <f t="shared" si="13"/>
        <v>0</v>
      </c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R120" s="186" t="s">
        <v>232</v>
      </c>
      <c r="AT120" s="186" t="s">
        <v>346</v>
      </c>
      <c r="AU120" s="186" t="s">
        <v>81</v>
      </c>
      <c r="AY120" s="18" t="s">
        <v>187</v>
      </c>
      <c r="BE120" s="187">
        <f t="shared" si="14"/>
        <v>0</v>
      </c>
      <c r="BF120" s="187">
        <f t="shared" si="15"/>
        <v>0</v>
      </c>
      <c r="BG120" s="187">
        <f t="shared" si="16"/>
        <v>0</v>
      </c>
      <c r="BH120" s="187">
        <f t="shared" si="17"/>
        <v>0</v>
      </c>
      <c r="BI120" s="187">
        <f t="shared" si="18"/>
        <v>0</v>
      </c>
      <c r="BJ120" s="18" t="s">
        <v>79</v>
      </c>
      <c r="BK120" s="187">
        <f t="shared" si="19"/>
        <v>0</v>
      </c>
      <c r="BL120" s="18" t="s">
        <v>193</v>
      </c>
      <c r="BM120" s="186" t="s">
        <v>2217</v>
      </c>
    </row>
    <row r="121" spans="1:65" s="2" customFormat="1" ht="16.5" customHeight="1">
      <c r="A121" s="35"/>
      <c r="B121" s="36"/>
      <c r="C121" s="226" t="s">
        <v>400</v>
      </c>
      <c r="D121" s="226" t="s">
        <v>346</v>
      </c>
      <c r="E121" s="227" t="s">
        <v>1847</v>
      </c>
      <c r="F121" s="228" t="s">
        <v>1848</v>
      </c>
      <c r="G121" s="229" t="s">
        <v>1126</v>
      </c>
      <c r="H121" s="230">
        <v>6</v>
      </c>
      <c r="I121" s="231"/>
      <c r="J121" s="232">
        <f t="shared" si="10"/>
        <v>0</v>
      </c>
      <c r="K121" s="228" t="s">
        <v>19</v>
      </c>
      <c r="L121" s="233"/>
      <c r="M121" s="234" t="s">
        <v>19</v>
      </c>
      <c r="N121" s="235" t="s">
        <v>42</v>
      </c>
      <c r="O121" s="65"/>
      <c r="P121" s="184">
        <f t="shared" si="11"/>
        <v>0</v>
      </c>
      <c r="Q121" s="184">
        <v>0</v>
      </c>
      <c r="R121" s="184">
        <f t="shared" si="12"/>
        <v>0</v>
      </c>
      <c r="S121" s="184">
        <v>0</v>
      </c>
      <c r="T121" s="185">
        <f t="shared" si="13"/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186" t="s">
        <v>232</v>
      </c>
      <c r="AT121" s="186" t="s">
        <v>346</v>
      </c>
      <c r="AU121" s="186" t="s">
        <v>81</v>
      </c>
      <c r="AY121" s="18" t="s">
        <v>187</v>
      </c>
      <c r="BE121" s="187">
        <f t="shared" si="14"/>
        <v>0</v>
      </c>
      <c r="BF121" s="187">
        <f t="shared" si="15"/>
        <v>0</v>
      </c>
      <c r="BG121" s="187">
        <f t="shared" si="16"/>
        <v>0</v>
      </c>
      <c r="BH121" s="187">
        <f t="shared" si="17"/>
        <v>0</v>
      </c>
      <c r="BI121" s="187">
        <f t="shared" si="18"/>
        <v>0</v>
      </c>
      <c r="BJ121" s="18" t="s">
        <v>79</v>
      </c>
      <c r="BK121" s="187">
        <f t="shared" si="19"/>
        <v>0</v>
      </c>
      <c r="BL121" s="18" t="s">
        <v>193</v>
      </c>
      <c r="BM121" s="186" t="s">
        <v>2218</v>
      </c>
    </row>
    <row r="122" spans="1:65" s="2" customFormat="1" ht="16.5" customHeight="1">
      <c r="A122" s="35"/>
      <c r="B122" s="36"/>
      <c r="C122" s="226" t="s">
        <v>406</v>
      </c>
      <c r="D122" s="226" t="s">
        <v>346</v>
      </c>
      <c r="E122" s="227" t="s">
        <v>1849</v>
      </c>
      <c r="F122" s="228" t="s">
        <v>1850</v>
      </c>
      <c r="G122" s="229" t="s">
        <v>1126</v>
      </c>
      <c r="H122" s="230">
        <v>2</v>
      </c>
      <c r="I122" s="231"/>
      <c r="J122" s="232">
        <f t="shared" si="10"/>
        <v>0</v>
      </c>
      <c r="K122" s="228" t="s">
        <v>19</v>
      </c>
      <c r="L122" s="233"/>
      <c r="M122" s="234" t="s">
        <v>19</v>
      </c>
      <c r="N122" s="235" t="s">
        <v>42</v>
      </c>
      <c r="O122" s="65"/>
      <c r="P122" s="184">
        <f t="shared" si="11"/>
        <v>0</v>
      </c>
      <c r="Q122" s="184">
        <v>0</v>
      </c>
      <c r="R122" s="184">
        <f t="shared" si="12"/>
        <v>0</v>
      </c>
      <c r="S122" s="184">
        <v>0</v>
      </c>
      <c r="T122" s="185">
        <f t="shared" si="13"/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186" t="s">
        <v>232</v>
      </c>
      <c r="AT122" s="186" t="s">
        <v>346</v>
      </c>
      <c r="AU122" s="186" t="s">
        <v>81</v>
      </c>
      <c r="AY122" s="18" t="s">
        <v>187</v>
      </c>
      <c r="BE122" s="187">
        <f t="shared" si="14"/>
        <v>0</v>
      </c>
      <c r="BF122" s="187">
        <f t="shared" si="15"/>
        <v>0</v>
      </c>
      <c r="BG122" s="187">
        <f t="shared" si="16"/>
        <v>0</v>
      </c>
      <c r="BH122" s="187">
        <f t="shared" si="17"/>
        <v>0</v>
      </c>
      <c r="BI122" s="187">
        <f t="shared" si="18"/>
        <v>0</v>
      </c>
      <c r="BJ122" s="18" t="s">
        <v>79</v>
      </c>
      <c r="BK122" s="187">
        <f t="shared" si="19"/>
        <v>0</v>
      </c>
      <c r="BL122" s="18" t="s">
        <v>193</v>
      </c>
      <c r="BM122" s="186" t="s">
        <v>2219</v>
      </c>
    </row>
    <row r="123" spans="1:65" s="2" customFormat="1" ht="16.5" customHeight="1">
      <c r="A123" s="35"/>
      <c r="B123" s="36"/>
      <c r="C123" s="226" t="s">
        <v>411</v>
      </c>
      <c r="D123" s="226" t="s">
        <v>346</v>
      </c>
      <c r="E123" s="227" t="s">
        <v>1851</v>
      </c>
      <c r="F123" s="228" t="s">
        <v>1852</v>
      </c>
      <c r="G123" s="229" t="s">
        <v>1126</v>
      </c>
      <c r="H123" s="230">
        <v>3</v>
      </c>
      <c r="I123" s="231"/>
      <c r="J123" s="232">
        <f t="shared" si="10"/>
        <v>0</v>
      </c>
      <c r="K123" s="228" t="s">
        <v>19</v>
      </c>
      <c r="L123" s="233"/>
      <c r="M123" s="234" t="s">
        <v>19</v>
      </c>
      <c r="N123" s="235" t="s">
        <v>42</v>
      </c>
      <c r="O123" s="65"/>
      <c r="P123" s="184">
        <f t="shared" si="11"/>
        <v>0</v>
      </c>
      <c r="Q123" s="184">
        <v>0</v>
      </c>
      <c r="R123" s="184">
        <f t="shared" si="12"/>
        <v>0</v>
      </c>
      <c r="S123" s="184">
        <v>0</v>
      </c>
      <c r="T123" s="185">
        <f t="shared" si="13"/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186" t="s">
        <v>232</v>
      </c>
      <c r="AT123" s="186" t="s">
        <v>346</v>
      </c>
      <c r="AU123" s="186" t="s">
        <v>81</v>
      </c>
      <c r="AY123" s="18" t="s">
        <v>187</v>
      </c>
      <c r="BE123" s="187">
        <f t="shared" si="14"/>
        <v>0</v>
      </c>
      <c r="BF123" s="187">
        <f t="shared" si="15"/>
        <v>0</v>
      </c>
      <c r="BG123" s="187">
        <f t="shared" si="16"/>
        <v>0</v>
      </c>
      <c r="BH123" s="187">
        <f t="shared" si="17"/>
        <v>0</v>
      </c>
      <c r="BI123" s="187">
        <f t="shared" si="18"/>
        <v>0</v>
      </c>
      <c r="BJ123" s="18" t="s">
        <v>79</v>
      </c>
      <c r="BK123" s="187">
        <f t="shared" si="19"/>
        <v>0</v>
      </c>
      <c r="BL123" s="18" t="s">
        <v>193</v>
      </c>
      <c r="BM123" s="186" t="s">
        <v>2220</v>
      </c>
    </row>
    <row r="124" spans="1:65" s="2" customFormat="1" ht="16.5" customHeight="1">
      <c r="A124" s="35"/>
      <c r="B124" s="36"/>
      <c r="C124" s="226" t="s">
        <v>416</v>
      </c>
      <c r="D124" s="226" t="s">
        <v>346</v>
      </c>
      <c r="E124" s="227" t="s">
        <v>1853</v>
      </c>
      <c r="F124" s="228" t="s">
        <v>1854</v>
      </c>
      <c r="G124" s="229" t="s">
        <v>1126</v>
      </c>
      <c r="H124" s="230">
        <v>1</v>
      </c>
      <c r="I124" s="231"/>
      <c r="J124" s="232">
        <f t="shared" si="10"/>
        <v>0</v>
      </c>
      <c r="K124" s="228" t="s">
        <v>19</v>
      </c>
      <c r="L124" s="233"/>
      <c r="M124" s="234" t="s">
        <v>19</v>
      </c>
      <c r="N124" s="235" t="s">
        <v>42</v>
      </c>
      <c r="O124" s="65"/>
      <c r="P124" s="184">
        <f t="shared" si="11"/>
        <v>0</v>
      </c>
      <c r="Q124" s="184">
        <v>0</v>
      </c>
      <c r="R124" s="184">
        <f t="shared" si="12"/>
        <v>0</v>
      </c>
      <c r="S124" s="184">
        <v>0</v>
      </c>
      <c r="T124" s="185">
        <f t="shared" si="13"/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186" t="s">
        <v>232</v>
      </c>
      <c r="AT124" s="186" t="s">
        <v>346</v>
      </c>
      <c r="AU124" s="186" t="s">
        <v>81</v>
      </c>
      <c r="AY124" s="18" t="s">
        <v>187</v>
      </c>
      <c r="BE124" s="187">
        <f t="shared" si="14"/>
        <v>0</v>
      </c>
      <c r="BF124" s="187">
        <f t="shared" si="15"/>
        <v>0</v>
      </c>
      <c r="BG124" s="187">
        <f t="shared" si="16"/>
        <v>0</v>
      </c>
      <c r="BH124" s="187">
        <f t="shared" si="17"/>
        <v>0</v>
      </c>
      <c r="BI124" s="187">
        <f t="shared" si="18"/>
        <v>0</v>
      </c>
      <c r="BJ124" s="18" t="s">
        <v>79</v>
      </c>
      <c r="BK124" s="187">
        <f t="shared" si="19"/>
        <v>0</v>
      </c>
      <c r="BL124" s="18" t="s">
        <v>193</v>
      </c>
      <c r="BM124" s="186" t="s">
        <v>2221</v>
      </c>
    </row>
    <row r="125" spans="1:65" s="2" customFormat="1" ht="16.5" customHeight="1">
      <c r="A125" s="35"/>
      <c r="B125" s="36"/>
      <c r="C125" s="226" t="s">
        <v>424</v>
      </c>
      <c r="D125" s="226" t="s">
        <v>346</v>
      </c>
      <c r="E125" s="227" t="s">
        <v>1855</v>
      </c>
      <c r="F125" s="228" t="s">
        <v>1856</v>
      </c>
      <c r="G125" s="229" t="s">
        <v>1126</v>
      </c>
      <c r="H125" s="230">
        <v>2</v>
      </c>
      <c r="I125" s="231"/>
      <c r="J125" s="232">
        <f t="shared" si="10"/>
        <v>0</v>
      </c>
      <c r="K125" s="228" t="s">
        <v>19</v>
      </c>
      <c r="L125" s="233"/>
      <c r="M125" s="234" t="s">
        <v>19</v>
      </c>
      <c r="N125" s="235" t="s">
        <v>42</v>
      </c>
      <c r="O125" s="65"/>
      <c r="P125" s="184">
        <f t="shared" si="11"/>
        <v>0</v>
      </c>
      <c r="Q125" s="184">
        <v>0</v>
      </c>
      <c r="R125" s="184">
        <f t="shared" si="12"/>
        <v>0</v>
      </c>
      <c r="S125" s="184">
        <v>0</v>
      </c>
      <c r="T125" s="185">
        <f t="shared" si="13"/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186" t="s">
        <v>232</v>
      </c>
      <c r="AT125" s="186" t="s">
        <v>346</v>
      </c>
      <c r="AU125" s="186" t="s">
        <v>81</v>
      </c>
      <c r="AY125" s="18" t="s">
        <v>187</v>
      </c>
      <c r="BE125" s="187">
        <f t="shared" si="14"/>
        <v>0</v>
      </c>
      <c r="BF125" s="187">
        <f t="shared" si="15"/>
        <v>0</v>
      </c>
      <c r="BG125" s="187">
        <f t="shared" si="16"/>
        <v>0</v>
      </c>
      <c r="BH125" s="187">
        <f t="shared" si="17"/>
        <v>0</v>
      </c>
      <c r="BI125" s="187">
        <f t="shared" si="18"/>
        <v>0</v>
      </c>
      <c r="BJ125" s="18" t="s">
        <v>79</v>
      </c>
      <c r="BK125" s="187">
        <f t="shared" si="19"/>
        <v>0</v>
      </c>
      <c r="BL125" s="18" t="s">
        <v>193</v>
      </c>
      <c r="BM125" s="186" t="s">
        <v>2222</v>
      </c>
    </row>
    <row r="126" spans="1:65" s="2" customFormat="1" ht="16.5" customHeight="1">
      <c r="A126" s="35"/>
      <c r="B126" s="36"/>
      <c r="C126" s="226" t="s">
        <v>430</v>
      </c>
      <c r="D126" s="226" t="s">
        <v>346</v>
      </c>
      <c r="E126" s="227" t="s">
        <v>1857</v>
      </c>
      <c r="F126" s="228" t="s">
        <v>1858</v>
      </c>
      <c r="G126" s="229" t="s">
        <v>1126</v>
      </c>
      <c r="H126" s="230">
        <v>42</v>
      </c>
      <c r="I126" s="231"/>
      <c r="J126" s="232">
        <f t="shared" si="10"/>
        <v>0</v>
      </c>
      <c r="K126" s="228" t="s">
        <v>19</v>
      </c>
      <c r="L126" s="233"/>
      <c r="M126" s="234" t="s">
        <v>19</v>
      </c>
      <c r="N126" s="235" t="s">
        <v>42</v>
      </c>
      <c r="O126" s="65"/>
      <c r="P126" s="184">
        <f t="shared" si="11"/>
        <v>0</v>
      </c>
      <c r="Q126" s="184">
        <v>0</v>
      </c>
      <c r="R126" s="184">
        <f t="shared" si="12"/>
        <v>0</v>
      </c>
      <c r="S126" s="184">
        <v>0</v>
      </c>
      <c r="T126" s="185">
        <f t="shared" si="13"/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186" t="s">
        <v>232</v>
      </c>
      <c r="AT126" s="186" t="s">
        <v>346</v>
      </c>
      <c r="AU126" s="186" t="s">
        <v>81</v>
      </c>
      <c r="AY126" s="18" t="s">
        <v>187</v>
      </c>
      <c r="BE126" s="187">
        <f t="shared" si="14"/>
        <v>0</v>
      </c>
      <c r="BF126" s="187">
        <f t="shared" si="15"/>
        <v>0</v>
      </c>
      <c r="BG126" s="187">
        <f t="shared" si="16"/>
        <v>0</v>
      </c>
      <c r="BH126" s="187">
        <f t="shared" si="17"/>
        <v>0</v>
      </c>
      <c r="BI126" s="187">
        <f t="shared" si="18"/>
        <v>0</v>
      </c>
      <c r="BJ126" s="18" t="s">
        <v>79</v>
      </c>
      <c r="BK126" s="187">
        <f t="shared" si="19"/>
        <v>0</v>
      </c>
      <c r="BL126" s="18" t="s">
        <v>193</v>
      </c>
      <c r="BM126" s="186" t="s">
        <v>2223</v>
      </c>
    </row>
    <row r="127" spans="1:65" s="2" customFormat="1" ht="16.5" customHeight="1">
      <c r="A127" s="35"/>
      <c r="B127" s="36"/>
      <c r="C127" s="226" t="s">
        <v>434</v>
      </c>
      <c r="D127" s="226" t="s">
        <v>346</v>
      </c>
      <c r="E127" s="227" t="s">
        <v>1859</v>
      </c>
      <c r="F127" s="228" t="s">
        <v>1860</v>
      </c>
      <c r="G127" s="229" t="s">
        <v>1126</v>
      </c>
      <c r="H127" s="230">
        <v>5</v>
      </c>
      <c r="I127" s="231"/>
      <c r="J127" s="232">
        <f t="shared" si="10"/>
        <v>0</v>
      </c>
      <c r="K127" s="228" t="s">
        <v>19</v>
      </c>
      <c r="L127" s="233"/>
      <c r="M127" s="234" t="s">
        <v>19</v>
      </c>
      <c r="N127" s="235" t="s">
        <v>42</v>
      </c>
      <c r="O127" s="65"/>
      <c r="P127" s="184">
        <f t="shared" si="11"/>
        <v>0</v>
      </c>
      <c r="Q127" s="184">
        <v>0</v>
      </c>
      <c r="R127" s="184">
        <f t="shared" si="12"/>
        <v>0</v>
      </c>
      <c r="S127" s="184">
        <v>0</v>
      </c>
      <c r="T127" s="185">
        <f t="shared" si="13"/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186" t="s">
        <v>232</v>
      </c>
      <c r="AT127" s="186" t="s">
        <v>346</v>
      </c>
      <c r="AU127" s="186" t="s">
        <v>81</v>
      </c>
      <c r="AY127" s="18" t="s">
        <v>187</v>
      </c>
      <c r="BE127" s="187">
        <f t="shared" si="14"/>
        <v>0</v>
      </c>
      <c r="BF127" s="187">
        <f t="shared" si="15"/>
        <v>0</v>
      </c>
      <c r="BG127" s="187">
        <f t="shared" si="16"/>
        <v>0</v>
      </c>
      <c r="BH127" s="187">
        <f t="shared" si="17"/>
        <v>0</v>
      </c>
      <c r="BI127" s="187">
        <f t="shared" si="18"/>
        <v>0</v>
      </c>
      <c r="BJ127" s="18" t="s">
        <v>79</v>
      </c>
      <c r="BK127" s="187">
        <f t="shared" si="19"/>
        <v>0</v>
      </c>
      <c r="BL127" s="18" t="s">
        <v>193</v>
      </c>
      <c r="BM127" s="186" t="s">
        <v>2224</v>
      </c>
    </row>
    <row r="128" spans="1:65" s="2" customFormat="1" ht="16.5" customHeight="1">
      <c r="A128" s="35"/>
      <c r="B128" s="36"/>
      <c r="C128" s="226" t="s">
        <v>438</v>
      </c>
      <c r="D128" s="226" t="s">
        <v>346</v>
      </c>
      <c r="E128" s="227" t="s">
        <v>1861</v>
      </c>
      <c r="F128" s="228" t="s">
        <v>1862</v>
      </c>
      <c r="G128" s="229" t="s">
        <v>1126</v>
      </c>
      <c r="H128" s="230">
        <v>5</v>
      </c>
      <c r="I128" s="231"/>
      <c r="J128" s="232">
        <f t="shared" si="10"/>
        <v>0</v>
      </c>
      <c r="K128" s="228" t="s">
        <v>19</v>
      </c>
      <c r="L128" s="233"/>
      <c r="M128" s="234" t="s">
        <v>19</v>
      </c>
      <c r="N128" s="235" t="s">
        <v>42</v>
      </c>
      <c r="O128" s="65"/>
      <c r="P128" s="184">
        <f t="shared" si="11"/>
        <v>0</v>
      </c>
      <c r="Q128" s="184">
        <v>0</v>
      </c>
      <c r="R128" s="184">
        <f t="shared" si="12"/>
        <v>0</v>
      </c>
      <c r="S128" s="184">
        <v>0</v>
      </c>
      <c r="T128" s="185">
        <f t="shared" si="13"/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186" t="s">
        <v>232</v>
      </c>
      <c r="AT128" s="186" t="s">
        <v>346</v>
      </c>
      <c r="AU128" s="186" t="s">
        <v>81</v>
      </c>
      <c r="AY128" s="18" t="s">
        <v>187</v>
      </c>
      <c r="BE128" s="187">
        <f t="shared" si="14"/>
        <v>0</v>
      </c>
      <c r="BF128" s="187">
        <f t="shared" si="15"/>
        <v>0</v>
      </c>
      <c r="BG128" s="187">
        <f t="shared" si="16"/>
        <v>0</v>
      </c>
      <c r="BH128" s="187">
        <f t="shared" si="17"/>
        <v>0</v>
      </c>
      <c r="BI128" s="187">
        <f t="shared" si="18"/>
        <v>0</v>
      </c>
      <c r="BJ128" s="18" t="s">
        <v>79</v>
      </c>
      <c r="BK128" s="187">
        <f t="shared" si="19"/>
        <v>0</v>
      </c>
      <c r="BL128" s="18" t="s">
        <v>193</v>
      </c>
      <c r="BM128" s="186" t="s">
        <v>2225</v>
      </c>
    </row>
    <row r="129" spans="1:65" s="2" customFormat="1" ht="16.5" customHeight="1">
      <c r="A129" s="35"/>
      <c r="B129" s="36"/>
      <c r="C129" s="226" t="s">
        <v>442</v>
      </c>
      <c r="D129" s="226" t="s">
        <v>346</v>
      </c>
      <c r="E129" s="227" t="s">
        <v>1863</v>
      </c>
      <c r="F129" s="228" t="s">
        <v>1864</v>
      </c>
      <c r="G129" s="229" t="s">
        <v>1126</v>
      </c>
      <c r="H129" s="230">
        <v>31</v>
      </c>
      <c r="I129" s="231"/>
      <c r="J129" s="232">
        <f t="shared" si="10"/>
        <v>0</v>
      </c>
      <c r="K129" s="228" t="s">
        <v>19</v>
      </c>
      <c r="L129" s="233"/>
      <c r="M129" s="234" t="s">
        <v>19</v>
      </c>
      <c r="N129" s="235" t="s">
        <v>42</v>
      </c>
      <c r="O129" s="65"/>
      <c r="P129" s="184">
        <f t="shared" si="11"/>
        <v>0</v>
      </c>
      <c r="Q129" s="184">
        <v>0</v>
      </c>
      <c r="R129" s="184">
        <f t="shared" si="12"/>
        <v>0</v>
      </c>
      <c r="S129" s="184">
        <v>0</v>
      </c>
      <c r="T129" s="185">
        <f t="shared" si="13"/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86" t="s">
        <v>232</v>
      </c>
      <c r="AT129" s="186" t="s">
        <v>346</v>
      </c>
      <c r="AU129" s="186" t="s">
        <v>81</v>
      </c>
      <c r="AY129" s="18" t="s">
        <v>187</v>
      </c>
      <c r="BE129" s="187">
        <f t="shared" si="14"/>
        <v>0</v>
      </c>
      <c r="BF129" s="187">
        <f t="shared" si="15"/>
        <v>0</v>
      </c>
      <c r="BG129" s="187">
        <f t="shared" si="16"/>
        <v>0</v>
      </c>
      <c r="BH129" s="187">
        <f t="shared" si="17"/>
        <v>0</v>
      </c>
      <c r="BI129" s="187">
        <f t="shared" si="18"/>
        <v>0</v>
      </c>
      <c r="BJ129" s="18" t="s">
        <v>79</v>
      </c>
      <c r="BK129" s="187">
        <f t="shared" si="19"/>
        <v>0</v>
      </c>
      <c r="BL129" s="18" t="s">
        <v>193</v>
      </c>
      <c r="BM129" s="186" t="s">
        <v>2226</v>
      </c>
    </row>
    <row r="130" spans="1:65" s="2" customFormat="1" ht="16.5" customHeight="1">
      <c r="A130" s="35"/>
      <c r="B130" s="36"/>
      <c r="C130" s="226" t="s">
        <v>446</v>
      </c>
      <c r="D130" s="226" t="s">
        <v>346</v>
      </c>
      <c r="E130" s="227" t="s">
        <v>1865</v>
      </c>
      <c r="F130" s="228" t="s">
        <v>1866</v>
      </c>
      <c r="G130" s="229" t="s">
        <v>1126</v>
      </c>
      <c r="H130" s="230">
        <v>1</v>
      </c>
      <c r="I130" s="231"/>
      <c r="J130" s="232">
        <f t="shared" si="10"/>
        <v>0</v>
      </c>
      <c r="K130" s="228" t="s">
        <v>19</v>
      </c>
      <c r="L130" s="233"/>
      <c r="M130" s="234" t="s">
        <v>19</v>
      </c>
      <c r="N130" s="235" t="s">
        <v>42</v>
      </c>
      <c r="O130" s="65"/>
      <c r="P130" s="184">
        <f t="shared" si="11"/>
        <v>0</v>
      </c>
      <c r="Q130" s="184">
        <v>0</v>
      </c>
      <c r="R130" s="184">
        <f t="shared" si="12"/>
        <v>0</v>
      </c>
      <c r="S130" s="184">
        <v>0</v>
      </c>
      <c r="T130" s="185">
        <f t="shared" si="13"/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86" t="s">
        <v>232</v>
      </c>
      <c r="AT130" s="186" t="s">
        <v>346</v>
      </c>
      <c r="AU130" s="186" t="s">
        <v>81</v>
      </c>
      <c r="AY130" s="18" t="s">
        <v>187</v>
      </c>
      <c r="BE130" s="187">
        <f t="shared" si="14"/>
        <v>0</v>
      </c>
      <c r="BF130" s="187">
        <f t="shared" si="15"/>
        <v>0</v>
      </c>
      <c r="BG130" s="187">
        <f t="shared" si="16"/>
        <v>0</v>
      </c>
      <c r="BH130" s="187">
        <f t="shared" si="17"/>
        <v>0</v>
      </c>
      <c r="BI130" s="187">
        <f t="shared" si="18"/>
        <v>0</v>
      </c>
      <c r="BJ130" s="18" t="s">
        <v>79</v>
      </c>
      <c r="BK130" s="187">
        <f t="shared" si="19"/>
        <v>0</v>
      </c>
      <c r="BL130" s="18" t="s">
        <v>193</v>
      </c>
      <c r="BM130" s="186" t="s">
        <v>2227</v>
      </c>
    </row>
    <row r="131" spans="1:65" s="2" customFormat="1" ht="16.5" customHeight="1">
      <c r="A131" s="35"/>
      <c r="B131" s="36"/>
      <c r="C131" s="226" t="s">
        <v>451</v>
      </c>
      <c r="D131" s="226" t="s">
        <v>346</v>
      </c>
      <c r="E131" s="227" t="s">
        <v>1867</v>
      </c>
      <c r="F131" s="228" t="s">
        <v>1868</v>
      </c>
      <c r="G131" s="229" t="s">
        <v>1126</v>
      </c>
      <c r="H131" s="230">
        <v>2</v>
      </c>
      <c r="I131" s="231"/>
      <c r="J131" s="232">
        <f t="shared" si="10"/>
        <v>0</v>
      </c>
      <c r="K131" s="228" t="s">
        <v>19</v>
      </c>
      <c r="L131" s="233"/>
      <c r="M131" s="234" t="s">
        <v>19</v>
      </c>
      <c r="N131" s="235" t="s">
        <v>42</v>
      </c>
      <c r="O131" s="65"/>
      <c r="P131" s="184">
        <f t="shared" si="11"/>
        <v>0</v>
      </c>
      <c r="Q131" s="184">
        <v>0</v>
      </c>
      <c r="R131" s="184">
        <f t="shared" si="12"/>
        <v>0</v>
      </c>
      <c r="S131" s="184">
        <v>0</v>
      </c>
      <c r="T131" s="185">
        <f t="shared" si="13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86" t="s">
        <v>232</v>
      </c>
      <c r="AT131" s="186" t="s">
        <v>346</v>
      </c>
      <c r="AU131" s="186" t="s">
        <v>81</v>
      </c>
      <c r="AY131" s="18" t="s">
        <v>187</v>
      </c>
      <c r="BE131" s="187">
        <f t="shared" si="14"/>
        <v>0</v>
      </c>
      <c r="BF131" s="187">
        <f t="shared" si="15"/>
        <v>0</v>
      </c>
      <c r="BG131" s="187">
        <f t="shared" si="16"/>
        <v>0</v>
      </c>
      <c r="BH131" s="187">
        <f t="shared" si="17"/>
        <v>0</v>
      </c>
      <c r="BI131" s="187">
        <f t="shared" si="18"/>
        <v>0</v>
      </c>
      <c r="BJ131" s="18" t="s">
        <v>79</v>
      </c>
      <c r="BK131" s="187">
        <f t="shared" si="19"/>
        <v>0</v>
      </c>
      <c r="BL131" s="18" t="s">
        <v>193</v>
      </c>
      <c r="BM131" s="186" t="s">
        <v>2228</v>
      </c>
    </row>
    <row r="132" spans="1:65" s="2" customFormat="1" ht="16.5" customHeight="1">
      <c r="A132" s="35"/>
      <c r="B132" s="36"/>
      <c r="C132" s="226" t="s">
        <v>455</v>
      </c>
      <c r="D132" s="226" t="s">
        <v>346</v>
      </c>
      <c r="E132" s="227" t="s">
        <v>1869</v>
      </c>
      <c r="F132" s="228" t="s">
        <v>1870</v>
      </c>
      <c r="G132" s="229" t="s">
        <v>1126</v>
      </c>
      <c r="H132" s="230">
        <v>7</v>
      </c>
      <c r="I132" s="231"/>
      <c r="J132" s="232">
        <f t="shared" si="10"/>
        <v>0</v>
      </c>
      <c r="K132" s="228" t="s">
        <v>19</v>
      </c>
      <c r="L132" s="233"/>
      <c r="M132" s="234" t="s">
        <v>19</v>
      </c>
      <c r="N132" s="235" t="s">
        <v>42</v>
      </c>
      <c r="O132" s="65"/>
      <c r="P132" s="184">
        <f t="shared" si="11"/>
        <v>0</v>
      </c>
      <c r="Q132" s="184">
        <v>0</v>
      </c>
      <c r="R132" s="184">
        <f t="shared" si="12"/>
        <v>0</v>
      </c>
      <c r="S132" s="184">
        <v>0</v>
      </c>
      <c r="T132" s="185">
        <f t="shared" si="13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86" t="s">
        <v>232</v>
      </c>
      <c r="AT132" s="186" t="s">
        <v>346</v>
      </c>
      <c r="AU132" s="186" t="s">
        <v>81</v>
      </c>
      <c r="AY132" s="18" t="s">
        <v>187</v>
      </c>
      <c r="BE132" s="187">
        <f t="shared" si="14"/>
        <v>0</v>
      </c>
      <c r="BF132" s="187">
        <f t="shared" si="15"/>
        <v>0</v>
      </c>
      <c r="BG132" s="187">
        <f t="shared" si="16"/>
        <v>0</v>
      </c>
      <c r="BH132" s="187">
        <f t="shared" si="17"/>
        <v>0</v>
      </c>
      <c r="BI132" s="187">
        <f t="shared" si="18"/>
        <v>0</v>
      </c>
      <c r="BJ132" s="18" t="s">
        <v>79</v>
      </c>
      <c r="BK132" s="187">
        <f t="shared" si="19"/>
        <v>0</v>
      </c>
      <c r="BL132" s="18" t="s">
        <v>193</v>
      </c>
      <c r="BM132" s="186" t="s">
        <v>2229</v>
      </c>
    </row>
    <row r="133" spans="1:65" s="2" customFormat="1" ht="16.5" customHeight="1">
      <c r="A133" s="35"/>
      <c r="B133" s="36"/>
      <c r="C133" s="226" t="s">
        <v>462</v>
      </c>
      <c r="D133" s="226" t="s">
        <v>346</v>
      </c>
      <c r="E133" s="227" t="s">
        <v>1871</v>
      </c>
      <c r="F133" s="228" t="s">
        <v>1872</v>
      </c>
      <c r="G133" s="229" t="s">
        <v>1126</v>
      </c>
      <c r="H133" s="230">
        <v>1</v>
      </c>
      <c r="I133" s="231"/>
      <c r="J133" s="232">
        <f t="shared" si="10"/>
        <v>0</v>
      </c>
      <c r="K133" s="228" t="s">
        <v>19</v>
      </c>
      <c r="L133" s="233"/>
      <c r="M133" s="234" t="s">
        <v>19</v>
      </c>
      <c r="N133" s="235" t="s">
        <v>42</v>
      </c>
      <c r="O133" s="65"/>
      <c r="P133" s="184">
        <f t="shared" si="11"/>
        <v>0</v>
      </c>
      <c r="Q133" s="184">
        <v>0</v>
      </c>
      <c r="R133" s="184">
        <f t="shared" si="12"/>
        <v>0</v>
      </c>
      <c r="S133" s="184">
        <v>0</v>
      </c>
      <c r="T133" s="185">
        <f t="shared" si="13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86" t="s">
        <v>232</v>
      </c>
      <c r="AT133" s="186" t="s">
        <v>346</v>
      </c>
      <c r="AU133" s="186" t="s">
        <v>81</v>
      </c>
      <c r="AY133" s="18" t="s">
        <v>187</v>
      </c>
      <c r="BE133" s="187">
        <f t="shared" si="14"/>
        <v>0</v>
      </c>
      <c r="BF133" s="187">
        <f t="shared" si="15"/>
        <v>0</v>
      </c>
      <c r="BG133" s="187">
        <f t="shared" si="16"/>
        <v>0</v>
      </c>
      <c r="BH133" s="187">
        <f t="shared" si="17"/>
        <v>0</v>
      </c>
      <c r="BI133" s="187">
        <f t="shared" si="18"/>
        <v>0</v>
      </c>
      <c r="BJ133" s="18" t="s">
        <v>79</v>
      </c>
      <c r="BK133" s="187">
        <f t="shared" si="19"/>
        <v>0</v>
      </c>
      <c r="BL133" s="18" t="s">
        <v>193</v>
      </c>
      <c r="BM133" s="186" t="s">
        <v>2230</v>
      </c>
    </row>
    <row r="134" spans="1:65" s="2" customFormat="1" ht="16.5" customHeight="1">
      <c r="A134" s="35"/>
      <c r="B134" s="36"/>
      <c r="C134" s="226" t="s">
        <v>469</v>
      </c>
      <c r="D134" s="226" t="s">
        <v>346</v>
      </c>
      <c r="E134" s="227" t="s">
        <v>1873</v>
      </c>
      <c r="F134" s="228" t="s">
        <v>1874</v>
      </c>
      <c r="G134" s="229" t="s">
        <v>1160</v>
      </c>
      <c r="H134" s="230">
        <v>1</v>
      </c>
      <c r="I134" s="231"/>
      <c r="J134" s="232">
        <f t="shared" si="10"/>
        <v>0</v>
      </c>
      <c r="K134" s="228" t="s">
        <v>19</v>
      </c>
      <c r="L134" s="233"/>
      <c r="M134" s="234" t="s">
        <v>19</v>
      </c>
      <c r="N134" s="235" t="s">
        <v>42</v>
      </c>
      <c r="O134" s="65"/>
      <c r="P134" s="184">
        <f t="shared" si="11"/>
        <v>0</v>
      </c>
      <c r="Q134" s="184">
        <v>0</v>
      </c>
      <c r="R134" s="184">
        <f t="shared" si="12"/>
        <v>0</v>
      </c>
      <c r="S134" s="184">
        <v>0</v>
      </c>
      <c r="T134" s="185">
        <f t="shared" si="13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6" t="s">
        <v>232</v>
      </c>
      <c r="AT134" s="186" t="s">
        <v>346</v>
      </c>
      <c r="AU134" s="186" t="s">
        <v>81</v>
      </c>
      <c r="AY134" s="18" t="s">
        <v>187</v>
      </c>
      <c r="BE134" s="187">
        <f t="shared" si="14"/>
        <v>0</v>
      </c>
      <c r="BF134" s="187">
        <f t="shared" si="15"/>
        <v>0</v>
      </c>
      <c r="BG134" s="187">
        <f t="shared" si="16"/>
        <v>0</v>
      </c>
      <c r="BH134" s="187">
        <f t="shared" si="17"/>
        <v>0</v>
      </c>
      <c r="BI134" s="187">
        <f t="shared" si="18"/>
        <v>0</v>
      </c>
      <c r="BJ134" s="18" t="s">
        <v>79</v>
      </c>
      <c r="BK134" s="187">
        <f t="shared" si="19"/>
        <v>0</v>
      </c>
      <c r="BL134" s="18" t="s">
        <v>193</v>
      </c>
      <c r="BM134" s="186" t="s">
        <v>2231</v>
      </c>
    </row>
    <row r="135" spans="1:65" s="2" customFormat="1" ht="16.5" customHeight="1">
      <c r="A135" s="35"/>
      <c r="B135" s="36"/>
      <c r="C135" s="226" t="s">
        <v>475</v>
      </c>
      <c r="D135" s="226" t="s">
        <v>346</v>
      </c>
      <c r="E135" s="227" t="s">
        <v>1875</v>
      </c>
      <c r="F135" s="228" t="s">
        <v>1876</v>
      </c>
      <c r="G135" s="229" t="s">
        <v>1160</v>
      </c>
      <c r="H135" s="230">
        <v>1</v>
      </c>
      <c r="I135" s="231"/>
      <c r="J135" s="232">
        <f t="shared" si="10"/>
        <v>0</v>
      </c>
      <c r="K135" s="228" t="s">
        <v>19</v>
      </c>
      <c r="L135" s="233"/>
      <c r="M135" s="234" t="s">
        <v>19</v>
      </c>
      <c r="N135" s="235" t="s">
        <v>42</v>
      </c>
      <c r="O135" s="65"/>
      <c r="P135" s="184">
        <f t="shared" si="11"/>
        <v>0</v>
      </c>
      <c r="Q135" s="184">
        <v>0</v>
      </c>
      <c r="R135" s="184">
        <f t="shared" si="12"/>
        <v>0</v>
      </c>
      <c r="S135" s="184">
        <v>0</v>
      </c>
      <c r="T135" s="185">
        <f t="shared" si="13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6" t="s">
        <v>232</v>
      </c>
      <c r="AT135" s="186" t="s">
        <v>346</v>
      </c>
      <c r="AU135" s="186" t="s">
        <v>81</v>
      </c>
      <c r="AY135" s="18" t="s">
        <v>187</v>
      </c>
      <c r="BE135" s="187">
        <f t="shared" si="14"/>
        <v>0</v>
      </c>
      <c r="BF135" s="187">
        <f t="shared" si="15"/>
        <v>0</v>
      </c>
      <c r="BG135" s="187">
        <f t="shared" si="16"/>
        <v>0</v>
      </c>
      <c r="BH135" s="187">
        <f t="shared" si="17"/>
        <v>0</v>
      </c>
      <c r="BI135" s="187">
        <f t="shared" si="18"/>
        <v>0</v>
      </c>
      <c r="BJ135" s="18" t="s">
        <v>79</v>
      </c>
      <c r="BK135" s="187">
        <f t="shared" si="19"/>
        <v>0</v>
      </c>
      <c r="BL135" s="18" t="s">
        <v>193</v>
      </c>
      <c r="BM135" s="186" t="s">
        <v>2232</v>
      </c>
    </row>
    <row r="136" spans="1:65" s="2" customFormat="1" ht="16.5" customHeight="1">
      <c r="A136" s="35"/>
      <c r="B136" s="36"/>
      <c r="C136" s="226" t="s">
        <v>480</v>
      </c>
      <c r="D136" s="226" t="s">
        <v>346</v>
      </c>
      <c r="E136" s="227" t="s">
        <v>1877</v>
      </c>
      <c r="F136" s="228" t="s">
        <v>1878</v>
      </c>
      <c r="G136" s="229" t="s">
        <v>1160</v>
      </c>
      <c r="H136" s="230">
        <v>1</v>
      </c>
      <c r="I136" s="231"/>
      <c r="J136" s="232">
        <f t="shared" si="10"/>
        <v>0</v>
      </c>
      <c r="K136" s="228" t="s">
        <v>19</v>
      </c>
      <c r="L136" s="233"/>
      <c r="M136" s="234" t="s">
        <v>19</v>
      </c>
      <c r="N136" s="235" t="s">
        <v>42</v>
      </c>
      <c r="O136" s="65"/>
      <c r="P136" s="184">
        <f t="shared" si="11"/>
        <v>0</v>
      </c>
      <c r="Q136" s="184">
        <v>0</v>
      </c>
      <c r="R136" s="184">
        <f t="shared" si="12"/>
        <v>0</v>
      </c>
      <c r="S136" s="184">
        <v>0</v>
      </c>
      <c r="T136" s="185">
        <f t="shared" si="13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6" t="s">
        <v>232</v>
      </c>
      <c r="AT136" s="186" t="s">
        <v>346</v>
      </c>
      <c r="AU136" s="186" t="s">
        <v>81</v>
      </c>
      <c r="AY136" s="18" t="s">
        <v>187</v>
      </c>
      <c r="BE136" s="187">
        <f t="shared" si="14"/>
        <v>0</v>
      </c>
      <c r="BF136" s="187">
        <f t="shared" si="15"/>
        <v>0</v>
      </c>
      <c r="BG136" s="187">
        <f t="shared" si="16"/>
        <v>0</v>
      </c>
      <c r="BH136" s="187">
        <f t="shared" si="17"/>
        <v>0</v>
      </c>
      <c r="BI136" s="187">
        <f t="shared" si="18"/>
        <v>0</v>
      </c>
      <c r="BJ136" s="18" t="s">
        <v>79</v>
      </c>
      <c r="BK136" s="187">
        <f t="shared" si="19"/>
        <v>0</v>
      </c>
      <c r="BL136" s="18" t="s">
        <v>193</v>
      </c>
      <c r="BM136" s="186" t="s">
        <v>2233</v>
      </c>
    </row>
    <row r="137" spans="1:65" s="2" customFormat="1" ht="16.5" customHeight="1">
      <c r="A137" s="35"/>
      <c r="B137" s="36"/>
      <c r="C137" s="226" t="s">
        <v>485</v>
      </c>
      <c r="D137" s="226" t="s">
        <v>346</v>
      </c>
      <c r="E137" s="227" t="s">
        <v>1879</v>
      </c>
      <c r="F137" s="228" t="s">
        <v>1880</v>
      </c>
      <c r="G137" s="229" t="s">
        <v>1126</v>
      </c>
      <c r="H137" s="230">
        <v>1</v>
      </c>
      <c r="I137" s="231"/>
      <c r="J137" s="232">
        <f t="shared" si="10"/>
        <v>0</v>
      </c>
      <c r="K137" s="228" t="s">
        <v>19</v>
      </c>
      <c r="L137" s="233"/>
      <c r="M137" s="234" t="s">
        <v>19</v>
      </c>
      <c r="N137" s="235" t="s">
        <v>42</v>
      </c>
      <c r="O137" s="65"/>
      <c r="P137" s="184">
        <f t="shared" si="11"/>
        <v>0</v>
      </c>
      <c r="Q137" s="184">
        <v>0</v>
      </c>
      <c r="R137" s="184">
        <f t="shared" si="12"/>
        <v>0</v>
      </c>
      <c r="S137" s="184">
        <v>0</v>
      </c>
      <c r="T137" s="185">
        <f t="shared" si="13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6" t="s">
        <v>232</v>
      </c>
      <c r="AT137" s="186" t="s">
        <v>346</v>
      </c>
      <c r="AU137" s="186" t="s">
        <v>81</v>
      </c>
      <c r="AY137" s="18" t="s">
        <v>187</v>
      </c>
      <c r="BE137" s="187">
        <f t="shared" si="14"/>
        <v>0</v>
      </c>
      <c r="BF137" s="187">
        <f t="shared" si="15"/>
        <v>0</v>
      </c>
      <c r="BG137" s="187">
        <f t="shared" si="16"/>
        <v>0</v>
      </c>
      <c r="BH137" s="187">
        <f t="shared" si="17"/>
        <v>0</v>
      </c>
      <c r="BI137" s="187">
        <f t="shared" si="18"/>
        <v>0</v>
      </c>
      <c r="BJ137" s="18" t="s">
        <v>79</v>
      </c>
      <c r="BK137" s="187">
        <f t="shared" si="19"/>
        <v>0</v>
      </c>
      <c r="BL137" s="18" t="s">
        <v>193</v>
      </c>
      <c r="BM137" s="186" t="s">
        <v>2234</v>
      </c>
    </row>
    <row r="138" spans="1:65" s="2" customFormat="1" ht="16.5" customHeight="1">
      <c r="A138" s="35"/>
      <c r="B138" s="36"/>
      <c r="C138" s="226" t="s">
        <v>490</v>
      </c>
      <c r="D138" s="226" t="s">
        <v>346</v>
      </c>
      <c r="E138" s="227" t="s">
        <v>1881</v>
      </c>
      <c r="F138" s="228" t="s">
        <v>1882</v>
      </c>
      <c r="G138" s="229" t="s">
        <v>1160</v>
      </c>
      <c r="H138" s="230">
        <v>1</v>
      </c>
      <c r="I138" s="231"/>
      <c r="J138" s="232">
        <f t="shared" si="10"/>
        <v>0</v>
      </c>
      <c r="K138" s="228" t="s">
        <v>19</v>
      </c>
      <c r="L138" s="233"/>
      <c r="M138" s="234" t="s">
        <v>19</v>
      </c>
      <c r="N138" s="235" t="s">
        <v>42</v>
      </c>
      <c r="O138" s="65"/>
      <c r="P138" s="184">
        <f t="shared" si="11"/>
        <v>0</v>
      </c>
      <c r="Q138" s="184">
        <v>0</v>
      </c>
      <c r="R138" s="184">
        <f t="shared" si="12"/>
        <v>0</v>
      </c>
      <c r="S138" s="184">
        <v>0</v>
      </c>
      <c r="T138" s="185">
        <f t="shared" si="13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6" t="s">
        <v>232</v>
      </c>
      <c r="AT138" s="186" t="s">
        <v>346</v>
      </c>
      <c r="AU138" s="186" t="s">
        <v>81</v>
      </c>
      <c r="AY138" s="18" t="s">
        <v>187</v>
      </c>
      <c r="BE138" s="187">
        <f t="shared" si="14"/>
        <v>0</v>
      </c>
      <c r="BF138" s="187">
        <f t="shared" si="15"/>
        <v>0</v>
      </c>
      <c r="BG138" s="187">
        <f t="shared" si="16"/>
        <v>0</v>
      </c>
      <c r="BH138" s="187">
        <f t="shared" si="17"/>
        <v>0</v>
      </c>
      <c r="BI138" s="187">
        <f t="shared" si="18"/>
        <v>0</v>
      </c>
      <c r="BJ138" s="18" t="s">
        <v>79</v>
      </c>
      <c r="BK138" s="187">
        <f t="shared" si="19"/>
        <v>0</v>
      </c>
      <c r="BL138" s="18" t="s">
        <v>193</v>
      </c>
      <c r="BM138" s="186" t="s">
        <v>2235</v>
      </c>
    </row>
    <row r="139" spans="1:65" s="12" customFormat="1" ht="22.9" customHeight="1">
      <c r="B139" s="159"/>
      <c r="C139" s="160"/>
      <c r="D139" s="161" t="s">
        <v>70</v>
      </c>
      <c r="E139" s="173" t="s">
        <v>1883</v>
      </c>
      <c r="F139" s="173" t="s">
        <v>1123</v>
      </c>
      <c r="G139" s="160"/>
      <c r="H139" s="160"/>
      <c r="I139" s="163"/>
      <c r="J139" s="174">
        <f>BK139</f>
        <v>0</v>
      </c>
      <c r="K139" s="160"/>
      <c r="L139" s="165"/>
      <c r="M139" s="166"/>
      <c r="N139" s="167"/>
      <c r="O139" s="167"/>
      <c r="P139" s="168">
        <f>SUM(P140:P169)</f>
        <v>0</v>
      </c>
      <c r="Q139" s="167"/>
      <c r="R139" s="168">
        <f>SUM(R140:R169)</f>
        <v>0</v>
      </c>
      <c r="S139" s="167"/>
      <c r="T139" s="169">
        <f>SUM(T140:T169)</f>
        <v>0</v>
      </c>
      <c r="AR139" s="170" t="s">
        <v>205</v>
      </c>
      <c r="AT139" s="171" t="s">
        <v>70</v>
      </c>
      <c r="AU139" s="171" t="s">
        <v>79</v>
      </c>
      <c r="AY139" s="170" t="s">
        <v>187</v>
      </c>
      <c r="BK139" s="172">
        <f>SUM(BK140:BK169)</f>
        <v>0</v>
      </c>
    </row>
    <row r="140" spans="1:65" s="2" customFormat="1" ht="16.5" customHeight="1">
      <c r="A140" s="35"/>
      <c r="B140" s="36"/>
      <c r="C140" s="175" t="s">
        <v>864</v>
      </c>
      <c r="D140" s="175" t="s">
        <v>189</v>
      </c>
      <c r="E140" s="176" t="s">
        <v>1884</v>
      </c>
      <c r="F140" s="177" t="s">
        <v>1885</v>
      </c>
      <c r="G140" s="178" t="s">
        <v>1126</v>
      </c>
      <c r="H140" s="179">
        <v>1</v>
      </c>
      <c r="I140" s="180"/>
      <c r="J140" s="181">
        <f t="shared" ref="J140:J169" si="20">ROUND(I140*H140,2)</f>
        <v>0</v>
      </c>
      <c r="K140" s="177" t="s">
        <v>19</v>
      </c>
      <c r="L140" s="40"/>
      <c r="M140" s="182" t="s">
        <v>19</v>
      </c>
      <c r="N140" s="183" t="s">
        <v>42</v>
      </c>
      <c r="O140" s="65"/>
      <c r="P140" s="184">
        <f t="shared" ref="P140:P169" si="21">O140*H140</f>
        <v>0</v>
      </c>
      <c r="Q140" s="184">
        <v>0</v>
      </c>
      <c r="R140" s="184">
        <f t="shared" ref="R140:R169" si="22">Q140*H140</f>
        <v>0</v>
      </c>
      <c r="S140" s="184">
        <v>0</v>
      </c>
      <c r="T140" s="185">
        <f t="shared" ref="T140:T169" si="23"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6" t="s">
        <v>193</v>
      </c>
      <c r="AT140" s="186" t="s">
        <v>189</v>
      </c>
      <c r="AU140" s="186" t="s">
        <v>81</v>
      </c>
      <c r="AY140" s="18" t="s">
        <v>187</v>
      </c>
      <c r="BE140" s="187">
        <f t="shared" ref="BE140:BE169" si="24">IF(N140="základní",J140,0)</f>
        <v>0</v>
      </c>
      <c r="BF140" s="187">
        <f t="shared" ref="BF140:BF169" si="25">IF(N140="snížená",J140,0)</f>
        <v>0</v>
      </c>
      <c r="BG140" s="187">
        <f t="shared" ref="BG140:BG169" si="26">IF(N140="zákl. přenesená",J140,0)</f>
        <v>0</v>
      </c>
      <c r="BH140" s="187">
        <f t="shared" ref="BH140:BH169" si="27">IF(N140="sníž. přenesená",J140,0)</f>
        <v>0</v>
      </c>
      <c r="BI140" s="187">
        <f t="shared" ref="BI140:BI169" si="28">IF(N140="nulová",J140,0)</f>
        <v>0</v>
      </c>
      <c r="BJ140" s="18" t="s">
        <v>79</v>
      </c>
      <c r="BK140" s="187">
        <f t="shared" ref="BK140:BK169" si="29">ROUND(I140*H140,2)</f>
        <v>0</v>
      </c>
      <c r="BL140" s="18" t="s">
        <v>193</v>
      </c>
      <c r="BM140" s="186" t="s">
        <v>2236</v>
      </c>
    </row>
    <row r="141" spans="1:65" s="2" customFormat="1" ht="16.5" customHeight="1">
      <c r="A141" s="35"/>
      <c r="B141" s="36"/>
      <c r="C141" s="175" t="s">
        <v>869</v>
      </c>
      <c r="D141" s="175" t="s">
        <v>189</v>
      </c>
      <c r="E141" s="176" t="s">
        <v>1887</v>
      </c>
      <c r="F141" s="177" t="s">
        <v>1888</v>
      </c>
      <c r="G141" s="178" t="s">
        <v>1160</v>
      </c>
      <c r="H141" s="179">
        <v>1</v>
      </c>
      <c r="I141" s="180"/>
      <c r="J141" s="181">
        <f t="shared" si="20"/>
        <v>0</v>
      </c>
      <c r="K141" s="177" t="s">
        <v>19</v>
      </c>
      <c r="L141" s="40"/>
      <c r="M141" s="182" t="s">
        <v>19</v>
      </c>
      <c r="N141" s="183" t="s">
        <v>42</v>
      </c>
      <c r="O141" s="65"/>
      <c r="P141" s="184">
        <f t="shared" si="21"/>
        <v>0</v>
      </c>
      <c r="Q141" s="184">
        <v>0</v>
      </c>
      <c r="R141" s="184">
        <f t="shared" si="22"/>
        <v>0</v>
      </c>
      <c r="S141" s="184">
        <v>0</v>
      </c>
      <c r="T141" s="185">
        <f t="shared" si="23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6" t="s">
        <v>193</v>
      </c>
      <c r="AT141" s="186" t="s">
        <v>189</v>
      </c>
      <c r="AU141" s="186" t="s">
        <v>81</v>
      </c>
      <c r="AY141" s="18" t="s">
        <v>187</v>
      </c>
      <c r="BE141" s="187">
        <f t="shared" si="24"/>
        <v>0</v>
      </c>
      <c r="BF141" s="187">
        <f t="shared" si="25"/>
        <v>0</v>
      </c>
      <c r="BG141" s="187">
        <f t="shared" si="26"/>
        <v>0</v>
      </c>
      <c r="BH141" s="187">
        <f t="shared" si="27"/>
        <v>0</v>
      </c>
      <c r="BI141" s="187">
        <f t="shared" si="28"/>
        <v>0</v>
      </c>
      <c r="BJ141" s="18" t="s">
        <v>79</v>
      </c>
      <c r="BK141" s="187">
        <f t="shared" si="29"/>
        <v>0</v>
      </c>
      <c r="BL141" s="18" t="s">
        <v>193</v>
      </c>
      <c r="BM141" s="186" t="s">
        <v>2237</v>
      </c>
    </row>
    <row r="142" spans="1:65" s="2" customFormat="1" ht="16.5" customHeight="1">
      <c r="A142" s="35"/>
      <c r="B142" s="36"/>
      <c r="C142" s="175" t="s">
        <v>873</v>
      </c>
      <c r="D142" s="175" t="s">
        <v>189</v>
      </c>
      <c r="E142" s="176" t="s">
        <v>1890</v>
      </c>
      <c r="F142" s="177" t="s">
        <v>1891</v>
      </c>
      <c r="G142" s="178" t="s">
        <v>1160</v>
      </c>
      <c r="H142" s="179">
        <v>1</v>
      </c>
      <c r="I142" s="180"/>
      <c r="J142" s="181">
        <f t="shared" si="20"/>
        <v>0</v>
      </c>
      <c r="K142" s="177" t="s">
        <v>19</v>
      </c>
      <c r="L142" s="40"/>
      <c r="M142" s="182" t="s">
        <v>19</v>
      </c>
      <c r="N142" s="183" t="s">
        <v>42</v>
      </c>
      <c r="O142" s="65"/>
      <c r="P142" s="184">
        <f t="shared" si="21"/>
        <v>0</v>
      </c>
      <c r="Q142" s="184">
        <v>0</v>
      </c>
      <c r="R142" s="184">
        <f t="shared" si="22"/>
        <v>0</v>
      </c>
      <c r="S142" s="184">
        <v>0</v>
      </c>
      <c r="T142" s="185">
        <f t="shared" si="23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6" t="s">
        <v>193</v>
      </c>
      <c r="AT142" s="186" t="s">
        <v>189</v>
      </c>
      <c r="AU142" s="186" t="s">
        <v>81</v>
      </c>
      <c r="AY142" s="18" t="s">
        <v>187</v>
      </c>
      <c r="BE142" s="187">
        <f t="shared" si="24"/>
        <v>0</v>
      </c>
      <c r="BF142" s="187">
        <f t="shared" si="25"/>
        <v>0</v>
      </c>
      <c r="BG142" s="187">
        <f t="shared" si="26"/>
        <v>0</v>
      </c>
      <c r="BH142" s="187">
        <f t="shared" si="27"/>
        <v>0</v>
      </c>
      <c r="BI142" s="187">
        <f t="shared" si="28"/>
        <v>0</v>
      </c>
      <c r="BJ142" s="18" t="s">
        <v>79</v>
      </c>
      <c r="BK142" s="187">
        <f t="shared" si="29"/>
        <v>0</v>
      </c>
      <c r="BL142" s="18" t="s">
        <v>193</v>
      </c>
      <c r="BM142" s="186" t="s">
        <v>2238</v>
      </c>
    </row>
    <row r="143" spans="1:65" s="2" customFormat="1" ht="16.5" customHeight="1">
      <c r="A143" s="35"/>
      <c r="B143" s="36"/>
      <c r="C143" s="175" t="s">
        <v>496</v>
      </c>
      <c r="D143" s="175" t="s">
        <v>189</v>
      </c>
      <c r="E143" s="176" t="s">
        <v>1893</v>
      </c>
      <c r="F143" s="177" t="s">
        <v>1894</v>
      </c>
      <c r="G143" s="178" t="s">
        <v>1160</v>
      </c>
      <c r="H143" s="179">
        <v>1</v>
      </c>
      <c r="I143" s="180"/>
      <c r="J143" s="181">
        <f t="shared" si="20"/>
        <v>0</v>
      </c>
      <c r="K143" s="177" t="s">
        <v>19</v>
      </c>
      <c r="L143" s="40"/>
      <c r="M143" s="182" t="s">
        <v>19</v>
      </c>
      <c r="N143" s="183" t="s">
        <v>42</v>
      </c>
      <c r="O143" s="65"/>
      <c r="P143" s="184">
        <f t="shared" si="21"/>
        <v>0</v>
      </c>
      <c r="Q143" s="184">
        <v>0</v>
      </c>
      <c r="R143" s="184">
        <f t="shared" si="22"/>
        <v>0</v>
      </c>
      <c r="S143" s="184">
        <v>0</v>
      </c>
      <c r="T143" s="185">
        <f t="shared" si="23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6" t="s">
        <v>193</v>
      </c>
      <c r="AT143" s="186" t="s">
        <v>189</v>
      </c>
      <c r="AU143" s="186" t="s">
        <v>81</v>
      </c>
      <c r="AY143" s="18" t="s">
        <v>187</v>
      </c>
      <c r="BE143" s="187">
        <f t="shared" si="24"/>
        <v>0</v>
      </c>
      <c r="BF143" s="187">
        <f t="shared" si="25"/>
        <v>0</v>
      </c>
      <c r="BG143" s="187">
        <f t="shared" si="26"/>
        <v>0</v>
      </c>
      <c r="BH143" s="187">
        <f t="shared" si="27"/>
        <v>0</v>
      </c>
      <c r="BI143" s="187">
        <f t="shared" si="28"/>
        <v>0</v>
      </c>
      <c r="BJ143" s="18" t="s">
        <v>79</v>
      </c>
      <c r="BK143" s="187">
        <f t="shared" si="29"/>
        <v>0</v>
      </c>
      <c r="BL143" s="18" t="s">
        <v>193</v>
      </c>
      <c r="BM143" s="186" t="s">
        <v>2239</v>
      </c>
    </row>
    <row r="144" spans="1:65" s="2" customFormat="1" ht="16.5" customHeight="1">
      <c r="A144" s="35"/>
      <c r="B144" s="36"/>
      <c r="C144" s="175" t="s">
        <v>501</v>
      </c>
      <c r="D144" s="175" t="s">
        <v>189</v>
      </c>
      <c r="E144" s="176" t="s">
        <v>1896</v>
      </c>
      <c r="F144" s="177" t="s">
        <v>1897</v>
      </c>
      <c r="G144" s="178" t="s">
        <v>1160</v>
      </c>
      <c r="H144" s="179">
        <v>1</v>
      </c>
      <c r="I144" s="180"/>
      <c r="J144" s="181">
        <f t="shared" si="20"/>
        <v>0</v>
      </c>
      <c r="K144" s="177" t="s">
        <v>19</v>
      </c>
      <c r="L144" s="40"/>
      <c r="M144" s="182" t="s">
        <v>19</v>
      </c>
      <c r="N144" s="183" t="s">
        <v>42</v>
      </c>
      <c r="O144" s="65"/>
      <c r="P144" s="184">
        <f t="shared" si="21"/>
        <v>0</v>
      </c>
      <c r="Q144" s="184">
        <v>0</v>
      </c>
      <c r="R144" s="184">
        <f t="shared" si="22"/>
        <v>0</v>
      </c>
      <c r="S144" s="184">
        <v>0</v>
      </c>
      <c r="T144" s="185">
        <f t="shared" si="23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6" t="s">
        <v>193</v>
      </c>
      <c r="AT144" s="186" t="s">
        <v>189</v>
      </c>
      <c r="AU144" s="186" t="s">
        <v>81</v>
      </c>
      <c r="AY144" s="18" t="s">
        <v>187</v>
      </c>
      <c r="BE144" s="187">
        <f t="shared" si="24"/>
        <v>0</v>
      </c>
      <c r="BF144" s="187">
        <f t="shared" si="25"/>
        <v>0</v>
      </c>
      <c r="BG144" s="187">
        <f t="shared" si="26"/>
        <v>0</v>
      </c>
      <c r="BH144" s="187">
        <f t="shared" si="27"/>
        <v>0</v>
      </c>
      <c r="BI144" s="187">
        <f t="shared" si="28"/>
        <v>0</v>
      </c>
      <c r="BJ144" s="18" t="s">
        <v>79</v>
      </c>
      <c r="BK144" s="187">
        <f t="shared" si="29"/>
        <v>0</v>
      </c>
      <c r="BL144" s="18" t="s">
        <v>193</v>
      </c>
      <c r="BM144" s="186" t="s">
        <v>2240</v>
      </c>
    </row>
    <row r="145" spans="1:65" s="2" customFormat="1" ht="16.5" customHeight="1">
      <c r="A145" s="35"/>
      <c r="B145" s="36"/>
      <c r="C145" s="175" t="s">
        <v>508</v>
      </c>
      <c r="D145" s="175" t="s">
        <v>189</v>
      </c>
      <c r="E145" s="176" t="s">
        <v>1899</v>
      </c>
      <c r="F145" s="177" t="s">
        <v>1162</v>
      </c>
      <c r="G145" s="178" t="s">
        <v>1160</v>
      </c>
      <c r="H145" s="179">
        <v>1</v>
      </c>
      <c r="I145" s="180"/>
      <c r="J145" s="181">
        <f t="shared" si="20"/>
        <v>0</v>
      </c>
      <c r="K145" s="177" t="s">
        <v>19</v>
      </c>
      <c r="L145" s="40"/>
      <c r="M145" s="182" t="s">
        <v>19</v>
      </c>
      <c r="N145" s="183" t="s">
        <v>42</v>
      </c>
      <c r="O145" s="65"/>
      <c r="P145" s="184">
        <f t="shared" si="21"/>
        <v>0</v>
      </c>
      <c r="Q145" s="184">
        <v>0</v>
      </c>
      <c r="R145" s="184">
        <f t="shared" si="22"/>
        <v>0</v>
      </c>
      <c r="S145" s="184">
        <v>0</v>
      </c>
      <c r="T145" s="185">
        <f t="shared" si="23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6" t="s">
        <v>193</v>
      </c>
      <c r="AT145" s="186" t="s">
        <v>189</v>
      </c>
      <c r="AU145" s="186" t="s">
        <v>81</v>
      </c>
      <c r="AY145" s="18" t="s">
        <v>187</v>
      </c>
      <c r="BE145" s="187">
        <f t="shared" si="24"/>
        <v>0</v>
      </c>
      <c r="BF145" s="187">
        <f t="shared" si="25"/>
        <v>0</v>
      </c>
      <c r="BG145" s="187">
        <f t="shared" si="26"/>
        <v>0</v>
      </c>
      <c r="BH145" s="187">
        <f t="shared" si="27"/>
        <v>0</v>
      </c>
      <c r="BI145" s="187">
        <f t="shared" si="28"/>
        <v>0</v>
      </c>
      <c r="BJ145" s="18" t="s">
        <v>79</v>
      </c>
      <c r="BK145" s="187">
        <f t="shared" si="29"/>
        <v>0</v>
      </c>
      <c r="BL145" s="18" t="s">
        <v>193</v>
      </c>
      <c r="BM145" s="186" t="s">
        <v>2241</v>
      </c>
    </row>
    <row r="146" spans="1:65" s="2" customFormat="1" ht="16.5" customHeight="1">
      <c r="A146" s="35"/>
      <c r="B146" s="36"/>
      <c r="C146" s="175" t="s">
        <v>888</v>
      </c>
      <c r="D146" s="175" t="s">
        <v>189</v>
      </c>
      <c r="E146" s="176" t="s">
        <v>1901</v>
      </c>
      <c r="F146" s="177" t="s">
        <v>1902</v>
      </c>
      <c r="G146" s="178" t="s">
        <v>1160</v>
      </c>
      <c r="H146" s="179">
        <v>1</v>
      </c>
      <c r="I146" s="180"/>
      <c r="J146" s="181">
        <f t="shared" si="20"/>
        <v>0</v>
      </c>
      <c r="K146" s="177" t="s">
        <v>19</v>
      </c>
      <c r="L146" s="40"/>
      <c r="M146" s="182" t="s">
        <v>19</v>
      </c>
      <c r="N146" s="183" t="s">
        <v>42</v>
      </c>
      <c r="O146" s="65"/>
      <c r="P146" s="184">
        <f t="shared" si="21"/>
        <v>0</v>
      </c>
      <c r="Q146" s="184">
        <v>0</v>
      </c>
      <c r="R146" s="184">
        <f t="shared" si="22"/>
        <v>0</v>
      </c>
      <c r="S146" s="184">
        <v>0</v>
      </c>
      <c r="T146" s="185">
        <f t="shared" si="23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6" t="s">
        <v>193</v>
      </c>
      <c r="AT146" s="186" t="s">
        <v>189</v>
      </c>
      <c r="AU146" s="186" t="s">
        <v>81</v>
      </c>
      <c r="AY146" s="18" t="s">
        <v>187</v>
      </c>
      <c r="BE146" s="187">
        <f t="shared" si="24"/>
        <v>0</v>
      </c>
      <c r="BF146" s="187">
        <f t="shared" si="25"/>
        <v>0</v>
      </c>
      <c r="BG146" s="187">
        <f t="shared" si="26"/>
        <v>0</v>
      </c>
      <c r="BH146" s="187">
        <f t="shared" si="27"/>
        <v>0</v>
      </c>
      <c r="BI146" s="187">
        <f t="shared" si="28"/>
        <v>0</v>
      </c>
      <c r="BJ146" s="18" t="s">
        <v>79</v>
      </c>
      <c r="BK146" s="187">
        <f t="shared" si="29"/>
        <v>0</v>
      </c>
      <c r="BL146" s="18" t="s">
        <v>193</v>
      </c>
      <c r="BM146" s="186" t="s">
        <v>2242</v>
      </c>
    </row>
    <row r="147" spans="1:65" s="2" customFormat="1" ht="16.5" customHeight="1">
      <c r="A147" s="35"/>
      <c r="B147" s="36"/>
      <c r="C147" s="175" t="s">
        <v>514</v>
      </c>
      <c r="D147" s="175" t="s">
        <v>189</v>
      </c>
      <c r="E147" s="176" t="s">
        <v>1904</v>
      </c>
      <c r="F147" s="177" t="s">
        <v>1905</v>
      </c>
      <c r="G147" s="178" t="s">
        <v>1160</v>
      </c>
      <c r="H147" s="179">
        <v>1</v>
      </c>
      <c r="I147" s="180"/>
      <c r="J147" s="181">
        <f t="shared" si="20"/>
        <v>0</v>
      </c>
      <c r="K147" s="177" t="s">
        <v>19</v>
      </c>
      <c r="L147" s="40"/>
      <c r="M147" s="182" t="s">
        <v>19</v>
      </c>
      <c r="N147" s="183" t="s">
        <v>42</v>
      </c>
      <c r="O147" s="65"/>
      <c r="P147" s="184">
        <f t="shared" si="21"/>
        <v>0</v>
      </c>
      <c r="Q147" s="184">
        <v>0</v>
      </c>
      <c r="R147" s="184">
        <f t="shared" si="22"/>
        <v>0</v>
      </c>
      <c r="S147" s="184">
        <v>0</v>
      </c>
      <c r="T147" s="185">
        <f t="shared" si="23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6" t="s">
        <v>193</v>
      </c>
      <c r="AT147" s="186" t="s">
        <v>189</v>
      </c>
      <c r="AU147" s="186" t="s">
        <v>81</v>
      </c>
      <c r="AY147" s="18" t="s">
        <v>187</v>
      </c>
      <c r="BE147" s="187">
        <f t="shared" si="24"/>
        <v>0</v>
      </c>
      <c r="BF147" s="187">
        <f t="shared" si="25"/>
        <v>0</v>
      </c>
      <c r="BG147" s="187">
        <f t="shared" si="26"/>
        <v>0</v>
      </c>
      <c r="BH147" s="187">
        <f t="shared" si="27"/>
        <v>0</v>
      </c>
      <c r="BI147" s="187">
        <f t="shared" si="28"/>
        <v>0</v>
      </c>
      <c r="BJ147" s="18" t="s">
        <v>79</v>
      </c>
      <c r="BK147" s="187">
        <f t="shared" si="29"/>
        <v>0</v>
      </c>
      <c r="BL147" s="18" t="s">
        <v>193</v>
      </c>
      <c r="BM147" s="186" t="s">
        <v>2243</v>
      </c>
    </row>
    <row r="148" spans="1:65" s="2" customFormat="1" ht="16.5" customHeight="1">
      <c r="A148" s="35"/>
      <c r="B148" s="36"/>
      <c r="C148" s="175" t="s">
        <v>526</v>
      </c>
      <c r="D148" s="175" t="s">
        <v>189</v>
      </c>
      <c r="E148" s="176" t="s">
        <v>1907</v>
      </c>
      <c r="F148" s="177" t="s">
        <v>1908</v>
      </c>
      <c r="G148" s="178" t="s">
        <v>1160</v>
      </c>
      <c r="H148" s="179">
        <v>1</v>
      </c>
      <c r="I148" s="180"/>
      <c r="J148" s="181">
        <f t="shared" si="20"/>
        <v>0</v>
      </c>
      <c r="K148" s="177" t="s">
        <v>19</v>
      </c>
      <c r="L148" s="40"/>
      <c r="M148" s="182" t="s">
        <v>19</v>
      </c>
      <c r="N148" s="183" t="s">
        <v>42</v>
      </c>
      <c r="O148" s="65"/>
      <c r="P148" s="184">
        <f t="shared" si="21"/>
        <v>0</v>
      </c>
      <c r="Q148" s="184">
        <v>0</v>
      </c>
      <c r="R148" s="184">
        <f t="shared" si="22"/>
        <v>0</v>
      </c>
      <c r="S148" s="184">
        <v>0</v>
      </c>
      <c r="T148" s="185">
        <f t="shared" si="23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6" t="s">
        <v>193</v>
      </c>
      <c r="AT148" s="186" t="s">
        <v>189</v>
      </c>
      <c r="AU148" s="186" t="s">
        <v>81</v>
      </c>
      <c r="AY148" s="18" t="s">
        <v>187</v>
      </c>
      <c r="BE148" s="187">
        <f t="shared" si="24"/>
        <v>0</v>
      </c>
      <c r="BF148" s="187">
        <f t="shared" si="25"/>
        <v>0</v>
      </c>
      <c r="BG148" s="187">
        <f t="shared" si="26"/>
        <v>0</v>
      </c>
      <c r="BH148" s="187">
        <f t="shared" si="27"/>
        <v>0</v>
      </c>
      <c r="BI148" s="187">
        <f t="shared" si="28"/>
        <v>0</v>
      </c>
      <c r="BJ148" s="18" t="s">
        <v>79</v>
      </c>
      <c r="BK148" s="187">
        <f t="shared" si="29"/>
        <v>0</v>
      </c>
      <c r="BL148" s="18" t="s">
        <v>193</v>
      </c>
      <c r="BM148" s="186" t="s">
        <v>2244</v>
      </c>
    </row>
    <row r="149" spans="1:65" s="2" customFormat="1" ht="16.5" customHeight="1">
      <c r="A149" s="35"/>
      <c r="B149" s="36"/>
      <c r="C149" s="175" t="s">
        <v>531</v>
      </c>
      <c r="D149" s="175" t="s">
        <v>189</v>
      </c>
      <c r="E149" s="176" t="s">
        <v>1910</v>
      </c>
      <c r="F149" s="177" t="s">
        <v>1164</v>
      </c>
      <c r="G149" s="178" t="s">
        <v>1160</v>
      </c>
      <c r="H149" s="179">
        <v>1</v>
      </c>
      <c r="I149" s="180"/>
      <c r="J149" s="181">
        <f t="shared" si="20"/>
        <v>0</v>
      </c>
      <c r="K149" s="177" t="s">
        <v>19</v>
      </c>
      <c r="L149" s="40"/>
      <c r="M149" s="182" t="s">
        <v>19</v>
      </c>
      <c r="N149" s="183" t="s">
        <v>42</v>
      </c>
      <c r="O149" s="65"/>
      <c r="P149" s="184">
        <f t="shared" si="21"/>
        <v>0</v>
      </c>
      <c r="Q149" s="184">
        <v>0</v>
      </c>
      <c r="R149" s="184">
        <f t="shared" si="22"/>
        <v>0</v>
      </c>
      <c r="S149" s="184">
        <v>0</v>
      </c>
      <c r="T149" s="185">
        <f t="shared" si="23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6" t="s">
        <v>193</v>
      </c>
      <c r="AT149" s="186" t="s">
        <v>189</v>
      </c>
      <c r="AU149" s="186" t="s">
        <v>81</v>
      </c>
      <c r="AY149" s="18" t="s">
        <v>187</v>
      </c>
      <c r="BE149" s="187">
        <f t="shared" si="24"/>
        <v>0</v>
      </c>
      <c r="BF149" s="187">
        <f t="shared" si="25"/>
        <v>0</v>
      </c>
      <c r="BG149" s="187">
        <f t="shared" si="26"/>
        <v>0</v>
      </c>
      <c r="BH149" s="187">
        <f t="shared" si="27"/>
        <v>0</v>
      </c>
      <c r="BI149" s="187">
        <f t="shared" si="28"/>
        <v>0</v>
      </c>
      <c r="BJ149" s="18" t="s">
        <v>79</v>
      </c>
      <c r="BK149" s="187">
        <f t="shared" si="29"/>
        <v>0</v>
      </c>
      <c r="BL149" s="18" t="s">
        <v>193</v>
      </c>
      <c r="BM149" s="186" t="s">
        <v>2245</v>
      </c>
    </row>
    <row r="150" spans="1:65" s="2" customFormat="1" ht="16.5" customHeight="1">
      <c r="A150" s="35"/>
      <c r="B150" s="36"/>
      <c r="C150" s="175" t="s">
        <v>536</v>
      </c>
      <c r="D150" s="175" t="s">
        <v>189</v>
      </c>
      <c r="E150" s="176" t="s">
        <v>2246</v>
      </c>
      <c r="F150" s="177" t="s">
        <v>2247</v>
      </c>
      <c r="G150" s="178" t="s">
        <v>1126</v>
      </c>
      <c r="H150" s="179">
        <v>1</v>
      </c>
      <c r="I150" s="180"/>
      <c r="J150" s="181">
        <f t="shared" si="20"/>
        <v>0</v>
      </c>
      <c r="K150" s="177" t="s">
        <v>19</v>
      </c>
      <c r="L150" s="40"/>
      <c r="M150" s="182" t="s">
        <v>19</v>
      </c>
      <c r="N150" s="183" t="s">
        <v>42</v>
      </c>
      <c r="O150" s="65"/>
      <c r="P150" s="184">
        <f t="shared" si="21"/>
        <v>0</v>
      </c>
      <c r="Q150" s="184">
        <v>0</v>
      </c>
      <c r="R150" s="184">
        <f t="shared" si="22"/>
        <v>0</v>
      </c>
      <c r="S150" s="184">
        <v>0</v>
      </c>
      <c r="T150" s="185">
        <f t="shared" si="23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6" t="s">
        <v>193</v>
      </c>
      <c r="AT150" s="186" t="s">
        <v>189</v>
      </c>
      <c r="AU150" s="186" t="s">
        <v>81</v>
      </c>
      <c r="AY150" s="18" t="s">
        <v>187</v>
      </c>
      <c r="BE150" s="187">
        <f t="shared" si="24"/>
        <v>0</v>
      </c>
      <c r="BF150" s="187">
        <f t="shared" si="25"/>
        <v>0</v>
      </c>
      <c r="BG150" s="187">
        <f t="shared" si="26"/>
        <v>0</v>
      </c>
      <c r="BH150" s="187">
        <f t="shared" si="27"/>
        <v>0</v>
      </c>
      <c r="BI150" s="187">
        <f t="shared" si="28"/>
        <v>0</v>
      </c>
      <c r="BJ150" s="18" t="s">
        <v>79</v>
      </c>
      <c r="BK150" s="187">
        <f t="shared" si="29"/>
        <v>0</v>
      </c>
      <c r="BL150" s="18" t="s">
        <v>193</v>
      </c>
      <c r="BM150" s="186" t="s">
        <v>2248</v>
      </c>
    </row>
    <row r="151" spans="1:65" s="2" customFormat="1" ht="16.5" customHeight="1">
      <c r="A151" s="35"/>
      <c r="B151" s="36"/>
      <c r="C151" s="175" t="s">
        <v>540</v>
      </c>
      <c r="D151" s="175" t="s">
        <v>189</v>
      </c>
      <c r="E151" s="176" t="s">
        <v>1912</v>
      </c>
      <c r="F151" s="177" t="s">
        <v>1913</v>
      </c>
      <c r="G151" s="178" t="s">
        <v>128</v>
      </c>
      <c r="H151" s="179">
        <v>3</v>
      </c>
      <c r="I151" s="180"/>
      <c r="J151" s="181">
        <f t="shared" si="20"/>
        <v>0</v>
      </c>
      <c r="K151" s="177" t="s">
        <v>19</v>
      </c>
      <c r="L151" s="40"/>
      <c r="M151" s="182" t="s">
        <v>19</v>
      </c>
      <c r="N151" s="183" t="s">
        <v>42</v>
      </c>
      <c r="O151" s="65"/>
      <c r="P151" s="184">
        <f t="shared" si="21"/>
        <v>0</v>
      </c>
      <c r="Q151" s="184">
        <v>0</v>
      </c>
      <c r="R151" s="184">
        <f t="shared" si="22"/>
        <v>0</v>
      </c>
      <c r="S151" s="184">
        <v>0</v>
      </c>
      <c r="T151" s="185">
        <f t="shared" si="23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6" t="s">
        <v>193</v>
      </c>
      <c r="AT151" s="186" t="s">
        <v>189</v>
      </c>
      <c r="AU151" s="186" t="s">
        <v>81</v>
      </c>
      <c r="AY151" s="18" t="s">
        <v>187</v>
      </c>
      <c r="BE151" s="187">
        <f t="shared" si="24"/>
        <v>0</v>
      </c>
      <c r="BF151" s="187">
        <f t="shared" si="25"/>
        <v>0</v>
      </c>
      <c r="BG151" s="187">
        <f t="shared" si="26"/>
        <v>0</v>
      </c>
      <c r="BH151" s="187">
        <f t="shared" si="27"/>
        <v>0</v>
      </c>
      <c r="BI151" s="187">
        <f t="shared" si="28"/>
        <v>0</v>
      </c>
      <c r="BJ151" s="18" t="s">
        <v>79</v>
      </c>
      <c r="BK151" s="187">
        <f t="shared" si="29"/>
        <v>0</v>
      </c>
      <c r="BL151" s="18" t="s">
        <v>193</v>
      </c>
      <c r="BM151" s="186" t="s">
        <v>2249</v>
      </c>
    </row>
    <row r="152" spans="1:65" s="2" customFormat="1" ht="16.5" customHeight="1">
      <c r="A152" s="35"/>
      <c r="B152" s="36"/>
      <c r="C152" s="175" t="s">
        <v>545</v>
      </c>
      <c r="D152" s="175" t="s">
        <v>189</v>
      </c>
      <c r="E152" s="176" t="s">
        <v>1918</v>
      </c>
      <c r="F152" s="177" t="s">
        <v>1919</v>
      </c>
      <c r="G152" s="178" t="s">
        <v>128</v>
      </c>
      <c r="H152" s="179">
        <v>50</v>
      </c>
      <c r="I152" s="180"/>
      <c r="J152" s="181">
        <f t="shared" si="20"/>
        <v>0</v>
      </c>
      <c r="K152" s="177" t="s">
        <v>19</v>
      </c>
      <c r="L152" s="40"/>
      <c r="M152" s="182" t="s">
        <v>19</v>
      </c>
      <c r="N152" s="183" t="s">
        <v>42</v>
      </c>
      <c r="O152" s="65"/>
      <c r="P152" s="184">
        <f t="shared" si="21"/>
        <v>0</v>
      </c>
      <c r="Q152" s="184">
        <v>0</v>
      </c>
      <c r="R152" s="184">
        <f t="shared" si="22"/>
        <v>0</v>
      </c>
      <c r="S152" s="184">
        <v>0</v>
      </c>
      <c r="T152" s="185">
        <f t="shared" si="23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6" t="s">
        <v>193</v>
      </c>
      <c r="AT152" s="186" t="s">
        <v>189</v>
      </c>
      <c r="AU152" s="186" t="s">
        <v>81</v>
      </c>
      <c r="AY152" s="18" t="s">
        <v>187</v>
      </c>
      <c r="BE152" s="187">
        <f t="shared" si="24"/>
        <v>0</v>
      </c>
      <c r="BF152" s="187">
        <f t="shared" si="25"/>
        <v>0</v>
      </c>
      <c r="BG152" s="187">
        <f t="shared" si="26"/>
        <v>0</v>
      </c>
      <c r="BH152" s="187">
        <f t="shared" si="27"/>
        <v>0</v>
      </c>
      <c r="BI152" s="187">
        <f t="shared" si="28"/>
        <v>0</v>
      </c>
      <c r="BJ152" s="18" t="s">
        <v>79</v>
      </c>
      <c r="BK152" s="187">
        <f t="shared" si="29"/>
        <v>0</v>
      </c>
      <c r="BL152" s="18" t="s">
        <v>193</v>
      </c>
      <c r="BM152" s="186" t="s">
        <v>2250</v>
      </c>
    </row>
    <row r="153" spans="1:65" s="2" customFormat="1" ht="16.5" customHeight="1">
      <c r="A153" s="35"/>
      <c r="B153" s="36"/>
      <c r="C153" s="175" t="s">
        <v>549</v>
      </c>
      <c r="D153" s="175" t="s">
        <v>189</v>
      </c>
      <c r="E153" s="176" t="s">
        <v>1921</v>
      </c>
      <c r="F153" s="177" t="s">
        <v>1922</v>
      </c>
      <c r="G153" s="178" t="s">
        <v>128</v>
      </c>
      <c r="H153" s="179">
        <v>15</v>
      </c>
      <c r="I153" s="180"/>
      <c r="J153" s="181">
        <f t="shared" si="20"/>
        <v>0</v>
      </c>
      <c r="K153" s="177" t="s">
        <v>19</v>
      </c>
      <c r="L153" s="40"/>
      <c r="M153" s="182" t="s">
        <v>19</v>
      </c>
      <c r="N153" s="183" t="s">
        <v>42</v>
      </c>
      <c r="O153" s="65"/>
      <c r="P153" s="184">
        <f t="shared" si="21"/>
        <v>0</v>
      </c>
      <c r="Q153" s="184">
        <v>0</v>
      </c>
      <c r="R153" s="184">
        <f t="shared" si="22"/>
        <v>0</v>
      </c>
      <c r="S153" s="184">
        <v>0</v>
      </c>
      <c r="T153" s="185">
        <f t="shared" si="23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6" t="s">
        <v>193</v>
      </c>
      <c r="AT153" s="186" t="s">
        <v>189</v>
      </c>
      <c r="AU153" s="186" t="s">
        <v>81</v>
      </c>
      <c r="AY153" s="18" t="s">
        <v>187</v>
      </c>
      <c r="BE153" s="187">
        <f t="shared" si="24"/>
        <v>0</v>
      </c>
      <c r="BF153" s="187">
        <f t="shared" si="25"/>
        <v>0</v>
      </c>
      <c r="BG153" s="187">
        <f t="shared" si="26"/>
        <v>0</v>
      </c>
      <c r="BH153" s="187">
        <f t="shared" si="27"/>
        <v>0</v>
      </c>
      <c r="BI153" s="187">
        <f t="shared" si="28"/>
        <v>0</v>
      </c>
      <c r="BJ153" s="18" t="s">
        <v>79</v>
      </c>
      <c r="BK153" s="187">
        <f t="shared" si="29"/>
        <v>0</v>
      </c>
      <c r="BL153" s="18" t="s">
        <v>193</v>
      </c>
      <c r="BM153" s="186" t="s">
        <v>2251</v>
      </c>
    </row>
    <row r="154" spans="1:65" s="2" customFormat="1" ht="16.5" customHeight="1">
      <c r="A154" s="35"/>
      <c r="B154" s="36"/>
      <c r="C154" s="175" t="s">
        <v>553</v>
      </c>
      <c r="D154" s="175" t="s">
        <v>189</v>
      </c>
      <c r="E154" s="176" t="s">
        <v>1924</v>
      </c>
      <c r="F154" s="177" t="s">
        <v>1925</v>
      </c>
      <c r="G154" s="178" t="s">
        <v>128</v>
      </c>
      <c r="H154" s="179">
        <v>15</v>
      </c>
      <c r="I154" s="180"/>
      <c r="J154" s="181">
        <f t="shared" si="20"/>
        <v>0</v>
      </c>
      <c r="K154" s="177" t="s">
        <v>19</v>
      </c>
      <c r="L154" s="40"/>
      <c r="M154" s="182" t="s">
        <v>19</v>
      </c>
      <c r="N154" s="183" t="s">
        <v>42</v>
      </c>
      <c r="O154" s="65"/>
      <c r="P154" s="184">
        <f t="shared" si="21"/>
        <v>0</v>
      </c>
      <c r="Q154" s="184">
        <v>0</v>
      </c>
      <c r="R154" s="184">
        <f t="shared" si="22"/>
        <v>0</v>
      </c>
      <c r="S154" s="184">
        <v>0</v>
      </c>
      <c r="T154" s="185">
        <f t="shared" si="23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6" t="s">
        <v>193</v>
      </c>
      <c r="AT154" s="186" t="s">
        <v>189</v>
      </c>
      <c r="AU154" s="186" t="s">
        <v>81</v>
      </c>
      <c r="AY154" s="18" t="s">
        <v>187</v>
      </c>
      <c r="BE154" s="187">
        <f t="shared" si="24"/>
        <v>0</v>
      </c>
      <c r="BF154" s="187">
        <f t="shared" si="25"/>
        <v>0</v>
      </c>
      <c r="BG154" s="187">
        <f t="shared" si="26"/>
        <v>0</v>
      </c>
      <c r="BH154" s="187">
        <f t="shared" si="27"/>
        <v>0</v>
      </c>
      <c r="BI154" s="187">
        <f t="shared" si="28"/>
        <v>0</v>
      </c>
      <c r="BJ154" s="18" t="s">
        <v>79</v>
      </c>
      <c r="BK154" s="187">
        <f t="shared" si="29"/>
        <v>0</v>
      </c>
      <c r="BL154" s="18" t="s">
        <v>193</v>
      </c>
      <c r="BM154" s="186" t="s">
        <v>2252</v>
      </c>
    </row>
    <row r="155" spans="1:65" s="2" customFormat="1" ht="16.5" customHeight="1">
      <c r="A155" s="35"/>
      <c r="B155" s="36"/>
      <c r="C155" s="175" t="s">
        <v>558</v>
      </c>
      <c r="D155" s="175" t="s">
        <v>189</v>
      </c>
      <c r="E155" s="176" t="s">
        <v>1927</v>
      </c>
      <c r="F155" s="177" t="s">
        <v>1928</v>
      </c>
      <c r="G155" s="178" t="s">
        <v>128</v>
      </c>
      <c r="H155" s="179">
        <v>20</v>
      </c>
      <c r="I155" s="180"/>
      <c r="J155" s="181">
        <f t="shared" si="20"/>
        <v>0</v>
      </c>
      <c r="K155" s="177" t="s">
        <v>19</v>
      </c>
      <c r="L155" s="40"/>
      <c r="M155" s="182" t="s">
        <v>19</v>
      </c>
      <c r="N155" s="183" t="s">
        <v>42</v>
      </c>
      <c r="O155" s="65"/>
      <c r="P155" s="184">
        <f t="shared" si="21"/>
        <v>0</v>
      </c>
      <c r="Q155" s="184">
        <v>0</v>
      </c>
      <c r="R155" s="184">
        <f t="shared" si="22"/>
        <v>0</v>
      </c>
      <c r="S155" s="184">
        <v>0</v>
      </c>
      <c r="T155" s="185">
        <f t="shared" si="23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6" t="s">
        <v>193</v>
      </c>
      <c r="AT155" s="186" t="s">
        <v>189</v>
      </c>
      <c r="AU155" s="186" t="s">
        <v>81</v>
      </c>
      <c r="AY155" s="18" t="s">
        <v>187</v>
      </c>
      <c r="BE155" s="187">
        <f t="shared" si="24"/>
        <v>0</v>
      </c>
      <c r="BF155" s="187">
        <f t="shared" si="25"/>
        <v>0</v>
      </c>
      <c r="BG155" s="187">
        <f t="shared" si="26"/>
        <v>0</v>
      </c>
      <c r="BH155" s="187">
        <f t="shared" si="27"/>
        <v>0</v>
      </c>
      <c r="BI155" s="187">
        <f t="shared" si="28"/>
        <v>0</v>
      </c>
      <c r="BJ155" s="18" t="s">
        <v>79</v>
      </c>
      <c r="BK155" s="187">
        <f t="shared" si="29"/>
        <v>0</v>
      </c>
      <c r="BL155" s="18" t="s">
        <v>193</v>
      </c>
      <c r="BM155" s="186" t="s">
        <v>2253</v>
      </c>
    </row>
    <row r="156" spans="1:65" s="2" customFormat="1" ht="16.5" customHeight="1">
      <c r="A156" s="35"/>
      <c r="B156" s="36"/>
      <c r="C156" s="175" t="s">
        <v>563</v>
      </c>
      <c r="D156" s="175" t="s">
        <v>189</v>
      </c>
      <c r="E156" s="176" t="s">
        <v>1930</v>
      </c>
      <c r="F156" s="177" t="s">
        <v>1931</v>
      </c>
      <c r="G156" s="178" t="s">
        <v>1160</v>
      </c>
      <c r="H156" s="179">
        <v>1</v>
      </c>
      <c r="I156" s="180"/>
      <c r="J156" s="181">
        <f t="shared" si="20"/>
        <v>0</v>
      </c>
      <c r="K156" s="177" t="s">
        <v>19</v>
      </c>
      <c r="L156" s="40"/>
      <c r="M156" s="182" t="s">
        <v>19</v>
      </c>
      <c r="N156" s="183" t="s">
        <v>42</v>
      </c>
      <c r="O156" s="65"/>
      <c r="P156" s="184">
        <f t="shared" si="21"/>
        <v>0</v>
      </c>
      <c r="Q156" s="184">
        <v>0</v>
      </c>
      <c r="R156" s="184">
        <f t="shared" si="22"/>
        <v>0</v>
      </c>
      <c r="S156" s="184">
        <v>0</v>
      </c>
      <c r="T156" s="185">
        <f t="shared" si="23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6" t="s">
        <v>193</v>
      </c>
      <c r="AT156" s="186" t="s">
        <v>189</v>
      </c>
      <c r="AU156" s="186" t="s">
        <v>81</v>
      </c>
      <c r="AY156" s="18" t="s">
        <v>187</v>
      </c>
      <c r="BE156" s="187">
        <f t="shared" si="24"/>
        <v>0</v>
      </c>
      <c r="BF156" s="187">
        <f t="shared" si="25"/>
        <v>0</v>
      </c>
      <c r="BG156" s="187">
        <f t="shared" si="26"/>
        <v>0</v>
      </c>
      <c r="BH156" s="187">
        <f t="shared" si="27"/>
        <v>0</v>
      </c>
      <c r="BI156" s="187">
        <f t="shared" si="28"/>
        <v>0</v>
      </c>
      <c r="BJ156" s="18" t="s">
        <v>79</v>
      </c>
      <c r="BK156" s="187">
        <f t="shared" si="29"/>
        <v>0</v>
      </c>
      <c r="BL156" s="18" t="s">
        <v>193</v>
      </c>
      <c r="BM156" s="186" t="s">
        <v>2254</v>
      </c>
    </row>
    <row r="157" spans="1:65" s="2" customFormat="1" ht="16.5" customHeight="1">
      <c r="A157" s="35"/>
      <c r="B157" s="36"/>
      <c r="C157" s="175" t="s">
        <v>567</v>
      </c>
      <c r="D157" s="175" t="s">
        <v>189</v>
      </c>
      <c r="E157" s="176" t="s">
        <v>1933</v>
      </c>
      <c r="F157" s="177" t="s">
        <v>1934</v>
      </c>
      <c r="G157" s="178" t="s">
        <v>128</v>
      </c>
      <c r="H157" s="179">
        <v>9</v>
      </c>
      <c r="I157" s="180"/>
      <c r="J157" s="181">
        <f t="shared" si="20"/>
        <v>0</v>
      </c>
      <c r="K157" s="177" t="s">
        <v>19</v>
      </c>
      <c r="L157" s="40"/>
      <c r="M157" s="182" t="s">
        <v>19</v>
      </c>
      <c r="N157" s="183" t="s">
        <v>42</v>
      </c>
      <c r="O157" s="65"/>
      <c r="P157" s="184">
        <f t="shared" si="21"/>
        <v>0</v>
      </c>
      <c r="Q157" s="184">
        <v>0</v>
      </c>
      <c r="R157" s="184">
        <f t="shared" si="22"/>
        <v>0</v>
      </c>
      <c r="S157" s="184">
        <v>0</v>
      </c>
      <c r="T157" s="185">
        <f t="shared" si="23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6" t="s">
        <v>193</v>
      </c>
      <c r="AT157" s="186" t="s">
        <v>189</v>
      </c>
      <c r="AU157" s="186" t="s">
        <v>81</v>
      </c>
      <c r="AY157" s="18" t="s">
        <v>187</v>
      </c>
      <c r="BE157" s="187">
        <f t="shared" si="24"/>
        <v>0</v>
      </c>
      <c r="BF157" s="187">
        <f t="shared" si="25"/>
        <v>0</v>
      </c>
      <c r="BG157" s="187">
        <f t="shared" si="26"/>
        <v>0</v>
      </c>
      <c r="BH157" s="187">
        <f t="shared" si="27"/>
        <v>0</v>
      </c>
      <c r="BI157" s="187">
        <f t="shared" si="28"/>
        <v>0</v>
      </c>
      <c r="BJ157" s="18" t="s">
        <v>79</v>
      </c>
      <c r="BK157" s="187">
        <f t="shared" si="29"/>
        <v>0</v>
      </c>
      <c r="BL157" s="18" t="s">
        <v>193</v>
      </c>
      <c r="BM157" s="186" t="s">
        <v>2255</v>
      </c>
    </row>
    <row r="158" spans="1:65" s="2" customFormat="1" ht="16.5" customHeight="1">
      <c r="A158" s="35"/>
      <c r="B158" s="36"/>
      <c r="C158" s="175" t="s">
        <v>571</v>
      </c>
      <c r="D158" s="175" t="s">
        <v>189</v>
      </c>
      <c r="E158" s="176" t="s">
        <v>1936</v>
      </c>
      <c r="F158" s="177" t="s">
        <v>1937</v>
      </c>
      <c r="G158" s="178" t="s">
        <v>128</v>
      </c>
      <c r="H158" s="179">
        <v>10</v>
      </c>
      <c r="I158" s="180"/>
      <c r="J158" s="181">
        <f t="shared" si="20"/>
        <v>0</v>
      </c>
      <c r="K158" s="177" t="s">
        <v>19</v>
      </c>
      <c r="L158" s="40"/>
      <c r="M158" s="182" t="s">
        <v>19</v>
      </c>
      <c r="N158" s="183" t="s">
        <v>42</v>
      </c>
      <c r="O158" s="65"/>
      <c r="P158" s="184">
        <f t="shared" si="21"/>
        <v>0</v>
      </c>
      <c r="Q158" s="184">
        <v>0</v>
      </c>
      <c r="R158" s="184">
        <f t="shared" si="22"/>
        <v>0</v>
      </c>
      <c r="S158" s="184">
        <v>0</v>
      </c>
      <c r="T158" s="185">
        <f t="shared" si="23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6" t="s">
        <v>193</v>
      </c>
      <c r="AT158" s="186" t="s">
        <v>189</v>
      </c>
      <c r="AU158" s="186" t="s">
        <v>81</v>
      </c>
      <c r="AY158" s="18" t="s">
        <v>187</v>
      </c>
      <c r="BE158" s="187">
        <f t="shared" si="24"/>
        <v>0</v>
      </c>
      <c r="BF158" s="187">
        <f t="shared" si="25"/>
        <v>0</v>
      </c>
      <c r="BG158" s="187">
        <f t="shared" si="26"/>
        <v>0</v>
      </c>
      <c r="BH158" s="187">
        <f t="shared" si="27"/>
        <v>0</v>
      </c>
      <c r="BI158" s="187">
        <f t="shared" si="28"/>
        <v>0</v>
      </c>
      <c r="BJ158" s="18" t="s">
        <v>79</v>
      </c>
      <c r="BK158" s="187">
        <f t="shared" si="29"/>
        <v>0</v>
      </c>
      <c r="BL158" s="18" t="s">
        <v>193</v>
      </c>
      <c r="BM158" s="186" t="s">
        <v>2256</v>
      </c>
    </row>
    <row r="159" spans="1:65" s="2" customFormat="1" ht="16.5" customHeight="1">
      <c r="A159" s="35"/>
      <c r="B159" s="36"/>
      <c r="C159" s="175" t="s">
        <v>576</v>
      </c>
      <c r="D159" s="175" t="s">
        <v>189</v>
      </c>
      <c r="E159" s="176" t="s">
        <v>1939</v>
      </c>
      <c r="F159" s="177" t="s">
        <v>1940</v>
      </c>
      <c r="G159" s="178" t="s">
        <v>1126</v>
      </c>
      <c r="H159" s="179">
        <v>1</v>
      </c>
      <c r="I159" s="180"/>
      <c r="J159" s="181">
        <f t="shared" si="20"/>
        <v>0</v>
      </c>
      <c r="K159" s="177" t="s">
        <v>19</v>
      </c>
      <c r="L159" s="40"/>
      <c r="M159" s="182" t="s">
        <v>19</v>
      </c>
      <c r="N159" s="183" t="s">
        <v>42</v>
      </c>
      <c r="O159" s="65"/>
      <c r="P159" s="184">
        <f t="shared" si="21"/>
        <v>0</v>
      </c>
      <c r="Q159" s="184">
        <v>0</v>
      </c>
      <c r="R159" s="184">
        <f t="shared" si="22"/>
        <v>0</v>
      </c>
      <c r="S159" s="184">
        <v>0</v>
      </c>
      <c r="T159" s="185">
        <f t="shared" si="23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6" t="s">
        <v>193</v>
      </c>
      <c r="AT159" s="186" t="s">
        <v>189</v>
      </c>
      <c r="AU159" s="186" t="s">
        <v>81</v>
      </c>
      <c r="AY159" s="18" t="s">
        <v>187</v>
      </c>
      <c r="BE159" s="187">
        <f t="shared" si="24"/>
        <v>0</v>
      </c>
      <c r="BF159" s="187">
        <f t="shared" si="25"/>
        <v>0</v>
      </c>
      <c r="BG159" s="187">
        <f t="shared" si="26"/>
        <v>0</v>
      </c>
      <c r="BH159" s="187">
        <f t="shared" si="27"/>
        <v>0</v>
      </c>
      <c r="BI159" s="187">
        <f t="shared" si="28"/>
        <v>0</v>
      </c>
      <c r="BJ159" s="18" t="s">
        <v>79</v>
      </c>
      <c r="BK159" s="187">
        <f t="shared" si="29"/>
        <v>0</v>
      </c>
      <c r="BL159" s="18" t="s">
        <v>193</v>
      </c>
      <c r="BM159" s="186" t="s">
        <v>2257</v>
      </c>
    </row>
    <row r="160" spans="1:65" s="2" customFormat="1" ht="16.5" customHeight="1">
      <c r="A160" s="35"/>
      <c r="B160" s="36"/>
      <c r="C160" s="175" t="s">
        <v>580</v>
      </c>
      <c r="D160" s="175" t="s">
        <v>189</v>
      </c>
      <c r="E160" s="176" t="s">
        <v>1942</v>
      </c>
      <c r="F160" s="177" t="s">
        <v>1943</v>
      </c>
      <c r="G160" s="178" t="s">
        <v>1126</v>
      </c>
      <c r="H160" s="179">
        <v>2</v>
      </c>
      <c r="I160" s="180"/>
      <c r="J160" s="181">
        <f t="shared" si="20"/>
        <v>0</v>
      </c>
      <c r="K160" s="177" t="s">
        <v>19</v>
      </c>
      <c r="L160" s="40"/>
      <c r="M160" s="182" t="s">
        <v>19</v>
      </c>
      <c r="N160" s="183" t="s">
        <v>42</v>
      </c>
      <c r="O160" s="65"/>
      <c r="P160" s="184">
        <f t="shared" si="21"/>
        <v>0</v>
      </c>
      <c r="Q160" s="184">
        <v>0</v>
      </c>
      <c r="R160" s="184">
        <f t="shared" si="22"/>
        <v>0</v>
      </c>
      <c r="S160" s="184">
        <v>0</v>
      </c>
      <c r="T160" s="185">
        <f t="shared" si="23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6" t="s">
        <v>193</v>
      </c>
      <c r="AT160" s="186" t="s">
        <v>189</v>
      </c>
      <c r="AU160" s="186" t="s">
        <v>81</v>
      </c>
      <c r="AY160" s="18" t="s">
        <v>187</v>
      </c>
      <c r="BE160" s="187">
        <f t="shared" si="24"/>
        <v>0</v>
      </c>
      <c r="BF160" s="187">
        <f t="shared" si="25"/>
        <v>0</v>
      </c>
      <c r="BG160" s="187">
        <f t="shared" si="26"/>
        <v>0</v>
      </c>
      <c r="BH160" s="187">
        <f t="shared" si="27"/>
        <v>0</v>
      </c>
      <c r="BI160" s="187">
        <f t="shared" si="28"/>
        <v>0</v>
      </c>
      <c r="BJ160" s="18" t="s">
        <v>79</v>
      </c>
      <c r="BK160" s="187">
        <f t="shared" si="29"/>
        <v>0</v>
      </c>
      <c r="BL160" s="18" t="s">
        <v>193</v>
      </c>
      <c r="BM160" s="186" t="s">
        <v>2258</v>
      </c>
    </row>
    <row r="161" spans="1:65" s="2" customFormat="1" ht="16.5" customHeight="1">
      <c r="A161" s="35"/>
      <c r="B161" s="36"/>
      <c r="C161" s="175" t="s">
        <v>585</v>
      </c>
      <c r="D161" s="175" t="s">
        <v>189</v>
      </c>
      <c r="E161" s="176" t="s">
        <v>1945</v>
      </c>
      <c r="F161" s="177" t="s">
        <v>1946</v>
      </c>
      <c r="G161" s="178" t="s">
        <v>1126</v>
      </c>
      <c r="H161" s="179">
        <v>1</v>
      </c>
      <c r="I161" s="180"/>
      <c r="J161" s="181">
        <f t="shared" si="20"/>
        <v>0</v>
      </c>
      <c r="K161" s="177" t="s">
        <v>19</v>
      </c>
      <c r="L161" s="40"/>
      <c r="M161" s="182" t="s">
        <v>19</v>
      </c>
      <c r="N161" s="183" t="s">
        <v>42</v>
      </c>
      <c r="O161" s="65"/>
      <c r="P161" s="184">
        <f t="shared" si="21"/>
        <v>0</v>
      </c>
      <c r="Q161" s="184">
        <v>0</v>
      </c>
      <c r="R161" s="184">
        <f t="shared" si="22"/>
        <v>0</v>
      </c>
      <c r="S161" s="184">
        <v>0</v>
      </c>
      <c r="T161" s="185">
        <f t="shared" si="23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6" t="s">
        <v>193</v>
      </c>
      <c r="AT161" s="186" t="s">
        <v>189</v>
      </c>
      <c r="AU161" s="186" t="s">
        <v>81</v>
      </c>
      <c r="AY161" s="18" t="s">
        <v>187</v>
      </c>
      <c r="BE161" s="187">
        <f t="shared" si="24"/>
        <v>0</v>
      </c>
      <c r="BF161" s="187">
        <f t="shared" si="25"/>
        <v>0</v>
      </c>
      <c r="BG161" s="187">
        <f t="shared" si="26"/>
        <v>0</v>
      </c>
      <c r="BH161" s="187">
        <f t="shared" si="27"/>
        <v>0</v>
      </c>
      <c r="BI161" s="187">
        <f t="shared" si="28"/>
        <v>0</v>
      </c>
      <c r="BJ161" s="18" t="s">
        <v>79</v>
      </c>
      <c r="BK161" s="187">
        <f t="shared" si="29"/>
        <v>0</v>
      </c>
      <c r="BL161" s="18" t="s">
        <v>193</v>
      </c>
      <c r="BM161" s="186" t="s">
        <v>2259</v>
      </c>
    </row>
    <row r="162" spans="1:65" s="2" customFormat="1" ht="24.2" customHeight="1">
      <c r="A162" s="35"/>
      <c r="B162" s="36"/>
      <c r="C162" s="175" t="s">
        <v>589</v>
      </c>
      <c r="D162" s="175" t="s">
        <v>189</v>
      </c>
      <c r="E162" s="176" t="s">
        <v>1957</v>
      </c>
      <c r="F162" s="177" t="s">
        <v>1958</v>
      </c>
      <c r="G162" s="178" t="s">
        <v>1126</v>
      </c>
      <c r="H162" s="179">
        <v>2</v>
      </c>
      <c r="I162" s="180"/>
      <c r="J162" s="181">
        <f t="shared" si="20"/>
        <v>0</v>
      </c>
      <c r="K162" s="177" t="s">
        <v>19</v>
      </c>
      <c r="L162" s="40"/>
      <c r="M162" s="182" t="s">
        <v>19</v>
      </c>
      <c r="N162" s="183" t="s">
        <v>42</v>
      </c>
      <c r="O162" s="65"/>
      <c r="P162" s="184">
        <f t="shared" si="21"/>
        <v>0</v>
      </c>
      <c r="Q162" s="184">
        <v>0</v>
      </c>
      <c r="R162" s="184">
        <f t="shared" si="22"/>
        <v>0</v>
      </c>
      <c r="S162" s="184">
        <v>0</v>
      </c>
      <c r="T162" s="185">
        <f t="shared" si="23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6" t="s">
        <v>193</v>
      </c>
      <c r="AT162" s="186" t="s">
        <v>189</v>
      </c>
      <c r="AU162" s="186" t="s">
        <v>81</v>
      </c>
      <c r="AY162" s="18" t="s">
        <v>187</v>
      </c>
      <c r="BE162" s="187">
        <f t="shared" si="24"/>
        <v>0</v>
      </c>
      <c r="BF162" s="187">
        <f t="shared" si="25"/>
        <v>0</v>
      </c>
      <c r="BG162" s="187">
        <f t="shared" si="26"/>
        <v>0</v>
      </c>
      <c r="BH162" s="187">
        <f t="shared" si="27"/>
        <v>0</v>
      </c>
      <c r="BI162" s="187">
        <f t="shared" si="28"/>
        <v>0</v>
      </c>
      <c r="BJ162" s="18" t="s">
        <v>79</v>
      </c>
      <c r="BK162" s="187">
        <f t="shared" si="29"/>
        <v>0</v>
      </c>
      <c r="BL162" s="18" t="s">
        <v>193</v>
      </c>
      <c r="BM162" s="186" t="s">
        <v>2260</v>
      </c>
    </row>
    <row r="163" spans="1:65" s="2" customFormat="1" ht="16.5" customHeight="1">
      <c r="A163" s="35"/>
      <c r="B163" s="36"/>
      <c r="C163" s="175" t="s">
        <v>594</v>
      </c>
      <c r="D163" s="175" t="s">
        <v>189</v>
      </c>
      <c r="E163" s="176" t="s">
        <v>1960</v>
      </c>
      <c r="F163" s="177" t="s">
        <v>1961</v>
      </c>
      <c r="G163" s="178" t="s">
        <v>1126</v>
      </c>
      <c r="H163" s="179">
        <v>1</v>
      </c>
      <c r="I163" s="180"/>
      <c r="J163" s="181">
        <f t="shared" si="20"/>
        <v>0</v>
      </c>
      <c r="K163" s="177" t="s">
        <v>19</v>
      </c>
      <c r="L163" s="40"/>
      <c r="M163" s="182" t="s">
        <v>19</v>
      </c>
      <c r="N163" s="183" t="s">
        <v>42</v>
      </c>
      <c r="O163" s="65"/>
      <c r="P163" s="184">
        <f t="shared" si="21"/>
        <v>0</v>
      </c>
      <c r="Q163" s="184">
        <v>0</v>
      </c>
      <c r="R163" s="184">
        <f t="shared" si="22"/>
        <v>0</v>
      </c>
      <c r="S163" s="184">
        <v>0</v>
      </c>
      <c r="T163" s="185">
        <f t="shared" si="23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6" t="s">
        <v>193</v>
      </c>
      <c r="AT163" s="186" t="s">
        <v>189</v>
      </c>
      <c r="AU163" s="186" t="s">
        <v>81</v>
      </c>
      <c r="AY163" s="18" t="s">
        <v>187</v>
      </c>
      <c r="BE163" s="187">
        <f t="shared" si="24"/>
        <v>0</v>
      </c>
      <c r="BF163" s="187">
        <f t="shared" si="25"/>
        <v>0</v>
      </c>
      <c r="BG163" s="187">
        <f t="shared" si="26"/>
        <v>0</v>
      </c>
      <c r="BH163" s="187">
        <f t="shared" si="27"/>
        <v>0</v>
      </c>
      <c r="BI163" s="187">
        <f t="shared" si="28"/>
        <v>0</v>
      </c>
      <c r="BJ163" s="18" t="s">
        <v>79</v>
      </c>
      <c r="BK163" s="187">
        <f t="shared" si="29"/>
        <v>0</v>
      </c>
      <c r="BL163" s="18" t="s">
        <v>193</v>
      </c>
      <c r="BM163" s="186" t="s">
        <v>2261</v>
      </c>
    </row>
    <row r="164" spans="1:65" s="2" customFormat="1" ht="16.5" customHeight="1">
      <c r="A164" s="35"/>
      <c r="B164" s="36"/>
      <c r="C164" s="175" t="s">
        <v>598</v>
      </c>
      <c r="D164" s="175" t="s">
        <v>189</v>
      </c>
      <c r="E164" s="176" t="s">
        <v>1963</v>
      </c>
      <c r="F164" s="177" t="s">
        <v>1964</v>
      </c>
      <c r="G164" s="178" t="s">
        <v>1160</v>
      </c>
      <c r="H164" s="179">
        <v>1</v>
      </c>
      <c r="I164" s="180"/>
      <c r="J164" s="181">
        <f t="shared" si="20"/>
        <v>0</v>
      </c>
      <c r="K164" s="177" t="s">
        <v>19</v>
      </c>
      <c r="L164" s="40"/>
      <c r="M164" s="182" t="s">
        <v>19</v>
      </c>
      <c r="N164" s="183" t="s">
        <v>42</v>
      </c>
      <c r="O164" s="65"/>
      <c r="P164" s="184">
        <f t="shared" si="21"/>
        <v>0</v>
      </c>
      <c r="Q164" s="184">
        <v>0</v>
      </c>
      <c r="R164" s="184">
        <f t="shared" si="22"/>
        <v>0</v>
      </c>
      <c r="S164" s="184">
        <v>0</v>
      </c>
      <c r="T164" s="185">
        <f t="shared" si="23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6" t="s">
        <v>193</v>
      </c>
      <c r="AT164" s="186" t="s">
        <v>189</v>
      </c>
      <c r="AU164" s="186" t="s">
        <v>81</v>
      </c>
      <c r="AY164" s="18" t="s">
        <v>187</v>
      </c>
      <c r="BE164" s="187">
        <f t="shared" si="24"/>
        <v>0</v>
      </c>
      <c r="BF164" s="187">
        <f t="shared" si="25"/>
        <v>0</v>
      </c>
      <c r="BG164" s="187">
        <f t="shared" si="26"/>
        <v>0</v>
      </c>
      <c r="BH164" s="187">
        <f t="shared" si="27"/>
        <v>0</v>
      </c>
      <c r="BI164" s="187">
        <f t="shared" si="28"/>
        <v>0</v>
      </c>
      <c r="BJ164" s="18" t="s">
        <v>79</v>
      </c>
      <c r="BK164" s="187">
        <f t="shared" si="29"/>
        <v>0</v>
      </c>
      <c r="BL164" s="18" t="s">
        <v>193</v>
      </c>
      <c r="BM164" s="186" t="s">
        <v>2262</v>
      </c>
    </row>
    <row r="165" spans="1:65" s="2" customFormat="1" ht="16.5" customHeight="1">
      <c r="A165" s="35"/>
      <c r="B165" s="36"/>
      <c r="C165" s="175" t="s">
        <v>603</v>
      </c>
      <c r="D165" s="175" t="s">
        <v>189</v>
      </c>
      <c r="E165" s="176" t="s">
        <v>1966</v>
      </c>
      <c r="F165" s="177" t="s">
        <v>1967</v>
      </c>
      <c r="G165" s="178" t="s">
        <v>1126</v>
      </c>
      <c r="H165" s="179">
        <v>1</v>
      </c>
      <c r="I165" s="180"/>
      <c r="J165" s="181">
        <f t="shared" si="20"/>
        <v>0</v>
      </c>
      <c r="K165" s="177" t="s">
        <v>19</v>
      </c>
      <c r="L165" s="40"/>
      <c r="M165" s="182" t="s">
        <v>19</v>
      </c>
      <c r="N165" s="183" t="s">
        <v>42</v>
      </c>
      <c r="O165" s="65"/>
      <c r="P165" s="184">
        <f t="shared" si="21"/>
        <v>0</v>
      </c>
      <c r="Q165" s="184">
        <v>0</v>
      </c>
      <c r="R165" s="184">
        <f t="shared" si="22"/>
        <v>0</v>
      </c>
      <c r="S165" s="184">
        <v>0</v>
      </c>
      <c r="T165" s="185">
        <f t="shared" si="23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6" t="s">
        <v>193</v>
      </c>
      <c r="AT165" s="186" t="s">
        <v>189</v>
      </c>
      <c r="AU165" s="186" t="s">
        <v>81</v>
      </c>
      <c r="AY165" s="18" t="s">
        <v>187</v>
      </c>
      <c r="BE165" s="187">
        <f t="shared" si="24"/>
        <v>0</v>
      </c>
      <c r="BF165" s="187">
        <f t="shared" si="25"/>
        <v>0</v>
      </c>
      <c r="BG165" s="187">
        <f t="shared" si="26"/>
        <v>0</v>
      </c>
      <c r="BH165" s="187">
        <f t="shared" si="27"/>
        <v>0</v>
      </c>
      <c r="BI165" s="187">
        <f t="shared" si="28"/>
        <v>0</v>
      </c>
      <c r="BJ165" s="18" t="s">
        <v>79</v>
      </c>
      <c r="BK165" s="187">
        <f t="shared" si="29"/>
        <v>0</v>
      </c>
      <c r="BL165" s="18" t="s">
        <v>193</v>
      </c>
      <c r="BM165" s="186" t="s">
        <v>2263</v>
      </c>
    </row>
    <row r="166" spans="1:65" s="2" customFormat="1" ht="16.5" customHeight="1">
      <c r="A166" s="35"/>
      <c r="B166" s="36"/>
      <c r="C166" s="175" t="s">
        <v>607</v>
      </c>
      <c r="D166" s="175" t="s">
        <v>189</v>
      </c>
      <c r="E166" s="176" t="s">
        <v>1969</v>
      </c>
      <c r="F166" s="177" t="s">
        <v>1970</v>
      </c>
      <c r="G166" s="178" t="s">
        <v>1126</v>
      </c>
      <c r="H166" s="179">
        <v>2</v>
      </c>
      <c r="I166" s="180"/>
      <c r="J166" s="181">
        <f t="shared" si="20"/>
        <v>0</v>
      </c>
      <c r="K166" s="177" t="s">
        <v>19</v>
      </c>
      <c r="L166" s="40"/>
      <c r="M166" s="182" t="s">
        <v>19</v>
      </c>
      <c r="N166" s="183" t="s">
        <v>42</v>
      </c>
      <c r="O166" s="65"/>
      <c r="P166" s="184">
        <f t="shared" si="21"/>
        <v>0</v>
      </c>
      <c r="Q166" s="184">
        <v>0</v>
      </c>
      <c r="R166" s="184">
        <f t="shared" si="22"/>
        <v>0</v>
      </c>
      <c r="S166" s="184">
        <v>0</v>
      </c>
      <c r="T166" s="185">
        <f t="shared" si="23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6" t="s">
        <v>193</v>
      </c>
      <c r="AT166" s="186" t="s">
        <v>189</v>
      </c>
      <c r="AU166" s="186" t="s">
        <v>81</v>
      </c>
      <c r="AY166" s="18" t="s">
        <v>187</v>
      </c>
      <c r="BE166" s="187">
        <f t="shared" si="24"/>
        <v>0</v>
      </c>
      <c r="BF166" s="187">
        <f t="shared" si="25"/>
        <v>0</v>
      </c>
      <c r="BG166" s="187">
        <f t="shared" si="26"/>
        <v>0</v>
      </c>
      <c r="BH166" s="187">
        <f t="shared" si="27"/>
        <v>0</v>
      </c>
      <c r="BI166" s="187">
        <f t="shared" si="28"/>
        <v>0</v>
      </c>
      <c r="BJ166" s="18" t="s">
        <v>79</v>
      </c>
      <c r="BK166" s="187">
        <f t="shared" si="29"/>
        <v>0</v>
      </c>
      <c r="BL166" s="18" t="s">
        <v>193</v>
      </c>
      <c r="BM166" s="186" t="s">
        <v>2264</v>
      </c>
    </row>
    <row r="167" spans="1:65" s="2" customFormat="1" ht="16.5" customHeight="1">
      <c r="A167" s="35"/>
      <c r="B167" s="36"/>
      <c r="C167" s="175" t="s">
        <v>612</v>
      </c>
      <c r="D167" s="175" t="s">
        <v>189</v>
      </c>
      <c r="E167" s="176" t="s">
        <v>1972</v>
      </c>
      <c r="F167" s="177" t="s">
        <v>1973</v>
      </c>
      <c r="G167" s="178" t="s">
        <v>1126</v>
      </c>
      <c r="H167" s="179">
        <v>1</v>
      </c>
      <c r="I167" s="180"/>
      <c r="J167" s="181">
        <f t="shared" si="20"/>
        <v>0</v>
      </c>
      <c r="K167" s="177" t="s">
        <v>19</v>
      </c>
      <c r="L167" s="40"/>
      <c r="M167" s="182" t="s">
        <v>19</v>
      </c>
      <c r="N167" s="183" t="s">
        <v>42</v>
      </c>
      <c r="O167" s="65"/>
      <c r="P167" s="184">
        <f t="shared" si="21"/>
        <v>0</v>
      </c>
      <c r="Q167" s="184">
        <v>0</v>
      </c>
      <c r="R167" s="184">
        <f t="shared" si="22"/>
        <v>0</v>
      </c>
      <c r="S167" s="184">
        <v>0</v>
      </c>
      <c r="T167" s="185">
        <f t="shared" si="23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6" t="s">
        <v>193</v>
      </c>
      <c r="AT167" s="186" t="s">
        <v>189</v>
      </c>
      <c r="AU167" s="186" t="s">
        <v>81</v>
      </c>
      <c r="AY167" s="18" t="s">
        <v>187</v>
      </c>
      <c r="BE167" s="187">
        <f t="shared" si="24"/>
        <v>0</v>
      </c>
      <c r="BF167" s="187">
        <f t="shared" si="25"/>
        <v>0</v>
      </c>
      <c r="BG167" s="187">
        <f t="shared" si="26"/>
        <v>0</v>
      </c>
      <c r="BH167" s="187">
        <f t="shared" si="27"/>
        <v>0</v>
      </c>
      <c r="BI167" s="187">
        <f t="shared" si="28"/>
        <v>0</v>
      </c>
      <c r="BJ167" s="18" t="s">
        <v>79</v>
      </c>
      <c r="BK167" s="187">
        <f t="shared" si="29"/>
        <v>0</v>
      </c>
      <c r="BL167" s="18" t="s">
        <v>193</v>
      </c>
      <c r="BM167" s="186" t="s">
        <v>2265</v>
      </c>
    </row>
    <row r="168" spans="1:65" s="2" customFormat="1" ht="16.5" customHeight="1">
      <c r="A168" s="35"/>
      <c r="B168" s="36"/>
      <c r="C168" s="175" t="s">
        <v>616</v>
      </c>
      <c r="D168" s="175" t="s">
        <v>189</v>
      </c>
      <c r="E168" s="176" t="s">
        <v>1975</v>
      </c>
      <c r="F168" s="177" t="s">
        <v>1976</v>
      </c>
      <c r="G168" s="178" t="s">
        <v>1126</v>
      </c>
      <c r="H168" s="179">
        <v>1</v>
      </c>
      <c r="I168" s="180"/>
      <c r="J168" s="181">
        <f t="shared" si="20"/>
        <v>0</v>
      </c>
      <c r="K168" s="177" t="s">
        <v>19</v>
      </c>
      <c r="L168" s="40"/>
      <c r="M168" s="182" t="s">
        <v>19</v>
      </c>
      <c r="N168" s="183" t="s">
        <v>42</v>
      </c>
      <c r="O168" s="65"/>
      <c r="P168" s="184">
        <f t="shared" si="21"/>
        <v>0</v>
      </c>
      <c r="Q168" s="184">
        <v>0</v>
      </c>
      <c r="R168" s="184">
        <f t="shared" si="22"/>
        <v>0</v>
      </c>
      <c r="S168" s="184">
        <v>0</v>
      </c>
      <c r="T168" s="185">
        <f t="shared" si="23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6" t="s">
        <v>193</v>
      </c>
      <c r="AT168" s="186" t="s">
        <v>189</v>
      </c>
      <c r="AU168" s="186" t="s">
        <v>81</v>
      </c>
      <c r="AY168" s="18" t="s">
        <v>187</v>
      </c>
      <c r="BE168" s="187">
        <f t="shared" si="24"/>
        <v>0</v>
      </c>
      <c r="BF168" s="187">
        <f t="shared" si="25"/>
        <v>0</v>
      </c>
      <c r="BG168" s="187">
        <f t="shared" si="26"/>
        <v>0</v>
      </c>
      <c r="BH168" s="187">
        <f t="shared" si="27"/>
        <v>0</v>
      </c>
      <c r="BI168" s="187">
        <f t="shared" si="28"/>
        <v>0</v>
      </c>
      <c r="BJ168" s="18" t="s">
        <v>79</v>
      </c>
      <c r="BK168" s="187">
        <f t="shared" si="29"/>
        <v>0</v>
      </c>
      <c r="BL168" s="18" t="s">
        <v>193</v>
      </c>
      <c r="BM168" s="186" t="s">
        <v>2266</v>
      </c>
    </row>
    <row r="169" spans="1:65" s="2" customFormat="1" ht="16.5" customHeight="1">
      <c r="A169" s="35"/>
      <c r="B169" s="36"/>
      <c r="C169" s="175" t="s">
        <v>621</v>
      </c>
      <c r="D169" s="175" t="s">
        <v>189</v>
      </c>
      <c r="E169" s="176" t="s">
        <v>1978</v>
      </c>
      <c r="F169" s="177" t="s">
        <v>1979</v>
      </c>
      <c r="G169" s="178" t="s">
        <v>1126</v>
      </c>
      <c r="H169" s="179">
        <v>1</v>
      </c>
      <c r="I169" s="180"/>
      <c r="J169" s="181">
        <f t="shared" si="20"/>
        <v>0</v>
      </c>
      <c r="K169" s="177" t="s">
        <v>19</v>
      </c>
      <c r="L169" s="40"/>
      <c r="M169" s="252" t="s">
        <v>19</v>
      </c>
      <c r="N169" s="253" t="s">
        <v>42</v>
      </c>
      <c r="O169" s="249"/>
      <c r="P169" s="254">
        <f t="shared" si="21"/>
        <v>0</v>
      </c>
      <c r="Q169" s="254">
        <v>0</v>
      </c>
      <c r="R169" s="254">
        <f t="shared" si="22"/>
        <v>0</v>
      </c>
      <c r="S169" s="254">
        <v>0</v>
      </c>
      <c r="T169" s="255">
        <f t="shared" si="23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6" t="s">
        <v>193</v>
      </c>
      <c r="AT169" s="186" t="s">
        <v>189</v>
      </c>
      <c r="AU169" s="186" t="s">
        <v>81</v>
      </c>
      <c r="AY169" s="18" t="s">
        <v>187</v>
      </c>
      <c r="BE169" s="187">
        <f t="shared" si="24"/>
        <v>0</v>
      </c>
      <c r="BF169" s="187">
        <f t="shared" si="25"/>
        <v>0</v>
      </c>
      <c r="BG169" s="187">
        <f t="shared" si="26"/>
        <v>0</v>
      </c>
      <c r="BH169" s="187">
        <f t="shared" si="27"/>
        <v>0</v>
      </c>
      <c r="BI169" s="187">
        <f t="shared" si="28"/>
        <v>0</v>
      </c>
      <c r="BJ169" s="18" t="s">
        <v>79</v>
      </c>
      <c r="BK169" s="187">
        <f t="shared" si="29"/>
        <v>0</v>
      </c>
      <c r="BL169" s="18" t="s">
        <v>193</v>
      </c>
      <c r="BM169" s="186" t="s">
        <v>2267</v>
      </c>
    </row>
    <row r="170" spans="1:65" s="2" customFormat="1" ht="6.95" customHeight="1">
      <c r="A170" s="35"/>
      <c r="B170" s="48"/>
      <c r="C170" s="49"/>
      <c r="D170" s="49"/>
      <c r="E170" s="49"/>
      <c r="F170" s="49"/>
      <c r="G170" s="49"/>
      <c r="H170" s="49"/>
      <c r="I170" s="49"/>
      <c r="J170" s="49"/>
      <c r="K170" s="49"/>
      <c r="L170" s="40"/>
      <c r="M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</row>
  </sheetData>
  <sheetProtection algorithmName="SHA-512" hashValue="yZISzRBJcFmVX/A8RXgS+/jL0Z7dCgjVwFhBAIu4yAWs1IwmB/XoU6yh5roJagiI5yRrRPvSpowwUQRhCkUriA==" saltValue="jug6PrcDCDjPiBhLGetdWb4znQVzhFa1G8cqlMZCOUUua66x4zrjkJSAluJK0YPlS24iOWki8G6e+RYka0ddeA==" spinCount="100000" sheet="1" objects="1" scenarios="1" formatColumns="0" formatRows="0" autoFilter="0"/>
  <autoFilter ref="C81:K169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03"/>
  <sheetViews>
    <sheetView showGridLines="0" tabSelected="1" topLeftCell="A79" workbookViewId="0">
      <selection activeCell="H90" sqref="H90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6"/>
      <c r="M2" s="296"/>
      <c r="N2" s="296"/>
      <c r="O2" s="296"/>
      <c r="P2" s="296"/>
      <c r="Q2" s="296"/>
      <c r="R2" s="296"/>
      <c r="S2" s="296"/>
      <c r="T2" s="296"/>
      <c r="U2" s="296"/>
      <c r="V2" s="296"/>
      <c r="AT2" s="18" t="s">
        <v>121</v>
      </c>
    </row>
    <row r="3" spans="1:46" s="1" customFormat="1" ht="6.95" hidden="1" customHeight="1">
      <c r="B3" s="103"/>
      <c r="C3" s="104"/>
      <c r="D3" s="104"/>
      <c r="E3" s="104"/>
      <c r="F3" s="104"/>
      <c r="G3" s="104"/>
      <c r="H3" s="104"/>
      <c r="I3" s="104"/>
      <c r="J3" s="104"/>
      <c r="K3" s="104"/>
      <c r="L3" s="21"/>
      <c r="AT3" s="18" t="s">
        <v>81</v>
      </c>
    </row>
    <row r="4" spans="1:46" s="1" customFormat="1" ht="24.95" hidden="1" customHeight="1">
      <c r="B4" s="21"/>
      <c r="D4" s="105" t="s">
        <v>130</v>
      </c>
      <c r="L4" s="21"/>
      <c r="M4" s="106" t="s">
        <v>10</v>
      </c>
      <c r="AT4" s="18" t="s">
        <v>4</v>
      </c>
    </row>
    <row r="5" spans="1:46" s="1" customFormat="1" ht="6.95" hidden="1" customHeight="1">
      <c r="B5" s="21"/>
      <c r="L5" s="21"/>
    </row>
    <row r="6" spans="1:46" s="1" customFormat="1" ht="12" hidden="1" customHeight="1">
      <c r="B6" s="21"/>
      <c r="D6" s="107" t="s">
        <v>16</v>
      </c>
      <c r="L6" s="21"/>
    </row>
    <row r="7" spans="1:46" s="1" customFormat="1" ht="16.5" hidden="1" customHeight="1">
      <c r="B7" s="21"/>
      <c r="E7" s="310" t="str">
        <f>'Rekapitulace stavby'!K6</f>
        <v>Splašková kanalizace Němčice</v>
      </c>
      <c r="F7" s="311"/>
      <c r="G7" s="311"/>
      <c r="H7" s="311"/>
      <c r="L7" s="21"/>
    </row>
    <row r="8" spans="1:46" s="2" customFormat="1" ht="12" hidden="1" customHeight="1">
      <c r="A8" s="35"/>
      <c r="B8" s="40"/>
      <c r="C8" s="35"/>
      <c r="D8" s="107" t="s">
        <v>142</v>
      </c>
      <c r="E8" s="35"/>
      <c r="F8" s="35"/>
      <c r="G8" s="35"/>
      <c r="H8" s="35"/>
      <c r="I8" s="35"/>
      <c r="J8" s="35"/>
      <c r="K8" s="35"/>
      <c r="L8" s="108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hidden="1" customHeight="1">
      <c r="A9" s="35"/>
      <c r="B9" s="40"/>
      <c r="C9" s="35"/>
      <c r="D9" s="35"/>
      <c r="E9" s="312" t="s">
        <v>2268</v>
      </c>
      <c r="F9" s="313"/>
      <c r="G9" s="313"/>
      <c r="H9" s="313"/>
      <c r="I9" s="35"/>
      <c r="J9" s="35"/>
      <c r="K9" s="35"/>
      <c r="L9" s="108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1.25" hidden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108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hidden="1" customHeight="1">
      <c r="A11" s="35"/>
      <c r="B11" s="40"/>
      <c r="C11" s="35"/>
      <c r="D11" s="107" t="s">
        <v>18</v>
      </c>
      <c r="E11" s="35"/>
      <c r="F11" s="109" t="s">
        <v>19</v>
      </c>
      <c r="G11" s="35"/>
      <c r="H11" s="35"/>
      <c r="I11" s="107" t="s">
        <v>20</v>
      </c>
      <c r="J11" s="109" t="s">
        <v>19</v>
      </c>
      <c r="K11" s="35"/>
      <c r="L11" s="108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hidden="1" customHeight="1">
      <c r="A12" s="35"/>
      <c r="B12" s="40"/>
      <c r="C12" s="35"/>
      <c r="D12" s="107" t="s">
        <v>21</v>
      </c>
      <c r="E12" s="35"/>
      <c r="F12" s="109" t="s">
        <v>22</v>
      </c>
      <c r="G12" s="35"/>
      <c r="H12" s="35"/>
      <c r="I12" s="107" t="s">
        <v>23</v>
      </c>
      <c r="J12" s="110" t="str">
        <f>'Rekapitulace stavby'!AN8</f>
        <v>26. 5. 2025</v>
      </c>
      <c r="K12" s="35"/>
      <c r="L12" s="108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hidden="1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108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hidden="1" customHeight="1">
      <c r="A14" s="35"/>
      <c r="B14" s="40"/>
      <c r="C14" s="35"/>
      <c r="D14" s="107" t="s">
        <v>25</v>
      </c>
      <c r="E14" s="35"/>
      <c r="F14" s="35"/>
      <c r="G14" s="35"/>
      <c r="H14" s="35"/>
      <c r="I14" s="107" t="s">
        <v>26</v>
      </c>
      <c r="J14" s="109" t="s">
        <v>19</v>
      </c>
      <c r="K14" s="35"/>
      <c r="L14" s="108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hidden="1" customHeight="1">
      <c r="A15" s="35"/>
      <c r="B15" s="40"/>
      <c r="C15" s="35"/>
      <c r="D15" s="35"/>
      <c r="E15" s="109" t="s">
        <v>27</v>
      </c>
      <c r="F15" s="35"/>
      <c r="G15" s="35"/>
      <c r="H15" s="35"/>
      <c r="I15" s="107" t="s">
        <v>28</v>
      </c>
      <c r="J15" s="109" t="s">
        <v>19</v>
      </c>
      <c r="K15" s="35"/>
      <c r="L15" s="108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hidden="1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108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hidden="1" customHeight="1">
      <c r="A17" s="35"/>
      <c r="B17" s="40"/>
      <c r="C17" s="35"/>
      <c r="D17" s="107" t="s">
        <v>29</v>
      </c>
      <c r="E17" s="35"/>
      <c r="F17" s="35"/>
      <c r="G17" s="35"/>
      <c r="H17" s="35"/>
      <c r="I17" s="107" t="s">
        <v>26</v>
      </c>
      <c r="J17" s="31" t="str">
        <f>'Rekapitulace stavby'!AN13</f>
        <v>Vyplň údaj</v>
      </c>
      <c r="K17" s="35"/>
      <c r="L17" s="108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hidden="1" customHeight="1">
      <c r="A18" s="35"/>
      <c r="B18" s="40"/>
      <c r="C18" s="35"/>
      <c r="D18" s="35"/>
      <c r="E18" s="314" t="str">
        <f>'Rekapitulace stavby'!E14</f>
        <v>Vyplň údaj</v>
      </c>
      <c r="F18" s="315"/>
      <c r="G18" s="315"/>
      <c r="H18" s="315"/>
      <c r="I18" s="107" t="s">
        <v>28</v>
      </c>
      <c r="J18" s="31" t="str">
        <f>'Rekapitulace stavby'!AN14</f>
        <v>Vyplň údaj</v>
      </c>
      <c r="K18" s="35"/>
      <c r="L18" s="108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hidden="1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108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hidden="1" customHeight="1">
      <c r="A20" s="35"/>
      <c r="B20" s="40"/>
      <c r="C20" s="35"/>
      <c r="D20" s="107" t="s">
        <v>31</v>
      </c>
      <c r="E20" s="35"/>
      <c r="F20" s="35"/>
      <c r="G20" s="35"/>
      <c r="H20" s="35"/>
      <c r="I20" s="107" t="s">
        <v>26</v>
      </c>
      <c r="J20" s="109" t="s">
        <v>19</v>
      </c>
      <c r="K20" s="35"/>
      <c r="L20" s="108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hidden="1" customHeight="1">
      <c r="A21" s="35"/>
      <c r="B21" s="40"/>
      <c r="C21" s="35"/>
      <c r="D21" s="35"/>
      <c r="E21" s="109" t="s">
        <v>32</v>
      </c>
      <c r="F21" s="35"/>
      <c r="G21" s="35"/>
      <c r="H21" s="35"/>
      <c r="I21" s="107" t="s">
        <v>28</v>
      </c>
      <c r="J21" s="109" t="s">
        <v>19</v>
      </c>
      <c r="K21" s="35"/>
      <c r="L21" s="108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hidden="1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108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hidden="1" customHeight="1">
      <c r="A23" s="35"/>
      <c r="B23" s="40"/>
      <c r="C23" s="35"/>
      <c r="D23" s="107" t="s">
        <v>34</v>
      </c>
      <c r="E23" s="35"/>
      <c r="F23" s="35"/>
      <c r="G23" s="35"/>
      <c r="H23" s="35"/>
      <c r="I23" s="107" t="s">
        <v>26</v>
      </c>
      <c r="J23" s="109" t="s">
        <v>19</v>
      </c>
      <c r="K23" s="35"/>
      <c r="L23" s="108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hidden="1" customHeight="1">
      <c r="A24" s="35"/>
      <c r="B24" s="40"/>
      <c r="C24" s="35"/>
      <c r="D24" s="35"/>
      <c r="E24" s="109" t="s">
        <v>35</v>
      </c>
      <c r="F24" s="35"/>
      <c r="G24" s="35"/>
      <c r="H24" s="35"/>
      <c r="I24" s="107" t="s">
        <v>28</v>
      </c>
      <c r="J24" s="109" t="s">
        <v>19</v>
      </c>
      <c r="K24" s="35"/>
      <c r="L24" s="108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hidden="1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108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hidden="1" customHeight="1">
      <c r="A26" s="35"/>
      <c r="B26" s="40"/>
      <c r="C26" s="35"/>
      <c r="D26" s="107" t="s">
        <v>36</v>
      </c>
      <c r="E26" s="35"/>
      <c r="F26" s="35"/>
      <c r="G26" s="35"/>
      <c r="H26" s="35"/>
      <c r="I26" s="35"/>
      <c r="J26" s="35"/>
      <c r="K26" s="35"/>
      <c r="L26" s="108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hidden="1" customHeight="1">
      <c r="A27" s="111"/>
      <c r="B27" s="112"/>
      <c r="C27" s="111"/>
      <c r="D27" s="111"/>
      <c r="E27" s="316" t="s">
        <v>19</v>
      </c>
      <c r="F27" s="316"/>
      <c r="G27" s="316"/>
      <c r="H27" s="316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hidden="1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108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hidden="1" customHeight="1">
      <c r="A29" s="35"/>
      <c r="B29" s="40"/>
      <c r="C29" s="35"/>
      <c r="D29" s="114"/>
      <c r="E29" s="114"/>
      <c r="F29" s="114"/>
      <c r="G29" s="114"/>
      <c r="H29" s="114"/>
      <c r="I29" s="114"/>
      <c r="J29" s="114"/>
      <c r="K29" s="114"/>
      <c r="L29" s="108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hidden="1" customHeight="1">
      <c r="A30" s="35"/>
      <c r="B30" s="40"/>
      <c r="C30" s="35"/>
      <c r="D30" s="115" t="s">
        <v>37</v>
      </c>
      <c r="E30" s="35"/>
      <c r="F30" s="35"/>
      <c r="G30" s="35"/>
      <c r="H30" s="35"/>
      <c r="I30" s="35"/>
      <c r="J30" s="116">
        <f>ROUND(J81, 2)</f>
        <v>0</v>
      </c>
      <c r="K30" s="35"/>
      <c r="L30" s="108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hidden="1" customHeight="1">
      <c r="A31" s="35"/>
      <c r="B31" s="40"/>
      <c r="C31" s="35"/>
      <c r="D31" s="114"/>
      <c r="E31" s="114"/>
      <c r="F31" s="114"/>
      <c r="G31" s="114"/>
      <c r="H31" s="114"/>
      <c r="I31" s="114"/>
      <c r="J31" s="114"/>
      <c r="K31" s="114"/>
      <c r="L31" s="108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hidden="1" customHeight="1">
      <c r="A32" s="35"/>
      <c r="B32" s="40"/>
      <c r="C32" s="35"/>
      <c r="D32" s="35"/>
      <c r="E32" s="35"/>
      <c r="F32" s="117" t="s">
        <v>39</v>
      </c>
      <c r="G32" s="35"/>
      <c r="H32" s="35"/>
      <c r="I32" s="117" t="s">
        <v>38</v>
      </c>
      <c r="J32" s="117" t="s">
        <v>40</v>
      </c>
      <c r="K32" s="35"/>
      <c r="L32" s="108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hidden="1" customHeight="1">
      <c r="A33" s="35"/>
      <c r="B33" s="40"/>
      <c r="C33" s="35"/>
      <c r="D33" s="118" t="s">
        <v>41</v>
      </c>
      <c r="E33" s="107" t="s">
        <v>42</v>
      </c>
      <c r="F33" s="119">
        <f>ROUND((SUM(BE81:BE102)),  2)</f>
        <v>0</v>
      </c>
      <c r="G33" s="35"/>
      <c r="H33" s="35"/>
      <c r="I33" s="120">
        <v>0.21</v>
      </c>
      <c r="J33" s="119">
        <f>ROUND(((SUM(BE81:BE102))*I33),  2)</f>
        <v>0</v>
      </c>
      <c r="K33" s="35"/>
      <c r="L33" s="108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hidden="1" customHeight="1">
      <c r="A34" s="35"/>
      <c r="B34" s="40"/>
      <c r="C34" s="35"/>
      <c r="D34" s="35"/>
      <c r="E34" s="107" t="s">
        <v>43</v>
      </c>
      <c r="F34" s="119">
        <f>ROUND((SUM(BF81:BF102)),  2)</f>
        <v>0</v>
      </c>
      <c r="G34" s="35"/>
      <c r="H34" s="35"/>
      <c r="I34" s="120">
        <v>0.12</v>
      </c>
      <c r="J34" s="119">
        <f>ROUND(((SUM(BF81:BF102))*I34),  2)</f>
        <v>0</v>
      </c>
      <c r="K34" s="35"/>
      <c r="L34" s="108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07" t="s">
        <v>44</v>
      </c>
      <c r="F35" s="119">
        <f>ROUND((SUM(BG81:BG102)),  2)</f>
        <v>0</v>
      </c>
      <c r="G35" s="35"/>
      <c r="H35" s="35"/>
      <c r="I35" s="120">
        <v>0.21</v>
      </c>
      <c r="J35" s="119">
        <f>0</f>
        <v>0</v>
      </c>
      <c r="K35" s="35"/>
      <c r="L35" s="108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>
      <c r="A36" s="35"/>
      <c r="B36" s="40"/>
      <c r="C36" s="35"/>
      <c r="D36" s="35"/>
      <c r="E36" s="107" t="s">
        <v>45</v>
      </c>
      <c r="F36" s="119">
        <f>ROUND((SUM(BH81:BH102)),  2)</f>
        <v>0</v>
      </c>
      <c r="G36" s="35"/>
      <c r="H36" s="35"/>
      <c r="I36" s="120">
        <v>0.12</v>
      </c>
      <c r="J36" s="119">
        <f>0</f>
        <v>0</v>
      </c>
      <c r="K36" s="35"/>
      <c r="L36" s="108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07" t="s">
        <v>46</v>
      </c>
      <c r="F37" s="119">
        <f>ROUND((SUM(BI81:BI102)),  2)</f>
        <v>0</v>
      </c>
      <c r="G37" s="35"/>
      <c r="H37" s="35"/>
      <c r="I37" s="120">
        <v>0</v>
      </c>
      <c r="J37" s="119">
        <f>0</f>
        <v>0</v>
      </c>
      <c r="K37" s="35"/>
      <c r="L37" s="108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hidden="1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108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hidden="1" customHeight="1">
      <c r="A39" s="35"/>
      <c r="B39" s="40"/>
      <c r="C39" s="121"/>
      <c r="D39" s="122" t="s">
        <v>47</v>
      </c>
      <c r="E39" s="123"/>
      <c r="F39" s="123"/>
      <c r="G39" s="124" t="s">
        <v>48</v>
      </c>
      <c r="H39" s="125" t="s">
        <v>49</v>
      </c>
      <c r="I39" s="123"/>
      <c r="J39" s="126">
        <f>SUM(J30:J37)</f>
        <v>0</v>
      </c>
      <c r="K39" s="127"/>
      <c r="L39" s="108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128"/>
      <c r="C40" s="129"/>
      <c r="D40" s="129"/>
      <c r="E40" s="129"/>
      <c r="F40" s="129"/>
      <c r="G40" s="129"/>
      <c r="H40" s="129"/>
      <c r="I40" s="129"/>
      <c r="J40" s="129"/>
      <c r="K40" s="129"/>
      <c r="L40" s="108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ht="11.25" hidden="1"/>
    <row r="42" spans="1:31" ht="11.25" hidden="1"/>
    <row r="43" spans="1:31" ht="11.25" hidden="1"/>
    <row r="44" spans="1:31" s="2" customFormat="1" ht="6.95" hidden="1" customHeight="1">
      <c r="A44" s="35"/>
      <c r="B44" s="130"/>
      <c r="C44" s="131"/>
      <c r="D44" s="131"/>
      <c r="E44" s="131"/>
      <c r="F44" s="131"/>
      <c r="G44" s="131"/>
      <c r="H44" s="131"/>
      <c r="I44" s="131"/>
      <c r="J44" s="131"/>
      <c r="K44" s="131"/>
      <c r="L44" s="108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2" customFormat="1" ht="24.95" hidden="1" customHeight="1">
      <c r="A45" s="35"/>
      <c r="B45" s="36"/>
      <c r="C45" s="24" t="s">
        <v>159</v>
      </c>
      <c r="D45" s="37"/>
      <c r="E45" s="37"/>
      <c r="F45" s="37"/>
      <c r="G45" s="37"/>
      <c r="H45" s="37"/>
      <c r="I45" s="37"/>
      <c r="J45" s="37"/>
      <c r="K45" s="37"/>
      <c r="L45" s="108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</row>
    <row r="46" spans="1:31" s="2" customFormat="1" ht="6.95" hidden="1" customHeight="1">
      <c r="A46" s="35"/>
      <c r="B46" s="36"/>
      <c r="C46" s="37"/>
      <c r="D46" s="37"/>
      <c r="E46" s="37"/>
      <c r="F46" s="37"/>
      <c r="G46" s="37"/>
      <c r="H46" s="37"/>
      <c r="I46" s="37"/>
      <c r="J46" s="37"/>
      <c r="K46" s="37"/>
      <c r="L46" s="108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</row>
    <row r="47" spans="1:31" s="2" customFormat="1" ht="12" hidden="1" customHeight="1">
      <c r="A47" s="35"/>
      <c r="B47" s="36"/>
      <c r="C47" s="30" t="s">
        <v>16</v>
      </c>
      <c r="D47" s="37"/>
      <c r="E47" s="37"/>
      <c r="F47" s="37"/>
      <c r="G47" s="37"/>
      <c r="H47" s="37"/>
      <c r="I47" s="37"/>
      <c r="J47" s="37"/>
      <c r="K47" s="37"/>
      <c r="L47" s="108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</row>
    <row r="48" spans="1:31" s="2" customFormat="1" ht="16.5" hidden="1" customHeight="1">
      <c r="A48" s="35"/>
      <c r="B48" s="36"/>
      <c r="C48" s="37"/>
      <c r="D48" s="37"/>
      <c r="E48" s="317" t="str">
        <f>E7</f>
        <v>Splašková kanalizace Němčice</v>
      </c>
      <c r="F48" s="318"/>
      <c r="G48" s="318"/>
      <c r="H48" s="318"/>
      <c r="I48" s="37"/>
      <c r="J48" s="37"/>
      <c r="K48" s="37"/>
      <c r="L48" s="108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</row>
    <row r="49" spans="1:47" s="2" customFormat="1" ht="12" hidden="1" customHeight="1">
      <c r="A49" s="35"/>
      <c r="B49" s="36"/>
      <c r="C49" s="30" t="s">
        <v>142</v>
      </c>
      <c r="D49" s="37"/>
      <c r="E49" s="37"/>
      <c r="F49" s="37"/>
      <c r="G49" s="37"/>
      <c r="H49" s="37"/>
      <c r="I49" s="37"/>
      <c r="J49" s="37"/>
      <c r="K49" s="37"/>
      <c r="L49" s="108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</row>
    <row r="50" spans="1:47" s="2" customFormat="1" ht="16.5" hidden="1" customHeight="1">
      <c r="A50" s="35"/>
      <c r="B50" s="36"/>
      <c r="C50" s="37"/>
      <c r="D50" s="37"/>
      <c r="E50" s="274" t="str">
        <f>E9</f>
        <v>14 - Vedlejší a ostatní náklady</v>
      </c>
      <c r="F50" s="319"/>
      <c r="G50" s="319"/>
      <c r="H50" s="319"/>
      <c r="I50" s="37"/>
      <c r="J50" s="37"/>
      <c r="K50" s="37"/>
      <c r="L50" s="108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</row>
    <row r="51" spans="1:47" s="2" customFormat="1" ht="6.95" hidden="1" customHeight="1">
      <c r="A51" s="35"/>
      <c r="B51" s="36"/>
      <c r="C51" s="37"/>
      <c r="D51" s="37"/>
      <c r="E51" s="37"/>
      <c r="F51" s="37"/>
      <c r="G51" s="37"/>
      <c r="H51" s="37"/>
      <c r="I51" s="37"/>
      <c r="J51" s="37"/>
      <c r="K51" s="37"/>
      <c r="L51" s="108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</row>
    <row r="52" spans="1:47" s="2" customFormat="1" ht="12" hidden="1" customHeight="1">
      <c r="A52" s="35"/>
      <c r="B52" s="36"/>
      <c r="C52" s="30" t="s">
        <v>21</v>
      </c>
      <c r="D52" s="37"/>
      <c r="E52" s="37"/>
      <c r="F52" s="28" t="str">
        <f>F12</f>
        <v>Němčice u Luštěnic</v>
      </c>
      <c r="G52" s="37"/>
      <c r="H52" s="37"/>
      <c r="I52" s="30" t="s">
        <v>23</v>
      </c>
      <c r="J52" s="60" t="str">
        <f>IF(J12="","",J12)</f>
        <v>26. 5. 2025</v>
      </c>
      <c r="K52" s="37"/>
      <c r="L52" s="108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</row>
    <row r="53" spans="1:47" s="2" customFormat="1" ht="6.95" hidden="1" customHeight="1">
      <c r="A53" s="35"/>
      <c r="B53" s="36"/>
      <c r="C53" s="37"/>
      <c r="D53" s="37"/>
      <c r="E53" s="37"/>
      <c r="F53" s="37"/>
      <c r="G53" s="37"/>
      <c r="H53" s="37"/>
      <c r="I53" s="37"/>
      <c r="J53" s="37"/>
      <c r="K53" s="37"/>
      <c r="L53" s="108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</row>
    <row r="54" spans="1:47" s="2" customFormat="1" ht="15.2" hidden="1" customHeight="1">
      <c r="A54" s="35"/>
      <c r="B54" s="36"/>
      <c r="C54" s="30" t="s">
        <v>25</v>
      </c>
      <c r="D54" s="37"/>
      <c r="E54" s="37"/>
      <c r="F54" s="28" t="str">
        <f>E15</f>
        <v>Obec Němčice</v>
      </c>
      <c r="G54" s="37"/>
      <c r="H54" s="37"/>
      <c r="I54" s="30" t="s">
        <v>31</v>
      </c>
      <c r="J54" s="33" t="str">
        <f>E21</f>
        <v>VIS Praha</v>
      </c>
      <c r="K54" s="37"/>
      <c r="L54" s="108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</row>
    <row r="55" spans="1:47" s="2" customFormat="1" ht="15.2" hidden="1" customHeight="1">
      <c r="A55" s="35"/>
      <c r="B55" s="36"/>
      <c r="C55" s="30" t="s">
        <v>29</v>
      </c>
      <c r="D55" s="37"/>
      <c r="E55" s="37"/>
      <c r="F55" s="28" t="str">
        <f>IF(E18="","",E18)</f>
        <v>Vyplň údaj</v>
      </c>
      <c r="G55" s="37"/>
      <c r="H55" s="37"/>
      <c r="I55" s="30" t="s">
        <v>34</v>
      </c>
      <c r="J55" s="33" t="str">
        <f>E24</f>
        <v>Ing. Eva Mrvová</v>
      </c>
      <c r="K55" s="37"/>
      <c r="L55" s="108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</row>
    <row r="56" spans="1:47" s="2" customFormat="1" ht="10.35" hidden="1" customHeight="1">
      <c r="A56" s="35"/>
      <c r="B56" s="36"/>
      <c r="C56" s="37"/>
      <c r="D56" s="37"/>
      <c r="E56" s="37"/>
      <c r="F56" s="37"/>
      <c r="G56" s="37"/>
      <c r="H56" s="37"/>
      <c r="I56" s="37"/>
      <c r="J56" s="37"/>
      <c r="K56" s="37"/>
      <c r="L56" s="108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</row>
    <row r="57" spans="1:47" s="2" customFormat="1" ht="29.25" hidden="1" customHeight="1">
      <c r="A57" s="35"/>
      <c r="B57" s="36"/>
      <c r="C57" s="132" t="s">
        <v>160</v>
      </c>
      <c r="D57" s="133"/>
      <c r="E57" s="133"/>
      <c r="F57" s="133"/>
      <c r="G57" s="133"/>
      <c r="H57" s="133"/>
      <c r="I57" s="133"/>
      <c r="J57" s="134" t="s">
        <v>161</v>
      </c>
      <c r="K57" s="133"/>
      <c r="L57" s="108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</row>
    <row r="58" spans="1:47" s="2" customFormat="1" ht="10.35" hidden="1" customHeight="1">
      <c r="A58" s="35"/>
      <c r="B58" s="36"/>
      <c r="C58" s="37"/>
      <c r="D58" s="37"/>
      <c r="E58" s="37"/>
      <c r="F58" s="37"/>
      <c r="G58" s="37"/>
      <c r="H58" s="37"/>
      <c r="I58" s="37"/>
      <c r="J58" s="37"/>
      <c r="K58" s="37"/>
      <c r="L58" s="108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</row>
    <row r="59" spans="1:47" s="2" customFormat="1" ht="22.9" hidden="1" customHeight="1">
      <c r="A59" s="35"/>
      <c r="B59" s="36"/>
      <c r="C59" s="135" t="s">
        <v>69</v>
      </c>
      <c r="D59" s="37"/>
      <c r="E59" s="37"/>
      <c r="F59" s="37"/>
      <c r="G59" s="37"/>
      <c r="H59" s="37"/>
      <c r="I59" s="37"/>
      <c r="J59" s="78">
        <f>J81</f>
        <v>0</v>
      </c>
      <c r="K59" s="37"/>
      <c r="L59" s="108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U59" s="18" t="s">
        <v>162</v>
      </c>
    </row>
    <row r="60" spans="1:47" s="9" customFormat="1" ht="24.95" hidden="1" customHeight="1">
      <c r="B60" s="136"/>
      <c r="C60" s="137"/>
      <c r="D60" s="138" t="s">
        <v>2269</v>
      </c>
      <c r="E60" s="139"/>
      <c r="F60" s="139"/>
      <c r="G60" s="139"/>
      <c r="H60" s="139"/>
      <c r="I60" s="139"/>
      <c r="J60" s="140">
        <f>J82</f>
        <v>0</v>
      </c>
      <c r="K60" s="137"/>
      <c r="L60" s="141"/>
    </row>
    <row r="61" spans="1:47" s="10" customFormat="1" ht="19.899999999999999" hidden="1" customHeight="1">
      <c r="B61" s="142"/>
      <c r="C61" s="143"/>
      <c r="D61" s="144" t="s">
        <v>2270</v>
      </c>
      <c r="E61" s="145"/>
      <c r="F61" s="145"/>
      <c r="G61" s="145"/>
      <c r="H61" s="145"/>
      <c r="I61" s="145"/>
      <c r="J61" s="146">
        <f>J97</f>
        <v>0</v>
      </c>
      <c r="K61" s="143"/>
      <c r="L61" s="147"/>
    </row>
    <row r="62" spans="1:47" s="2" customFormat="1" ht="21.75" hidden="1" customHeight="1">
      <c r="A62" s="35"/>
      <c r="B62" s="36"/>
      <c r="C62" s="37"/>
      <c r="D62" s="37"/>
      <c r="E62" s="37"/>
      <c r="F62" s="37"/>
      <c r="G62" s="37"/>
      <c r="H62" s="37"/>
      <c r="I62" s="37"/>
      <c r="J62" s="37"/>
      <c r="K62" s="37"/>
      <c r="L62" s="108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</row>
    <row r="63" spans="1:47" s="2" customFormat="1" ht="6.95" hidden="1" customHeight="1">
      <c r="A63" s="35"/>
      <c r="B63" s="48"/>
      <c r="C63" s="49"/>
      <c r="D63" s="49"/>
      <c r="E63" s="49"/>
      <c r="F63" s="49"/>
      <c r="G63" s="49"/>
      <c r="H63" s="49"/>
      <c r="I63" s="49"/>
      <c r="J63" s="49"/>
      <c r="K63" s="49"/>
      <c r="L63" s="108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</row>
    <row r="64" spans="1:47" ht="11.25" hidden="1"/>
    <row r="65" spans="1:31" ht="11.25" hidden="1"/>
    <row r="66" spans="1:31" ht="11.25" hidden="1"/>
    <row r="67" spans="1:31" s="2" customFormat="1" ht="6.95" customHeight="1">
      <c r="A67" s="35"/>
      <c r="B67" s="50"/>
      <c r="C67" s="51"/>
      <c r="D67" s="51"/>
      <c r="E67" s="51"/>
      <c r="F67" s="51"/>
      <c r="G67" s="51"/>
      <c r="H67" s="51"/>
      <c r="I67" s="51"/>
      <c r="J67" s="51"/>
      <c r="K67" s="51"/>
      <c r="L67" s="108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</row>
    <row r="68" spans="1:31" s="2" customFormat="1" ht="24.95" customHeight="1">
      <c r="A68" s="35"/>
      <c r="B68" s="36"/>
      <c r="C68" s="24" t="s">
        <v>172</v>
      </c>
      <c r="D68" s="37"/>
      <c r="E68" s="37"/>
      <c r="F68" s="37"/>
      <c r="G68" s="37"/>
      <c r="H68" s="37"/>
      <c r="I68" s="37"/>
      <c r="J68" s="37"/>
      <c r="K68" s="37"/>
      <c r="L68" s="108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</row>
    <row r="69" spans="1:31" s="2" customFormat="1" ht="6.95" customHeight="1">
      <c r="A69" s="35"/>
      <c r="B69" s="36"/>
      <c r="C69" s="37"/>
      <c r="D69" s="37"/>
      <c r="E69" s="37"/>
      <c r="F69" s="37"/>
      <c r="G69" s="37"/>
      <c r="H69" s="37"/>
      <c r="I69" s="37"/>
      <c r="J69" s="37"/>
      <c r="K69" s="37"/>
      <c r="L69" s="108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</row>
    <row r="70" spans="1:31" s="2" customFormat="1" ht="12" customHeight="1">
      <c r="A70" s="35"/>
      <c r="B70" s="36"/>
      <c r="C70" s="30" t="s">
        <v>16</v>
      </c>
      <c r="D70" s="37"/>
      <c r="E70" s="37"/>
      <c r="F70" s="37"/>
      <c r="G70" s="37"/>
      <c r="H70" s="37"/>
      <c r="I70" s="37"/>
      <c r="J70" s="37"/>
      <c r="K70" s="37"/>
      <c r="L70" s="108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</row>
    <row r="71" spans="1:31" s="2" customFormat="1" ht="16.5" customHeight="1">
      <c r="A71" s="35"/>
      <c r="B71" s="36"/>
      <c r="C71" s="37"/>
      <c r="D71" s="37"/>
      <c r="E71" s="317" t="str">
        <f>E7</f>
        <v>Splašková kanalizace Němčice</v>
      </c>
      <c r="F71" s="318"/>
      <c r="G71" s="318"/>
      <c r="H71" s="318"/>
      <c r="I71" s="37"/>
      <c r="J71" s="37"/>
      <c r="K71" s="37"/>
      <c r="L71" s="108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</row>
    <row r="72" spans="1:31" s="2" customFormat="1" ht="12" customHeight="1">
      <c r="A72" s="35"/>
      <c r="B72" s="36"/>
      <c r="C72" s="30" t="s">
        <v>142</v>
      </c>
      <c r="D72" s="37"/>
      <c r="E72" s="37"/>
      <c r="F72" s="37"/>
      <c r="G72" s="37"/>
      <c r="H72" s="37"/>
      <c r="I72" s="37"/>
      <c r="J72" s="37"/>
      <c r="K72" s="37"/>
      <c r="L72" s="108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</row>
    <row r="73" spans="1:31" s="2" customFormat="1" ht="16.5" customHeight="1">
      <c r="A73" s="35"/>
      <c r="B73" s="36"/>
      <c r="C73" s="37"/>
      <c r="D73" s="37"/>
      <c r="E73" s="274" t="str">
        <f>E9</f>
        <v>14 - Vedlejší a ostatní náklady</v>
      </c>
      <c r="F73" s="319"/>
      <c r="G73" s="319"/>
      <c r="H73" s="319"/>
      <c r="I73" s="37"/>
      <c r="J73" s="37"/>
      <c r="K73" s="37"/>
      <c r="L73" s="108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</row>
    <row r="74" spans="1:31" s="2" customFormat="1" ht="6.95" customHeight="1">
      <c r="A74" s="35"/>
      <c r="B74" s="36"/>
      <c r="C74" s="37"/>
      <c r="D74" s="37"/>
      <c r="E74" s="37"/>
      <c r="F74" s="37"/>
      <c r="G74" s="37"/>
      <c r="H74" s="37"/>
      <c r="I74" s="37"/>
      <c r="J74" s="37"/>
      <c r="K74" s="37"/>
      <c r="L74" s="108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</row>
    <row r="75" spans="1:31" s="2" customFormat="1" ht="12" customHeight="1">
      <c r="A75" s="35"/>
      <c r="B75" s="36"/>
      <c r="C75" s="30" t="s">
        <v>21</v>
      </c>
      <c r="D75" s="37"/>
      <c r="E75" s="37"/>
      <c r="F75" s="28" t="str">
        <f>F12</f>
        <v>Němčice u Luštěnic</v>
      </c>
      <c r="G75" s="37"/>
      <c r="H75" s="37"/>
      <c r="I75" s="30" t="s">
        <v>23</v>
      </c>
      <c r="J75" s="60" t="str">
        <f>IF(J12="","",J12)</f>
        <v>26. 5. 2025</v>
      </c>
      <c r="K75" s="37"/>
      <c r="L75" s="108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</row>
    <row r="76" spans="1:31" s="2" customFormat="1" ht="6.95" customHeigh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108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5.2" customHeight="1">
      <c r="A77" s="35"/>
      <c r="B77" s="36"/>
      <c r="C77" s="30" t="s">
        <v>25</v>
      </c>
      <c r="D77" s="37"/>
      <c r="E77" s="37"/>
      <c r="F77" s="28" t="str">
        <f>E15</f>
        <v>Obec Němčice</v>
      </c>
      <c r="G77" s="37"/>
      <c r="H77" s="37"/>
      <c r="I77" s="30" t="s">
        <v>31</v>
      </c>
      <c r="J77" s="33" t="str">
        <f>E21</f>
        <v>VIS Praha</v>
      </c>
      <c r="K77" s="37"/>
      <c r="L77" s="108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spans="1:31" s="2" customFormat="1" ht="15.2" customHeight="1">
      <c r="A78" s="35"/>
      <c r="B78" s="36"/>
      <c r="C78" s="30" t="s">
        <v>29</v>
      </c>
      <c r="D78" s="37"/>
      <c r="E78" s="37"/>
      <c r="F78" s="28" t="str">
        <f>IF(E18="","",E18)</f>
        <v>Vyplň údaj</v>
      </c>
      <c r="G78" s="37"/>
      <c r="H78" s="37"/>
      <c r="I78" s="30" t="s">
        <v>34</v>
      </c>
      <c r="J78" s="33" t="str">
        <f>E24</f>
        <v>Ing. Eva Mrvová</v>
      </c>
      <c r="K78" s="37"/>
      <c r="L78" s="108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</row>
    <row r="79" spans="1:31" s="2" customFormat="1" ht="10.35" customHeight="1">
      <c r="A79" s="35"/>
      <c r="B79" s="36"/>
      <c r="C79" s="37"/>
      <c r="D79" s="37"/>
      <c r="E79" s="37"/>
      <c r="F79" s="37"/>
      <c r="G79" s="37"/>
      <c r="H79" s="37"/>
      <c r="I79" s="37"/>
      <c r="J79" s="37"/>
      <c r="K79" s="37"/>
      <c r="L79" s="108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</row>
    <row r="80" spans="1:31" s="11" customFormat="1" ht="29.25" customHeight="1">
      <c r="A80" s="148"/>
      <c r="B80" s="149"/>
      <c r="C80" s="150" t="s">
        <v>173</v>
      </c>
      <c r="D80" s="151" t="s">
        <v>56</v>
      </c>
      <c r="E80" s="151" t="s">
        <v>52</v>
      </c>
      <c r="F80" s="151" t="s">
        <v>53</v>
      </c>
      <c r="G80" s="151" t="s">
        <v>174</v>
      </c>
      <c r="H80" s="151" t="s">
        <v>175</v>
      </c>
      <c r="I80" s="151" t="s">
        <v>176</v>
      </c>
      <c r="J80" s="151" t="s">
        <v>161</v>
      </c>
      <c r="K80" s="152" t="s">
        <v>177</v>
      </c>
      <c r="L80" s="153"/>
      <c r="M80" s="69" t="s">
        <v>19</v>
      </c>
      <c r="N80" s="70" t="s">
        <v>41</v>
      </c>
      <c r="O80" s="70" t="s">
        <v>178</v>
      </c>
      <c r="P80" s="70" t="s">
        <v>179</v>
      </c>
      <c r="Q80" s="70" t="s">
        <v>180</v>
      </c>
      <c r="R80" s="70" t="s">
        <v>181</v>
      </c>
      <c r="S80" s="70" t="s">
        <v>182</v>
      </c>
      <c r="T80" s="71" t="s">
        <v>183</v>
      </c>
      <c r="U80" s="148"/>
      <c r="V80" s="148"/>
      <c r="W80" s="148"/>
      <c r="X80" s="148"/>
      <c r="Y80" s="148"/>
      <c r="Z80" s="148"/>
      <c r="AA80" s="148"/>
      <c r="AB80" s="148"/>
      <c r="AC80" s="148"/>
      <c r="AD80" s="148"/>
      <c r="AE80" s="148"/>
    </row>
    <row r="81" spans="1:65" s="2" customFormat="1" ht="22.9" customHeight="1">
      <c r="A81" s="35"/>
      <c r="B81" s="36"/>
      <c r="C81" s="76" t="s">
        <v>184</v>
      </c>
      <c r="D81" s="37"/>
      <c r="E81" s="37"/>
      <c r="F81" s="37"/>
      <c r="G81" s="37"/>
      <c r="H81" s="37"/>
      <c r="I81" s="37"/>
      <c r="J81" s="154">
        <f>BK81</f>
        <v>0</v>
      </c>
      <c r="K81" s="37"/>
      <c r="L81" s="40"/>
      <c r="M81" s="72"/>
      <c r="N81" s="155"/>
      <c r="O81" s="73"/>
      <c r="P81" s="156">
        <f>P82</f>
        <v>0</v>
      </c>
      <c r="Q81" s="73"/>
      <c r="R81" s="156">
        <f>R82</f>
        <v>0</v>
      </c>
      <c r="S81" s="73"/>
      <c r="T81" s="157">
        <f>T82</f>
        <v>0</v>
      </c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T81" s="18" t="s">
        <v>70</v>
      </c>
      <c r="AU81" s="18" t="s">
        <v>162</v>
      </c>
      <c r="BK81" s="158">
        <f>BK82</f>
        <v>0</v>
      </c>
    </row>
    <row r="82" spans="1:65" s="12" customFormat="1" ht="25.9" customHeight="1">
      <c r="B82" s="159"/>
      <c r="C82" s="160"/>
      <c r="D82" s="161" t="s">
        <v>70</v>
      </c>
      <c r="E82" s="162" t="s">
        <v>2271</v>
      </c>
      <c r="F82" s="162" t="s">
        <v>2272</v>
      </c>
      <c r="G82" s="160"/>
      <c r="H82" s="160"/>
      <c r="I82" s="163"/>
      <c r="J82" s="164">
        <f>BK82</f>
        <v>0</v>
      </c>
      <c r="K82" s="160"/>
      <c r="L82" s="165"/>
      <c r="M82" s="166"/>
      <c r="N82" s="167"/>
      <c r="O82" s="167"/>
      <c r="P82" s="168">
        <f>P83+SUM(P84:P97)</f>
        <v>0</v>
      </c>
      <c r="Q82" s="167"/>
      <c r="R82" s="168">
        <f>R83+SUM(R84:R97)</f>
        <v>0</v>
      </c>
      <c r="S82" s="167"/>
      <c r="T82" s="169">
        <f>T83+SUM(T84:T97)</f>
        <v>0</v>
      </c>
      <c r="AR82" s="170" t="s">
        <v>79</v>
      </c>
      <c r="AT82" s="171" t="s">
        <v>70</v>
      </c>
      <c r="AU82" s="171" t="s">
        <v>71</v>
      </c>
      <c r="AY82" s="170" t="s">
        <v>187</v>
      </c>
      <c r="BK82" s="172">
        <f>BK83+SUM(BK84:BK97)</f>
        <v>0</v>
      </c>
    </row>
    <row r="83" spans="1:65" s="2" customFormat="1" ht="24.2" customHeight="1">
      <c r="A83" s="35"/>
      <c r="B83" s="36"/>
      <c r="C83" s="175" t="s">
        <v>79</v>
      </c>
      <c r="D83" s="175" t="s">
        <v>189</v>
      </c>
      <c r="E83" s="176" t="s">
        <v>2273</v>
      </c>
      <c r="F83" s="177" t="s">
        <v>2274</v>
      </c>
      <c r="G83" s="178" t="s">
        <v>2275</v>
      </c>
      <c r="H83" s="179">
        <v>1</v>
      </c>
      <c r="I83" s="180"/>
      <c r="J83" s="181">
        <f t="shared" ref="J83:J88" si="0">ROUND(I83*H83,2)</f>
        <v>0</v>
      </c>
      <c r="K83" s="177" t="s">
        <v>19</v>
      </c>
      <c r="L83" s="40"/>
      <c r="M83" s="182" t="s">
        <v>19</v>
      </c>
      <c r="N83" s="183" t="s">
        <v>42</v>
      </c>
      <c r="O83" s="65"/>
      <c r="P83" s="184">
        <f t="shared" ref="P83:P88" si="1">O83*H83</f>
        <v>0</v>
      </c>
      <c r="Q83" s="184">
        <v>0</v>
      </c>
      <c r="R83" s="184">
        <f t="shared" ref="R83:R88" si="2">Q83*H83</f>
        <v>0</v>
      </c>
      <c r="S83" s="184">
        <v>0</v>
      </c>
      <c r="T83" s="185">
        <f t="shared" ref="T83:T88" si="3">S83*H83</f>
        <v>0</v>
      </c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R83" s="186" t="s">
        <v>193</v>
      </c>
      <c r="AT83" s="186" t="s">
        <v>189</v>
      </c>
      <c r="AU83" s="186" t="s">
        <v>79</v>
      </c>
      <c r="AY83" s="18" t="s">
        <v>187</v>
      </c>
      <c r="BE83" s="187">
        <f t="shared" ref="BE83:BE88" si="4">IF(N83="základní",J83,0)</f>
        <v>0</v>
      </c>
      <c r="BF83" s="187">
        <f t="shared" ref="BF83:BF88" si="5">IF(N83="snížená",J83,0)</f>
        <v>0</v>
      </c>
      <c r="BG83" s="187">
        <f t="shared" ref="BG83:BG88" si="6">IF(N83="zákl. přenesená",J83,0)</f>
        <v>0</v>
      </c>
      <c r="BH83" s="187">
        <f t="shared" ref="BH83:BH88" si="7">IF(N83="sníž. přenesená",J83,0)</f>
        <v>0</v>
      </c>
      <c r="BI83" s="187">
        <f t="shared" ref="BI83:BI88" si="8">IF(N83="nulová",J83,0)</f>
        <v>0</v>
      </c>
      <c r="BJ83" s="18" t="s">
        <v>79</v>
      </c>
      <c r="BK83" s="187">
        <f t="shared" ref="BK83:BK88" si="9">ROUND(I83*H83,2)</f>
        <v>0</v>
      </c>
      <c r="BL83" s="18" t="s">
        <v>193</v>
      </c>
      <c r="BM83" s="186" t="s">
        <v>81</v>
      </c>
    </row>
    <row r="84" spans="1:65" s="2" customFormat="1" ht="24.2" customHeight="1">
      <c r="A84" s="35"/>
      <c r="B84" s="36"/>
      <c r="C84" s="175" t="s">
        <v>81</v>
      </c>
      <c r="D84" s="175" t="s">
        <v>189</v>
      </c>
      <c r="E84" s="176" t="s">
        <v>2276</v>
      </c>
      <c r="F84" s="177" t="s">
        <v>2277</v>
      </c>
      <c r="G84" s="178" t="s">
        <v>2275</v>
      </c>
      <c r="H84" s="179">
        <v>1</v>
      </c>
      <c r="I84" s="180"/>
      <c r="J84" s="181">
        <f t="shared" si="0"/>
        <v>0</v>
      </c>
      <c r="K84" s="177" t="s">
        <v>19</v>
      </c>
      <c r="L84" s="40"/>
      <c r="M84" s="182" t="s">
        <v>19</v>
      </c>
      <c r="N84" s="183" t="s">
        <v>42</v>
      </c>
      <c r="O84" s="65"/>
      <c r="P84" s="184">
        <f t="shared" si="1"/>
        <v>0</v>
      </c>
      <c r="Q84" s="184">
        <v>0</v>
      </c>
      <c r="R84" s="184">
        <f t="shared" si="2"/>
        <v>0</v>
      </c>
      <c r="S84" s="184">
        <v>0</v>
      </c>
      <c r="T84" s="185">
        <f t="shared" si="3"/>
        <v>0</v>
      </c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R84" s="186" t="s">
        <v>193</v>
      </c>
      <c r="AT84" s="186" t="s">
        <v>189</v>
      </c>
      <c r="AU84" s="186" t="s">
        <v>79</v>
      </c>
      <c r="AY84" s="18" t="s">
        <v>187</v>
      </c>
      <c r="BE84" s="187">
        <f t="shared" si="4"/>
        <v>0</v>
      </c>
      <c r="BF84" s="187">
        <f t="shared" si="5"/>
        <v>0</v>
      </c>
      <c r="BG84" s="187">
        <f t="shared" si="6"/>
        <v>0</v>
      </c>
      <c r="BH84" s="187">
        <f t="shared" si="7"/>
        <v>0</v>
      </c>
      <c r="BI84" s="187">
        <f t="shared" si="8"/>
        <v>0</v>
      </c>
      <c r="BJ84" s="18" t="s">
        <v>79</v>
      </c>
      <c r="BK84" s="187">
        <f t="shared" si="9"/>
        <v>0</v>
      </c>
      <c r="BL84" s="18" t="s">
        <v>193</v>
      </c>
      <c r="BM84" s="186" t="s">
        <v>193</v>
      </c>
    </row>
    <row r="85" spans="1:65" s="2" customFormat="1" ht="24.2" customHeight="1">
      <c r="A85" s="35"/>
      <c r="B85" s="36"/>
      <c r="C85" s="175" t="s">
        <v>205</v>
      </c>
      <c r="D85" s="175" t="s">
        <v>189</v>
      </c>
      <c r="E85" s="176" t="s">
        <v>2278</v>
      </c>
      <c r="F85" s="177" t="s">
        <v>2279</v>
      </c>
      <c r="G85" s="178" t="s">
        <v>2275</v>
      </c>
      <c r="H85" s="179">
        <v>1</v>
      </c>
      <c r="I85" s="180"/>
      <c r="J85" s="181">
        <f t="shared" si="0"/>
        <v>0</v>
      </c>
      <c r="K85" s="177" t="s">
        <v>19</v>
      </c>
      <c r="L85" s="40"/>
      <c r="M85" s="182" t="s">
        <v>19</v>
      </c>
      <c r="N85" s="183" t="s">
        <v>42</v>
      </c>
      <c r="O85" s="65"/>
      <c r="P85" s="184">
        <f t="shared" si="1"/>
        <v>0</v>
      </c>
      <c r="Q85" s="184">
        <v>0</v>
      </c>
      <c r="R85" s="184">
        <f t="shared" si="2"/>
        <v>0</v>
      </c>
      <c r="S85" s="184">
        <v>0</v>
      </c>
      <c r="T85" s="185">
        <f t="shared" si="3"/>
        <v>0</v>
      </c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R85" s="186" t="s">
        <v>193</v>
      </c>
      <c r="AT85" s="186" t="s">
        <v>189</v>
      </c>
      <c r="AU85" s="186" t="s">
        <v>79</v>
      </c>
      <c r="AY85" s="18" t="s">
        <v>187</v>
      </c>
      <c r="BE85" s="187">
        <f t="shared" si="4"/>
        <v>0</v>
      </c>
      <c r="BF85" s="187">
        <f t="shared" si="5"/>
        <v>0</v>
      </c>
      <c r="BG85" s="187">
        <f t="shared" si="6"/>
        <v>0</v>
      </c>
      <c r="BH85" s="187">
        <f t="shared" si="7"/>
        <v>0</v>
      </c>
      <c r="BI85" s="187">
        <f t="shared" si="8"/>
        <v>0</v>
      </c>
      <c r="BJ85" s="18" t="s">
        <v>79</v>
      </c>
      <c r="BK85" s="187">
        <f t="shared" si="9"/>
        <v>0</v>
      </c>
      <c r="BL85" s="18" t="s">
        <v>193</v>
      </c>
      <c r="BM85" s="186" t="s">
        <v>219</v>
      </c>
    </row>
    <row r="86" spans="1:65" s="2" customFormat="1" ht="24.2" customHeight="1">
      <c r="A86" s="35"/>
      <c r="B86" s="36"/>
      <c r="C86" s="175" t="s">
        <v>193</v>
      </c>
      <c r="D86" s="175" t="s">
        <v>189</v>
      </c>
      <c r="E86" s="176" t="s">
        <v>2280</v>
      </c>
      <c r="F86" s="177" t="s">
        <v>2281</v>
      </c>
      <c r="G86" s="178" t="s">
        <v>2275</v>
      </c>
      <c r="H86" s="179">
        <v>1</v>
      </c>
      <c r="I86" s="180"/>
      <c r="J86" s="181">
        <f t="shared" si="0"/>
        <v>0</v>
      </c>
      <c r="K86" s="177" t="s">
        <v>19</v>
      </c>
      <c r="L86" s="40"/>
      <c r="M86" s="182" t="s">
        <v>19</v>
      </c>
      <c r="N86" s="183" t="s">
        <v>42</v>
      </c>
      <c r="O86" s="65"/>
      <c r="P86" s="184">
        <f t="shared" si="1"/>
        <v>0</v>
      </c>
      <c r="Q86" s="184">
        <v>0</v>
      </c>
      <c r="R86" s="184">
        <f t="shared" si="2"/>
        <v>0</v>
      </c>
      <c r="S86" s="184">
        <v>0</v>
      </c>
      <c r="T86" s="185">
        <f t="shared" si="3"/>
        <v>0</v>
      </c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R86" s="186" t="s">
        <v>193</v>
      </c>
      <c r="AT86" s="186" t="s">
        <v>189</v>
      </c>
      <c r="AU86" s="186" t="s">
        <v>79</v>
      </c>
      <c r="AY86" s="18" t="s">
        <v>187</v>
      </c>
      <c r="BE86" s="187">
        <f t="shared" si="4"/>
        <v>0</v>
      </c>
      <c r="BF86" s="187">
        <f t="shared" si="5"/>
        <v>0</v>
      </c>
      <c r="BG86" s="187">
        <f t="shared" si="6"/>
        <v>0</v>
      </c>
      <c r="BH86" s="187">
        <f t="shared" si="7"/>
        <v>0</v>
      </c>
      <c r="BI86" s="187">
        <f t="shared" si="8"/>
        <v>0</v>
      </c>
      <c r="BJ86" s="18" t="s">
        <v>79</v>
      </c>
      <c r="BK86" s="187">
        <f t="shared" si="9"/>
        <v>0</v>
      </c>
      <c r="BL86" s="18" t="s">
        <v>193</v>
      </c>
      <c r="BM86" s="186" t="s">
        <v>232</v>
      </c>
    </row>
    <row r="87" spans="1:65" s="2" customFormat="1" ht="24.2" customHeight="1">
      <c r="A87" s="35"/>
      <c r="B87" s="36"/>
      <c r="C87" s="175" t="s">
        <v>214</v>
      </c>
      <c r="D87" s="175" t="s">
        <v>189</v>
      </c>
      <c r="E87" s="176" t="s">
        <v>2282</v>
      </c>
      <c r="F87" s="177" t="s">
        <v>2283</v>
      </c>
      <c r="G87" s="178" t="s">
        <v>2275</v>
      </c>
      <c r="H87" s="179">
        <v>1</v>
      </c>
      <c r="I87" s="180"/>
      <c r="J87" s="181">
        <f t="shared" si="0"/>
        <v>0</v>
      </c>
      <c r="K87" s="177" t="s">
        <v>19</v>
      </c>
      <c r="L87" s="40"/>
      <c r="M87" s="182" t="s">
        <v>19</v>
      </c>
      <c r="N87" s="183" t="s">
        <v>42</v>
      </c>
      <c r="O87" s="65"/>
      <c r="P87" s="184">
        <f t="shared" si="1"/>
        <v>0</v>
      </c>
      <c r="Q87" s="184">
        <v>0</v>
      </c>
      <c r="R87" s="184">
        <f t="shared" si="2"/>
        <v>0</v>
      </c>
      <c r="S87" s="184">
        <v>0</v>
      </c>
      <c r="T87" s="185">
        <f t="shared" si="3"/>
        <v>0</v>
      </c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R87" s="186" t="s">
        <v>193</v>
      </c>
      <c r="AT87" s="186" t="s">
        <v>189</v>
      </c>
      <c r="AU87" s="186" t="s">
        <v>79</v>
      </c>
      <c r="AY87" s="18" t="s">
        <v>187</v>
      </c>
      <c r="BE87" s="187">
        <f t="shared" si="4"/>
        <v>0</v>
      </c>
      <c r="BF87" s="187">
        <f t="shared" si="5"/>
        <v>0</v>
      </c>
      <c r="BG87" s="187">
        <f t="shared" si="6"/>
        <v>0</v>
      </c>
      <c r="BH87" s="187">
        <f t="shared" si="7"/>
        <v>0</v>
      </c>
      <c r="BI87" s="187">
        <f t="shared" si="8"/>
        <v>0</v>
      </c>
      <c r="BJ87" s="18" t="s">
        <v>79</v>
      </c>
      <c r="BK87" s="187">
        <f t="shared" si="9"/>
        <v>0</v>
      </c>
      <c r="BL87" s="18" t="s">
        <v>193</v>
      </c>
      <c r="BM87" s="186" t="s">
        <v>107</v>
      </c>
    </row>
    <row r="88" spans="1:65" s="2" customFormat="1" ht="24.2" customHeight="1">
      <c r="A88" s="35"/>
      <c r="B88" s="36"/>
      <c r="C88" s="175" t="s">
        <v>219</v>
      </c>
      <c r="D88" s="175" t="s">
        <v>189</v>
      </c>
      <c r="E88" s="176" t="s">
        <v>2284</v>
      </c>
      <c r="F88" s="177" t="s">
        <v>2285</v>
      </c>
      <c r="G88" s="178" t="s">
        <v>2275</v>
      </c>
      <c r="H88" s="179">
        <v>1</v>
      </c>
      <c r="I88" s="180"/>
      <c r="J88" s="181">
        <f t="shared" si="0"/>
        <v>0</v>
      </c>
      <c r="K88" s="177" t="s">
        <v>19</v>
      </c>
      <c r="L88" s="40"/>
      <c r="M88" s="182" t="s">
        <v>19</v>
      </c>
      <c r="N88" s="183" t="s">
        <v>42</v>
      </c>
      <c r="O88" s="65"/>
      <c r="P88" s="184">
        <f t="shared" si="1"/>
        <v>0</v>
      </c>
      <c r="Q88" s="184">
        <v>0</v>
      </c>
      <c r="R88" s="184">
        <f t="shared" si="2"/>
        <v>0</v>
      </c>
      <c r="S88" s="184">
        <v>0</v>
      </c>
      <c r="T88" s="185">
        <f t="shared" si="3"/>
        <v>0</v>
      </c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R88" s="186" t="s">
        <v>193</v>
      </c>
      <c r="AT88" s="186" t="s">
        <v>189</v>
      </c>
      <c r="AU88" s="186" t="s">
        <v>79</v>
      </c>
      <c r="AY88" s="18" t="s">
        <v>187</v>
      </c>
      <c r="BE88" s="187">
        <f t="shared" si="4"/>
        <v>0</v>
      </c>
      <c r="BF88" s="187">
        <f t="shared" si="5"/>
        <v>0</v>
      </c>
      <c r="BG88" s="187">
        <f t="shared" si="6"/>
        <v>0</v>
      </c>
      <c r="BH88" s="187">
        <f t="shared" si="7"/>
        <v>0</v>
      </c>
      <c r="BI88" s="187">
        <f t="shared" si="8"/>
        <v>0</v>
      </c>
      <c r="BJ88" s="18" t="s">
        <v>79</v>
      </c>
      <c r="BK88" s="187">
        <f t="shared" si="9"/>
        <v>0</v>
      </c>
      <c r="BL88" s="18" t="s">
        <v>193</v>
      </c>
      <c r="BM88" s="186" t="s">
        <v>8</v>
      </c>
    </row>
    <row r="89" spans="1:65" s="2" customFormat="1" ht="39">
      <c r="A89" s="35"/>
      <c r="B89" s="36"/>
      <c r="C89" s="37"/>
      <c r="D89" s="195" t="s">
        <v>1084</v>
      </c>
      <c r="E89" s="37"/>
      <c r="F89" s="251" t="s">
        <v>2286</v>
      </c>
      <c r="G89" s="37"/>
      <c r="H89" s="37"/>
      <c r="I89" s="190"/>
      <c r="J89" s="37"/>
      <c r="K89" s="37"/>
      <c r="L89" s="40"/>
      <c r="M89" s="191"/>
      <c r="N89" s="192"/>
      <c r="O89" s="65"/>
      <c r="P89" s="65"/>
      <c r="Q89" s="65"/>
      <c r="R89" s="65"/>
      <c r="S89" s="65"/>
      <c r="T89" s="66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T89" s="18" t="s">
        <v>1084</v>
      </c>
      <c r="AU89" s="18" t="s">
        <v>79</v>
      </c>
    </row>
    <row r="90" spans="1:65" s="2" customFormat="1" ht="24.2" customHeight="1">
      <c r="A90" s="35"/>
      <c r="B90" s="36"/>
      <c r="C90" s="175" t="s">
        <v>225</v>
      </c>
      <c r="D90" s="175" t="s">
        <v>189</v>
      </c>
      <c r="E90" s="176" t="s">
        <v>2287</v>
      </c>
      <c r="F90" s="177" t="s">
        <v>2288</v>
      </c>
      <c r="G90" s="178" t="s">
        <v>2275</v>
      </c>
      <c r="H90" s="179">
        <v>1</v>
      </c>
      <c r="I90" s="180"/>
      <c r="J90" s="181">
        <f t="shared" ref="J90:J96" si="10">ROUND(I90*H90,2)</f>
        <v>0</v>
      </c>
      <c r="K90" s="177" t="s">
        <v>19</v>
      </c>
      <c r="L90" s="40"/>
      <c r="M90" s="182" t="s">
        <v>19</v>
      </c>
      <c r="N90" s="183" t="s">
        <v>42</v>
      </c>
      <c r="O90" s="65"/>
      <c r="P90" s="184">
        <f t="shared" ref="P90:P96" si="11">O90*H90</f>
        <v>0</v>
      </c>
      <c r="Q90" s="184">
        <v>0</v>
      </c>
      <c r="R90" s="184">
        <f t="shared" ref="R90:R96" si="12">Q90*H90</f>
        <v>0</v>
      </c>
      <c r="S90" s="184">
        <v>0</v>
      </c>
      <c r="T90" s="185">
        <f t="shared" ref="T90:T96" si="13">S90*H90</f>
        <v>0</v>
      </c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R90" s="186" t="s">
        <v>193</v>
      </c>
      <c r="AT90" s="186" t="s">
        <v>189</v>
      </c>
      <c r="AU90" s="186" t="s">
        <v>79</v>
      </c>
      <c r="AY90" s="18" t="s">
        <v>187</v>
      </c>
      <c r="BE90" s="187">
        <f t="shared" ref="BE90:BE96" si="14">IF(N90="základní",J90,0)</f>
        <v>0</v>
      </c>
      <c r="BF90" s="187">
        <f t="shared" ref="BF90:BF96" si="15">IF(N90="snížená",J90,0)</f>
        <v>0</v>
      </c>
      <c r="BG90" s="187">
        <f t="shared" ref="BG90:BG96" si="16">IF(N90="zákl. přenesená",J90,0)</f>
        <v>0</v>
      </c>
      <c r="BH90" s="187">
        <f t="shared" ref="BH90:BH96" si="17">IF(N90="sníž. přenesená",J90,0)</f>
        <v>0</v>
      </c>
      <c r="BI90" s="187">
        <f t="shared" ref="BI90:BI96" si="18">IF(N90="nulová",J90,0)</f>
        <v>0</v>
      </c>
      <c r="BJ90" s="18" t="s">
        <v>79</v>
      </c>
      <c r="BK90" s="187">
        <f t="shared" ref="BK90:BK96" si="19">ROUND(I90*H90,2)</f>
        <v>0</v>
      </c>
      <c r="BL90" s="18" t="s">
        <v>193</v>
      </c>
      <c r="BM90" s="186" t="s">
        <v>118</v>
      </c>
    </row>
    <row r="91" spans="1:65" s="2" customFormat="1" ht="24.2" customHeight="1">
      <c r="A91" s="35"/>
      <c r="B91" s="36"/>
      <c r="C91" s="175" t="s">
        <v>232</v>
      </c>
      <c r="D91" s="175" t="s">
        <v>189</v>
      </c>
      <c r="E91" s="176" t="s">
        <v>2289</v>
      </c>
      <c r="F91" s="177" t="s">
        <v>2290</v>
      </c>
      <c r="G91" s="178" t="s">
        <v>2275</v>
      </c>
      <c r="H91" s="179">
        <v>1</v>
      </c>
      <c r="I91" s="180"/>
      <c r="J91" s="181">
        <f t="shared" si="10"/>
        <v>0</v>
      </c>
      <c r="K91" s="177" t="s">
        <v>19</v>
      </c>
      <c r="L91" s="40"/>
      <c r="M91" s="182" t="s">
        <v>19</v>
      </c>
      <c r="N91" s="183" t="s">
        <v>42</v>
      </c>
      <c r="O91" s="65"/>
      <c r="P91" s="184">
        <f t="shared" si="11"/>
        <v>0</v>
      </c>
      <c r="Q91" s="184">
        <v>0</v>
      </c>
      <c r="R91" s="184">
        <f t="shared" si="12"/>
        <v>0</v>
      </c>
      <c r="S91" s="184">
        <v>0</v>
      </c>
      <c r="T91" s="185">
        <f t="shared" si="13"/>
        <v>0</v>
      </c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R91" s="186" t="s">
        <v>193</v>
      </c>
      <c r="AT91" s="186" t="s">
        <v>189</v>
      </c>
      <c r="AU91" s="186" t="s">
        <v>79</v>
      </c>
      <c r="AY91" s="18" t="s">
        <v>187</v>
      </c>
      <c r="BE91" s="187">
        <f t="shared" si="14"/>
        <v>0</v>
      </c>
      <c r="BF91" s="187">
        <f t="shared" si="15"/>
        <v>0</v>
      </c>
      <c r="BG91" s="187">
        <f t="shared" si="16"/>
        <v>0</v>
      </c>
      <c r="BH91" s="187">
        <f t="shared" si="17"/>
        <v>0</v>
      </c>
      <c r="BI91" s="187">
        <f t="shared" si="18"/>
        <v>0</v>
      </c>
      <c r="BJ91" s="18" t="s">
        <v>79</v>
      </c>
      <c r="BK91" s="187">
        <f t="shared" si="19"/>
        <v>0</v>
      </c>
      <c r="BL91" s="18" t="s">
        <v>193</v>
      </c>
      <c r="BM91" s="186" t="s">
        <v>282</v>
      </c>
    </row>
    <row r="92" spans="1:65" s="2" customFormat="1" ht="24.2" customHeight="1">
      <c r="A92" s="35"/>
      <c r="B92" s="36"/>
      <c r="C92" s="175" t="s">
        <v>238</v>
      </c>
      <c r="D92" s="175" t="s">
        <v>189</v>
      </c>
      <c r="E92" s="176" t="s">
        <v>2291</v>
      </c>
      <c r="F92" s="177" t="s">
        <v>2292</v>
      </c>
      <c r="G92" s="178" t="s">
        <v>2275</v>
      </c>
      <c r="H92" s="179">
        <v>1</v>
      </c>
      <c r="I92" s="180"/>
      <c r="J92" s="181">
        <f t="shared" si="10"/>
        <v>0</v>
      </c>
      <c r="K92" s="177" t="s">
        <v>19</v>
      </c>
      <c r="L92" s="40"/>
      <c r="M92" s="182" t="s">
        <v>19</v>
      </c>
      <c r="N92" s="183" t="s">
        <v>42</v>
      </c>
      <c r="O92" s="65"/>
      <c r="P92" s="184">
        <f t="shared" si="11"/>
        <v>0</v>
      </c>
      <c r="Q92" s="184">
        <v>0</v>
      </c>
      <c r="R92" s="184">
        <f t="shared" si="12"/>
        <v>0</v>
      </c>
      <c r="S92" s="184">
        <v>0</v>
      </c>
      <c r="T92" s="185">
        <f t="shared" si="13"/>
        <v>0</v>
      </c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R92" s="186" t="s">
        <v>193</v>
      </c>
      <c r="AT92" s="186" t="s">
        <v>189</v>
      </c>
      <c r="AU92" s="186" t="s">
        <v>79</v>
      </c>
      <c r="AY92" s="18" t="s">
        <v>187</v>
      </c>
      <c r="BE92" s="187">
        <f t="shared" si="14"/>
        <v>0</v>
      </c>
      <c r="BF92" s="187">
        <f t="shared" si="15"/>
        <v>0</v>
      </c>
      <c r="BG92" s="187">
        <f t="shared" si="16"/>
        <v>0</v>
      </c>
      <c r="BH92" s="187">
        <f t="shared" si="17"/>
        <v>0</v>
      </c>
      <c r="BI92" s="187">
        <f t="shared" si="18"/>
        <v>0</v>
      </c>
      <c r="BJ92" s="18" t="s">
        <v>79</v>
      </c>
      <c r="BK92" s="187">
        <f t="shared" si="19"/>
        <v>0</v>
      </c>
      <c r="BL92" s="18" t="s">
        <v>193</v>
      </c>
      <c r="BM92" s="186" t="s">
        <v>288</v>
      </c>
    </row>
    <row r="93" spans="1:65" s="2" customFormat="1" ht="24.2" customHeight="1">
      <c r="A93" s="35"/>
      <c r="B93" s="36"/>
      <c r="C93" s="175" t="s">
        <v>107</v>
      </c>
      <c r="D93" s="175" t="s">
        <v>189</v>
      </c>
      <c r="E93" s="176" t="s">
        <v>2293</v>
      </c>
      <c r="F93" s="177" t="s">
        <v>2294</v>
      </c>
      <c r="G93" s="178" t="s">
        <v>2275</v>
      </c>
      <c r="H93" s="179">
        <v>1</v>
      </c>
      <c r="I93" s="180"/>
      <c r="J93" s="181">
        <f t="shared" si="10"/>
        <v>0</v>
      </c>
      <c r="K93" s="177" t="s">
        <v>19</v>
      </c>
      <c r="L93" s="40"/>
      <c r="M93" s="182" t="s">
        <v>19</v>
      </c>
      <c r="N93" s="183" t="s">
        <v>42</v>
      </c>
      <c r="O93" s="65"/>
      <c r="P93" s="184">
        <f t="shared" si="11"/>
        <v>0</v>
      </c>
      <c r="Q93" s="184">
        <v>0</v>
      </c>
      <c r="R93" s="184">
        <f t="shared" si="12"/>
        <v>0</v>
      </c>
      <c r="S93" s="184">
        <v>0</v>
      </c>
      <c r="T93" s="185">
        <f t="shared" si="13"/>
        <v>0</v>
      </c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R93" s="186" t="s">
        <v>193</v>
      </c>
      <c r="AT93" s="186" t="s">
        <v>189</v>
      </c>
      <c r="AU93" s="186" t="s">
        <v>79</v>
      </c>
      <c r="AY93" s="18" t="s">
        <v>187</v>
      </c>
      <c r="BE93" s="187">
        <f t="shared" si="14"/>
        <v>0</v>
      </c>
      <c r="BF93" s="187">
        <f t="shared" si="15"/>
        <v>0</v>
      </c>
      <c r="BG93" s="187">
        <f t="shared" si="16"/>
        <v>0</v>
      </c>
      <c r="BH93" s="187">
        <f t="shared" si="17"/>
        <v>0</v>
      </c>
      <c r="BI93" s="187">
        <f t="shared" si="18"/>
        <v>0</v>
      </c>
      <c r="BJ93" s="18" t="s">
        <v>79</v>
      </c>
      <c r="BK93" s="187">
        <f t="shared" si="19"/>
        <v>0</v>
      </c>
      <c r="BL93" s="18" t="s">
        <v>193</v>
      </c>
      <c r="BM93" s="186" t="s">
        <v>300</v>
      </c>
    </row>
    <row r="94" spans="1:65" s="2" customFormat="1" ht="24.2" customHeight="1">
      <c r="A94" s="35"/>
      <c r="B94" s="36"/>
      <c r="C94" s="175" t="s">
        <v>110</v>
      </c>
      <c r="D94" s="175" t="s">
        <v>189</v>
      </c>
      <c r="E94" s="176" t="s">
        <v>2295</v>
      </c>
      <c r="F94" s="177" t="s">
        <v>2296</v>
      </c>
      <c r="G94" s="178" t="s">
        <v>2275</v>
      </c>
      <c r="H94" s="179">
        <v>1</v>
      </c>
      <c r="I94" s="180"/>
      <c r="J94" s="181">
        <f t="shared" si="10"/>
        <v>0</v>
      </c>
      <c r="K94" s="177" t="s">
        <v>19</v>
      </c>
      <c r="L94" s="40"/>
      <c r="M94" s="182" t="s">
        <v>19</v>
      </c>
      <c r="N94" s="183" t="s">
        <v>42</v>
      </c>
      <c r="O94" s="65"/>
      <c r="P94" s="184">
        <f t="shared" si="11"/>
        <v>0</v>
      </c>
      <c r="Q94" s="184">
        <v>0</v>
      </c>
      <c r="R94" s="184">
        <f t="shared" si="12"/>
        <v>0</v>
      </c>
      <c r="S94" s="184">
        <v>0</v>
      </c>
      <c r="T94" s="185">
        <f t="shared" si="13"/>
        <v>0</v>
      </c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R94" s="186" t="s">
        <v>193</v>
      </c>
      <c r="AT94" s="186" t="s">
        <v>189</v>
      </c>
      <c r="AU94" s="186" t="s">
        <v>79</v>
      </c>
      <c r="AY94" s="18" t="s">
        <v>187</v>
      </c>
      <c r="BE94" s="187">
        <f t="shared" si="14"/>
        <v>0</v>
      </c>
      <c r="BF94" s="187">
        <f t="shared" si="15"/>
        <v>0</v>
      </c>
      <c r="BG94" s="187">
        <f t="shared" si="16"/>
        <v>0</v>
      </c>
      <c r="BH94" s="187">
        <f t="shared" si="17"/>
        <v>0</v>
      </c>
      <c r="BI94" s="187">
        <f t="shared" si="18"/>
        <v>0</v>
      </c>
      <c r="BJ94" s="18" t="s">
        <v>79</v>
      </c>
      <c r="BK94" s="187">
        <f t="shared" si="19"/>
        <v>0</v>
      </c>
      <c r="BL94" s="18" t="s">
        <v>193</v>
      </c>
      <c r="BM94" s="186" t="s">
        <v>312</v>
      </c>
    </row>
    <row r="95" spans="1:65" s="2" customFormat="1" ht="24.2" customHeight="1">
      <c r="A95" s="35"/>
      <c r="B95" s="36"/>
      <c r="C95" s="175" t="s">
        <v>8</v>
      </c>
      <c r="D95" s="175" t="s">
        <v>189</v>
      </c>
      <c r="E95" s="176" t="s">
        <v>2297</v>
      </c>
      <c r="F95" s="177" t="s">
        <v>2298</v>
      </c>
      <c r="G95" s="178" t="s">
        <v>2275</v>
      </c>
      <c r="H95" s="179">
        <v>1</v>
      </c>
      <c r="I95" s="180"/>
      <c r="J95" s="181">
        <f t="shared" si="10"/>
        <v>0</v>
      </c>
      <c r="K95" s="177" t="s">
        <v>19</v>
      </c>
      <c r="L95" s="40"/>
      <c r="M95" s="182" t="s">
        <v>19</v>
      </c>
      <c r="N95" s="183" t="s">
        <v>42</v>
      </c>
      <c r="O95" s="65"/>
      <c r="P95" s="184">
        <f t="shared" si="11"/>
        <v>0</v>
      </c>
      <c r="Q95" s="184">
        <v>0</v>
      </c>
      <c r="R95" s="184">
        <f t="shared" si="12"/>
        <v>0</v>
      </c>
      <c r="S95" s="184">
        <v>0</v>
      </c>
      <c r="T95" s="185">
        <f t="shared" si="13"/>
        <v>0</v>
      </c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R95" s="186" t="s">
        <v>193</v>
      </c>
      <c r="AT95" s="186" t="s">
        <v>189</v>
      </c>
      <c r="AU95" s="186" t="s">
        <v>79</v>
      </c>
      <c r="AY95" s="18" t="s">
        <v>187</v>
      </c>
      <c r="BE95" s="187">
        <f t="shared" si="14"/>
        <v>0</v>
      </c>
      <c r="BF95" s="187">
        <f t="shared" si="15"/>
        <v>0</v>
      </c>
      <c r="BG95" s="187">
        <f t="shared" si="16"/>
        <v>0</v>
      </c>
      <c r="BH95" s="187">
        <f t="shared" si="17"/>
        <v>0</v>
      </c>
      <c r="BI95" s="187">
        <f t="shared" si="18"/>
        <v>0</v>
      </c>
      <c r="BJ95" s="18" t="s">
        <v>79</v>
      </c>
      <c r="BK95" s="187">
        <f t="shared" si="19"/>
        <v>0</v>
      </c>
      <c r="BL95" s="18" t="s">
        <v>193</v>
      </c>
      <c r="BM95" s="186" t="s">
        <v>317</v>
      </c>
    </row>
    <row r="96" spans="1:65" s="2" customFormat="1" ht="24.2" customHeight="1">
      <c r="A96" s="35"/>
      <c r="B96" s="36"/>
      <c r="C96" s="175" t="s">
        <v>115</v>
      </c>
      <c r="D96" s="175" t="s">
        <v>189</v>
      </c>
      <c r="E96" s="176" t="s">
        <v>2410</v>
      </c>
      <c r="F96" s="177" t="s">
        <v>2299</v>
      </c>
      <c r="G96" s="178" t="s">
        <v>2275</v>
      </c>
      <c r="H96" s="179">
        <v>1</v>
      </c>
      <c r="I96" s="180"/>
      <c r="J96" s="181">
        <f t="shared" si="10"/>
        <v>0</v>
      </c>
      <c r="K96" s="177" t="s">
        <v>19</v>
      </c>
      <c r="L96" s="40"/>
      <c r="M96" s="182" t="s">
        <v>19</v>
      </c>
      <c r="N96" s="183" t="s">
        <v>42</v>
      </c>
      <c r="O96" s="65"/>
      <c r="P96" s="184">
        <f t="shared" si="11"/>
        <v>0</v>
      </c>
      <c r="Q96" s="184">
        <v>0</v>
      </c>
      <c r="R96" s="184">
        <f t="shared" si="12"/>
        <v>0</v>
      </c>
      <c r="S96" s="184">
        <v>0</v>
      </c>
      <c r="T96" s="185">
        <f t="shared" si="13"/>
        <v>0</v>
      </c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R96" s="186" t="s">
        <v>193</v>
      </c>
      <c r="AT96" s="186" t="s">
        <v>189</v>
      </c>
      <c r="AU96" s="186" t="s">
        <v>79</v>
      </c>
      <c r="AY96" s="18" t="s">
        <v>187</v>
      </c>
      <c r="BE96" s="187">
        <f t="shared" si="14"/>
        <v>0</v>
      </c>
      <c r="BF96" s="187">
        <f t="shared" si="15"/>
        <v>0</v>
      </c>
      <c r="BG96" s="187">
        <f t="shared" si="16"/>
        <v>0</v>
      </c>
      <c r="BH96" s="187">
        <f t="shared" si="17"/>
        <v>0</v>
      </c>
      <c r="BI96" s="187">
        <f t="shared" si="18"/>
        <v>0</v>
      </c>
      <c r="BJ96" s="18" t="s">
        <v>79</v>
      </c>
      <c r="BK96" s="187">
        <f t="shared" si="19"/>
        <v>0</v>
      </c>
      <c r="BL96" s="18" t="s">
        <v>193</v>
      </c>
      <c r="BM96" s="186" t="s">
        <v>327</v>
      </c>
    </row>
    <row r="97" spans="1:65" s="12" customFormat="1" ht="22.9" customHeight="1">
      <c r="B97" s="159"/>
      <c r="C97" s="160"/>
      <c r="D97" s="161" t="s">
        <v>70</v>
      </c>
      <c r="E97" s="173" t="s">
        <v>2300</v>
      </c>
      <c r="F97" s="173" t="s">
        <v>2301</v>
      </c>
      <c r="G97" s="160"/>
      <c r="H97" s="160"/>
      <c r="I97" s="163"/>
      <c r="J97" s="174">
        <f>BK97</f>
        <v>0</v>
      </c>
      <c r="K97" s="160"/>
      <c r="L97" s="165"/>
      <c r="M97" s="166"/>
      <c r="N97" s="167"/>
      <c r="O97" s="167"/>
      <c r="P97" s="168">
        <f>SUM(P98:P102)</f>
        <v>0</v>
      </c>
      <c r="Q97" s="167"/>
      <c r="R97" s="168">
        <f>SUM(R98:R102)</f>
        <v>0</v>
      </c>
      <c r="S97" s="167"/>
      <c r="T97" s="169">
        <f>SUM(T98:T102)</f>
        <v>0</v>
      </c>
      <c r="AR97" s="170" t="s">
        <v>214</v>
      </c>
      <c r="AT97" s="171" t="s">
        <v>70</v>
      </c>
      <c r="AU97" s="171" t="s">
        <v>79</v>
      </c>
      <c r="AY97" s="170" t="s">
        <v>187</v>
      </c>
      <c r="BK97" s="172">
        <f>SUM(BK98:BK102)</f>
        <v>0</v>
      </c>
    </row>
    <row r="98" spans="1:65" s="2" customFormat="1" ht="21.75" customHeight="1">
      <c r="A98" s="35"/>
      <c r="B98" s="36"/>
      <c r="C98" s="175" t="s">
        <v>118</v>
      </c>
      <c r="D98" s="175" t="s">
        <v>189</v>
      </c>
      <c r="E98" s="176" t="s">
        <v>2302</v>
      </c>
      <c r="F98" s="177" t="s">
        <v>2303</v>
      </c>
      <c r="G98" s="178" t="s">
        <v>2275</v>
      </c>
      <c r="H98" s="179">
        <v>1</v>
      </c>
      <c r="I98" s="180"/>
      <c r="J98" s="181">
        <f>ROUND(I98*H98,2)</f>
        <v>0</v>
      </c>
      <c r="K98" s="177" t="s">
        <v>2304</v>
      </c>
      <c r="L98" s="40"/>
      <c r="M98" s="182" t="s">
        <v>19</v>
      </c>
      <c r="N98" s="183" t="s">
        <v>42</v>
      </c>
      <c r="O98" s="65"/>
      <c r="P98" s="184">
        <f>O98*H98</f>
        <v>0</v>
      </c>
      <c r="Q98" s="184">
        <v>0</v>
      </c>
      <c r="R98" s="184">
        <f>Q98*H98</f>
        <v>0</v>
      </c>
      <c r="S98" s="184">
        <v>0</v>
      </c>
      <c r="T98" s="185">
        <f>S98*H98</f>
        <v>0</v>
      </c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R98" s="186" t="s">
        <v>193</v>
      </c>
      <c r="AT98" s="186" t="s">
        <v>189</v>
      </c>
      <c r="AU98" s="186" t="s">
        <v>81</v>
      </c>
      <c r="AY98" s="18" t="s">
        <v>187</v>
      </c>
      <c r="BE98" s="187">
        <f>IF(N98="základní",J98,0)</f>
        <v>0</v>
      </c>
      <c r="BF98" s="187">
        <f>IF(N98="snížená",J98,0)</f>
        <v>0</v>
      </c>
      <c r="BG98" s="187">
        <f>IF(N98="zákl. přenesená",J98,0)</f>
        <v>0</v>
      </c>
      <c r="BH98" s="187">
        <f>IF(N98="sníž. přenesená",J98,0)</f>
        <v>0</v>
      </c>
      <c r="BI98" s="187">
        <f>IF(N98="nulová",J98,0)</f>
        <v>0</v>
      </c>
      <c r="BJ98" s="18" t="s">
        <v>79</v>
      </c>
      <c r="BK98" s="187">
        <f>ROUND(I98*H98,2)</f>
        <v>0</v>
      </c>
      <c r="BL98" s="18" t="s">
        <v>193</v>
      </c>
      <c r="BM98" s="186" t="s">
        <v>345</v>
      </c>
    </row>
    <row r="99" spans="1:65" s="2" customFormat="1" ht="11.25">
      <c r="A99" s="35"/>
      <c r="B99" s="36"/>
      <c r="C99" s="37"/>
      <c r="D99" s="188" t="s">
        <v>195</v>
      </c>
      <c r="E99" s="37"/>
      <c r="F99" s="189" t="s">
        <v>2305</v>
      </c>
      <c r="G99" s="37"/>
      <c r="H99" s="37"/>
      <c r="I99" s="190"/>
      <c r="J99" s="37"/>
      <c r="K99" s="37"/>
      <c r="L99" s="40"/>
      <c r="M99" s="191"/>
      <c r="N99" s="192"/>
      <c r="O99" s="65"/>
      <c r="P99" s="65"/>
      <c r="Q99" s="65"/>
      <c r="R99" s="65"/>
      <c r="S99" s="65"/>
      <c r="T99" s="66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T99" s="18" t="s">
        <v>195</v>
      </c>
      <c r="AU99" s="18" t="s">
        <v>81</v>
      </c>
    </row>
    <row r="100" spans="1:65" s="2" customFormat="1" ht="16.5" customHeight="1">
      <c r="A100" s="35"/>
      <c r="B100" s="36"/>
      <c r="C100" s="175" t="s">
        <v>268</v>
      </c>
      <c r="D100" s="175" t="s">
        <v>189</v>
      </c>
      <c r="E100" s="176" t="s">
        <v>2306</v>
      </c>
      <c r="F100" s="177" t="s">
        <v>2307</v>
      </c>
      <c r="G100" s="178" t="s">
        <v>2275</v>
      </c>
      <c r="H100" s="179">
        <v>1</v>
      </c>
      <c r="I100" s="180"/>
      <c r="J100" s="181">
        <f>ROUND(I100*H100,2)</f>
        <v>0</v>
      </c>
      <c r="K100" s="177" t="s">
        <v>2304</v>
      </c>
      <c r="L100" s="40"/>
      <c r="M100" s="182" t="s">
        <v>19</v>
      </c>
      <c r="N100" s="183" t="s">
        <v>42</v>
      </c>
      <c r="O100" s="65"/>
      <c r="P100" s="184">
        <f>O100*H100</f>
        <v>0</v>
      </c>
      <c r="Q100" s="184">
        <v>0</v>
      </c>
      <c r="R100" s="184">
        <f>Q100*H100</f>
        <v>0</v>
      </c>
      <c r="S100" s="184">
        <v>0</v>
      </c>
      <c r="T100" s="185">
        <f>S100*H100</f>
        <v>0</v>
      </c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R100" s="186" t="s">
        <v>193</v>
      </c>
      <c r="AT100" s="186" t="s">
        <v>189</v>
      </c>
      <c r="AU100" s="186" t="s">
        <v>81</v>
      </c>
      <c r="AY100" s="18" t="s">
        <v>187</v>
      </c>
      <c r="BE100" s="187">
        <f>IF(N100="základní",J100,0)</f>
        <v>0</v>
      </c>
      <c r="BF100" s="187">
        <f>IF(N100="snížená",J100,0)</f>
        <v>0</v>
      </c>
      <c r="BG100" s="187">
        <f>IF(N100="zákl. přenesená",J100,0)</f>
        <v>0</v>
      </c>
      <c r="BH100" s="187">
        <f>IF(N100="sníž. přenesená",J100,0)</f>
        <v>0</v>
      </c>
      <c r="BI100" s="187">
        <f>IF(N100="nulová",J100,0)</f>
        <v>0</v>
      </c>
      <c r="BJ100" s="18" t="s">
        <v>79</v>
      </c>
      <c r="BK100" s="187">
        <f>ROUND(I100*H100,2)</f>
        <v>0</v>
      </c>
      <c r="BL100" s="18" t="s">
        <v>193</v>
      </c>
      <c r="BM100" s="186" t="s">
        <v>362</v>
      </c>
    </row>
    <row r="101" spans="1:65" s="2" customFormat="1" ht="11.25">
      <c r="A101" s="35"/>
      <c r="B101" s="36"/>
      <c r="C101" s="37"/>
      <c r="D101" s="188" t="s">
        <v>195</v>
      </c>
      <c r="E101" s="37"/>
      <c r="F101" s="189" t="s">
        <v>2308</v>
      </c>
      <c r="G101" s="37"/>
      <c r="H101" s="37"/>
      <c r="I101" s="190"/>
      <c r="J101" s="37"/>
      <c r="K101" s="37"/>
      <c r="L101" s="40"/>
      <c r="M101" s="191"/>
      <c r="N101" s="192"/>
      <c r="O101" s="65"/>
      <c r="P101" s="65"/>
      <c r="Q101" s="65"/>
      <c r="R101" s="65"/>
      <c r="S101" s="65"/>
      <c r="T101" s="66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T101" s="18" t="s">
        <v>195</v>
      </c>
      <c r="AU101" s="18" t="s">
        <v>81</v>
      </c>
    </row>
    <row r="102" spans="1:65" s="2" customFormat="1" ht="19.5">
      <c r="A102" s="35"/>
      <c r="B102" s="36"/>
      <c r="C102" s="37"/>
      <c r="D102" s="195" t="s">
        <v>1084</v>
      </c>
      <c r="E102" s="37"/>
      <c r="F102" s="251" t="s">
        <v>2309</v>
      </c>
      <c r="G102" s="37"/>
      <c r="H102" s="37"/>
      <c r="I102" s="190"/>
      <c r="J102" s="37"/>
      <c r="K102" s="37"/>
      <c r="L102" s="40"/>
      <c r="M102" s="247"/>
      <c r="N102" s="248"/>
      <c r="O102" s="249"/>
      <c r="P102" s="249"/>
      <c r="Q102" s="249"/>
      <c r="R102" s="249"/>
      <c r="S102" s="249"/>
      <c r="T102" s="250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T102" s="18" t="s">
        <v>1084</v>
      </c>
      <c r="AU102" s="18" t="s">
        <v>81</v>
      </c>
    </row>
    <row r="103" spans="1:65" s="2" customFormat="1" ht="6.95" customHeight="1">
      <c r="A103" s="35"/>
      <c r="B103" s="48"/>
      <c r="C103" s="49"/>
      <c r="D103" s="49"/>
      <c r="E103" s="49"/>
      <c r="F103" s="49"/>
      <c r="G103" s="49"/>
      <c r="H103" s="49"/>
      <c r="I103" s="49"/>
      <c r="J103" s="49"/>
      <c r="K103" s="49"/>
      <c r="L103" s="40"/>
      <c r="M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</sheetData>
  <sheetProtection password="CA2F" sheet="1" objects="1" scenarios="1" autoFilter="0"/>
  <autoFilter ref="C80:K102"/>
  <mergeCells count="9">
    <mergeCell ref="E50:H50"/>
    <mergeCell ref="E71:H71"/>
    <mergeCell ref="E73:H73"/>
    <mergeCell ref="L2:V2"/>
    <mergeCell ref="E7:H7"/>
    <mergeCell ref="E9:H9"/>
    <mergeCell ref="E18:H18"/>
    <mergeCell ref="E27:H27"/>
    <mergeCell ref="E48:H48"/>
  </mergeCells>
  <hyperlinks>
    <hyperlink ref="F99" r:id="rId1"/>
    <hyperlink ref="F101" r:id="rId2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12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25" style="1" customWidth="1"/>
    <col min="4" max="4" width="130.83203125" style="1" customWidth="1"/>
    <col min="5" max="5" width="13.33203125" style="1" customWidth="1"/>
    <col min="6" max="6" width="20" style="1" customWidth="1"/>
    <col min="7" max="7" width="1.6640625" style="1" customWidth="1"/>
    <col min="8" max="8" width="8.33203125" style="1" customWidth="1"/>
  </cols>
  <sheetData>
    <row r="1" spans="1:8" s="1" customFormat="1" ht="11.25" customHeight="1"/>
    <row r="2" spans="1:8" s="1" customFormat="1" ht="36.950000000000003" customHeight="1"/>
    <row r="3" spans="1:8" s="1" customFormat="1" ht="6.95" customHeight="1">
      <c r="B3" s="103"/>
      <c r="C3" s="104"/>
      <c r="D3" s="104"/>
      <c r="E3" s="104"/>
      <c r="F3" s="104"/>
      <c r="G3" s="104"/>
      <c r="H3" s="21"/>
    </row>
    <row r="4" spans="1:8" s="1" customFormat="1" ht="24.95" customHeight="1">
      <c r="B4" s="21"/>
      <c r="C4" s="105" t="s">
        <v>2310</v>
      </c>
      <c r="H4" s="21"/>
    </row>
    <row r="5" spans="1:8" s="1" customFormat="1" ht="12" customHeight="1">
      <c r="B5" s="21"/>
      <c r="C5" s="256" t="s">
        <v>13</v>
      </c>
      <c r="D5" s="316" t="s">
        <v>14</v>
      </c>
      <c r="E5" s="296"/>
      <c r="F5" s="296"/>
      <c r="H5" s="21"/>
    </row>
    <row r="6" spans="1:8" s="1" customFormat="1" ht="36.950000000000003" customHeight="1">
      <c r="B6" s="21"/>
      <c r="C6" s="257" t="s">
        <v>16</v>
      </c>
      <c r="D6" s="320" t="s">
        <v>17</v>
      </c>
      <c r="E6" s="296"/>
      <c r="F6" s="296"/>
      <c r="H6" s="21"/>
    </row>
    <row r="7" spans="1:8" s="1" customFormat="1" ht="16.5" customHeight="1">
      <c r="B7" s="21"/>
      <c r="C7" s="107" t="s">
        <v>23</v>
      </c>
      <c r="D7" s="110" t="str">
        <f>'Rekapitulace stavby'!AN8</f>
        <v>26. 5. 2025</v>
      </c>
      <c r="H7" s="21"/>
    </row>
    <row r="8" spans="1:8" s="2" customFormat="1" ht="10.9" customHeight="1">
      <c r="A8" s="35"/>
      <c r="B8" s="40"/>
      <c r="C8" s="35"/>
      <c r="D8" s="35"/>
      <c r="E8" s="35"/>
      <c r="F8" s="35"/>
      <c r="G8" s="35"/>
      <c r="H8" s="40"/>
    </row>
    <row r="9" spans="1:8" s="11" customFormat="1" ht="29.25" customHeight="1">
      <c r="A9" s="148"/>
      <c r="B9" s="258"/>
      <c r="C9" s="259" t="s">
        <v>52</v>
      </c>
      <c r="D9" s="260" t="s">
        <v>53</v>
      </c>
      <c r="E9" s="260" t="s">
        <v>174</v>
      </c>
      <c r="F9" s="261" t="s">
        <v>2311</v>
      </c>
      <c r="G9" s="148"/>
      <c r="H9" s="258"/>
    </row>
    <row r="10" spans="1:8" s="2" customFormat="1" ht="26.45" customHeight="1">
      <c r="A10" s="35"/>
      <c r="B10" s="40"/>
      <c r="C10" s="262" t="s">
        <v>76</v>
      </c>
      <c r="D10" s="262" t="s">
        <v>77</v>
      </c>
      <c r="E10" s="35"/>
      <c r="F10" s="35"/>
      <c r="G10" s="35"/>
      <c r="H10" s="40"/>
    </row>
    <row r="11" spans="1:8" s="2" customFormat="1" ht="16.899999999999999" customHeight="1">
      <c r="A11" s="35"/>
      <c r="B11" s="40"/>
      <c r="C11" s="263" t="s">
        <v>126</v>
      </c>
      <c r="D11" s="264" t="s">
        <v>127</v>
      </c>
      <c r="E11" s="265" t="s">
        <v>128</v>
      </c>
      <c r="F11" s="266">
        <v>877.87</v>
      </c>
      <c r="G11" s="35"/>
      <c r="H11" s="40"/>
    </row>
    <row r="12" spans="1:8" s="2" customFormat="1" ht="16.899999999999999" customHeight="1">
      <c r="A12" s="35"/>
      <c r="B12" s="40"/>
      <c r="C12" s="267" t="s">
        <v>19</v>
      </c>
      <c r="D12" s="267" t="s">
        <v>648</v>
      </c>
      <c r="E12" s="18" t="s">
        <v>19</v>
      </c>
      <c r="F12" s="268">
        <v>0</v>
      </c>
      <c r="G12" s="35"/>
      <c r="H12" s="40"/>
    </row>
    <row r="13" spans="1:8" s="2" customFormat="1" ht="16.899999999999999" customHeight="1">
      <c r="A13" s="35"/>
      <c r="B13" s="40"/>
      <c r="C13" s="267" t="s">
        <v>19</v>
      </c>
      <c r="D13" s="267" t="s">
        <v>649</v>
      </c>
      <c r="E13" s="18" t="s">
        <v>19</v>
      </c>
      <c r="F13" s="268">
        <v>877.87</v>
      </c>
      <c r="G13" s="35"/>
      <c r="H13" s="40"/>
    </row>
    <row r="14" spans="1:8" s="2" customFormat="1" ht="16.899999999999999" customHeight="1">
      <c r="A14" s="35"/>
      <c r="B14" s="40"/>
      <c r="C14" s="267" t="s">
        <v>126</v>
      </c>
      <c r="D14" s="267" t="s">
        <v>507</v>
      </c>
      <c r="E14" s="18" t="s">
        <v>19</v>
      </c>
      <c r="F14" s="268">
        <v>877.87</v>
      </c>
      <c r="G14" s="35"/>
      <c r="H14" s="40"/>
    </row>
    <row r="15" spans="1:8" s="2" customFormat="1" ht="16.899999999999999" customHeight="1">
      <c r="A15" s="35"/>
      <c r="B15" s="40"/>
      <c r="C15" s="269" t="s">
        <v>2312</v>
      </c>
      <c r="D15" s="35"/>
      <c r="E15" s="35"/>
      <c r="F15" s="35"/>
      <c r="G15" s="35"/>
      <c r="H15" s="40"/>
    </row>
    <row r="16" spans="1:8" s="2" customFormat="1" ht="16.899999999999999" customHeight="1">
      <c r="A16" s="35"/>
      <c r="B16" s="40"/>
      <c r="C16" s="267" t="s">
        <v>644</v>
      </c>
      <c r="D16" s="267" t="s">
        <v>2313</v>
      </c>
      <c r="E16" s="18" t="s">
        <v>128</v>
      </c>
      <c r="F16" s="268">
        <v>2176.9</v>
      </c>
      <c r="G16" s="35"/>
      <c r="H16" s="40"/>
    </row>
    <row r="17" spans="1:8" s="2" customFormat="1" ht="16.899999999999999" customHeight="1">
      <c r="A17" s="35"/>
      <c r="B17" s="40"/>
      <c r="C17" s="267" t="s">
        <v>190</v>
      </c>
      <c r="D17" s="267" t="s">
        <v>2314</v>
      </c>
      <c r="E17" s="18" t="s">
        <v>124</v>
      </c>
      <c r="F17" s="268">
        <v>2019.7650000000001</v>
      </c>
      <c r="G17" s="35"/>
      <c r="H17" s="40"/>
    </row>
    <row r="18" spans="1:8" s="2" customFormat="1" ht="16.899999999999999" customHeight="1">
      <c r="A18" s="35"/>
      <c r="B18" s="40"/>
      <c r="C18" s="267" t="s">
        <v>206</v>
      </c>
      <c r="D18" s="267" t="s">
        <v>2315</v>
      </c>
      <c r="E18" s="18" t="s">
        <v>124</v>
      </c>
      <c r="F18" s="268">
        <v>965.65700000000004</v>
      </c>
      <c r="G18" s="35"/>
      <c r="H18" s="40"/>
    </row>
    <row r="19" spans="1:8" s="2" customFormat="1" ht="16.899999999999999" customHeight="1">
      <c r="A19" s="35"/>
      <c r="B19" s="40"/>
      <c r="C19" s="267" t="s">
        <v>215</v>
      </c>
      <c r="D19" s="267" t="s">
        <v>2316</v>
      </c>
      <c r="E19" s="18" t="s">
        <v>124</v>
      </c>
      <c r="F19" s="268">
        <v>965.65700000000004</v>
      </c>
      <c r="G19" s="35"/>
      <c r="H19" s="40"/>
    </row>
    <row r="20" spans="1:8" s="2" customFormat="1" ht="16.899999999999999" customHeight="1">
      <c r="A20" s="35"/>
      <c r="B20" s="40"/>
      <c r="C20" s="267" t="s">
        <v>220</v>
      </c>
      <c r="D20" s="267" t="s">
        <v>2317</v>
      </c>
      <c r="E20" s="18" t="s">
        <v>124</v>
      </c>
      <c r="F20" s="268">
        <v>1323.643</v>
      </c>
      <c r="G20" s="35"/>
      <c r="H20" s="40"/>
    </row>
    <row r="21" spans="1:8" s="2" customFormat="1" ht="16.899999999999999" customHeight="1">
      <c r="A21" s="35"/>
      <c r="B21" s="40"/>
      <c r="C21" s="267" t="s">
        <v>269</v>
      </c>
      <c r="D21" s="267" t="s">
        <v>2318</v>
      </c>
      <c r="E21" s="18" t="s">
        <v>144</v>
      </c>
      <c r="F21" s="268">
        <v>1403.64</v>
      </c>
      <c r="G21" s="35"/>
      <c r="H21" s="40"/>
    </row>
    <row r="22" spans="1:8" s="2" customFormat="1" ht="16.899999999999999" customHeight="1">
      <c r="A22" s="35"/>
      <c r="B22" s="40"/>
      <c r="C22" s="267" t="s">
        <v>491</v>
      </c>
      <c r="D22" s="267" t="s">
        <v>2319</v>
      </c>
      <c r="E22" s="18" t="s">
        <v>124</v>
      </c>
      <c r="F22" s="268">
        <v>1054.1079999999999</v>
      </c>
      <c r="G22" s="35"/>
      <c r="H22" s="40"/>
    </row>
    <row r="23" spans="1:8" s="2" customFormat="1" ht="16.899999999999999" customHeight="1">
      <c r="A23" s="35"/>
      <c r="B23" s="40"/>
      <c r="C23" s="267" t="s">
        <v>347</v>
      </c>
      <c r="D23" s="267" t="s">
        <v>348</v>
      </c>
      <c r="E23" s="18" t="s">
        <v>330</v>
      </c>
      <c r="F23" s="268">
        <v>4633.5330000000004</v>
      </c>
      <c r="G23" s="35"/>
      <c r="H23" s="40"/>
    </row>
    <row r="24" spans="1:8" s="2" customFormat="1" ht="16.899999999999999" customHeight="1">
      <c r="A24" s="35"/>
      <c r="B24" s="40"/>
      <c r="C24" s="263" t="s">
        <v>139</v>
      </c>
      <c r="D24" s="264" t="s">
        <v>140</v>
      </c>
      <c r="E24" s="265" t="s">
        <v>128</v>
      </c>
      <c r="F24" s="266">
        <v>1371.27</v>
      </c>
      <c r="G24" s="35"/>
      <c r="H24" s="40"/>
    </row>
    <row r="25" spans="1:8" s="2" customFormat="1" ht="16.899999999999999" customHeight="1">
      <c r="A25" s="35"/>
      <c r="B25" s="40"/>
      <c r="C25" s="267" t="s">
        <v>19</v>
      </c>
      <c r="D25" s="267" t="s">
        <v>519</v>
      </c>
      <c r="E25" s="18" t="s">
        <v>19</v>
      </c>
      <c r="F25" s="268">
        <v>152.9</v>
      </c>
      <c r="G25" s="35"/>
      <c r="H25" s="40"/>
    </row>
    <row r="26" spans="1:8" s="2" customFormat="1" ht="16.899999999999999" customHeight="1">
      <c r="A26" s="35"/>
      <c r="B26" s="40"/>
      <c r="C26" s="267" t="s">
        <v>19</v>
      </c>
      <c r="D26" s="267" t="s">
        <v>520</v>
      </c>
      <c r="E26" s="18" t="s">
        <v>19</v>
      </c>
      <c r="F26" s="268">
        <v>527.16</v>
      </c>
      <c r="G26" s="35"/>
      <c r="H26" s="40"/>
    </row>
    <row r="27" spans="1:8" s="2" customFormat="1" ht="16.899999999999999" customHeight="1">
      <c r="A27" s="35"/>
      <c r="B27" s="40"/>
      <c r="C27" s="267" t="s">
        <v>19</v>
      </c>
      <c r="D27" s="267" t="s">
        <v>521</v>
      </c>
      <c r="E27" s="18" t="s">
        <v>19</v>
      </c>
      <c r="F27" s="268">
        <v>303.39</v>
      </c>
      <c r="G27" s="35"/>
      <c r="H27" s="40"/>
    </row>
    <row r="28" spans="1:8" s="2" customFormat="1" ht="16.899999999999999" customHeight="1">
      <c r="A28" s="35"/>
      <c r="B28" s="40"/>
      <c r="C28" s="267" t="s">
        <v>19</v>
      </c>
      <c r="D28" s="267" t="s">
        <v>522</v>
      </c>
      <c r="E28" s="18" t="s">
        <v>19</v>
      </c>
      <c r="F28" s="268">
        <v>79.03</v>
      </c>
      <c r="G28" s="35"/>
      <c r="H28" s="40"/>
    </row>
    <row r="29" spans="1:8" s="2" customFormat="1" ht="16.899999999999999" customHeight="1">
      <c r="A29" s="35"/>
      <c r="B29" s="40"/>
      <c r="C29" s="267" t="s">
        <v>19</v>
      </c>
      <c r="D29" s="267" t="s">
        <v>523</v>
      </c>
      <c r="E29" s="18" t="s">
        <v>19</v>
      </c>
      <c r="F29" s="268">
        <v>74.459999999999994</v>
      </c>
      <c r="G29" s="35"/>
      <c r="H29" s="40"/>
    </row>
    <row r="30" spans="1:8" s="2" customFormat="1" ht="16.899999999999999" customHeight="1">
      <c r="A30" s="35"/>
      <c r="B30" s="40"/>
      <c r="C30" s="267" t="s">
        <v>19</v>
      </c>
      <c r="D30" s="267" t="s">
        <v>524</v>
      </c>
      <c r="E30" s="18" t="s">
        <v>19</v>
      </c>
      <c r="F30" s="268">
        <v>145.33000000000001</v>
      </c>
      <c r="G30" s="35"/>
      <c r="H30" s="40"/>
    </row>
    <row r="31" spans="1:8" s="2" customFormat="1" ht="16.899999999999999" customHeight="1">
      <c r="A31" s="35"/>
      <c r="B31" s="40"/>
      <c r="C31" s="267" t="s">
        <v>19</v>
      </c>
      <c r="D31" s="267" t="s">
        <v>525</v>
      </c>
      <c r="E31" s="18" t="s">
        <v>19</v>
      </c>
      <c r="F31" s="268">
        <v>89</v>
      </c>
      <c r="G31" s="35"/>
      <c r="H31" s="40"/>
    </row>
    <row r="32" spans="1:8" s="2" customFormat="1" ht="16.899999999999999" customHeight="1">
      <c r="A32" s="35"/>
      <c r="B32" s="40"/>
      <c r="C32" s="267" t="s">
        <v>139</v>
      </c>
      <c r="D32" s="267" t="s">
        <v>199</v>
      </c>
      <c r="E32" s="18" t="s">
        <v>19</v>
      </c>
      <c r="F32" s="268">
        <v>1371.27</v>
      </c>
      <c r="G32" s="35"/>
      <c r="H32" s="40"/>
    </row>
    <row r="33" spans="1:8" s="2" customFormat="1" ht="16.899999999999999" customHeight="1">
      <c r="A33" s="35"/>
      <c r="B33" s="40"/>
      <c r="C33" s="269" t="s">
        <v>2312</v>
      </c>
      <c r="D33" s="35"/>
      <c r="E33" s="35"/>
      <c r="F33" s="35"/>
      <c r="G33" s="35"/>
      <c r="H33" s="40"/>
    </row>
    <row r="34" spans="1:8" s="2" customFormat="1" ht="16.899999999999999" customHeight="1">
      <c r="A34" s="35"/>
      <c r="B34" s="40"/>
      <c r="C34" s="267" t="s">
        <v>515</v>
      </c>
      <c r="D34" s="267" t="s">
        <v>2320</v>
      </c>
      <c r="E34" s="18" t="s">
        <v>128</v>
      </c>
      <c r="F34" s="268">
        <v>1371.27</v>
      </c>
      <c r="G34" s="35"/>
      <c r="H34" s="40"/>
    </row>
    <row r="35" spans="1:8" s="2" customFormat="1" ht="16.899999999999999" customHeight="1">
      <c r="A35" s="35"/>
      <c r="B35" s="40"/>
      <c r="C35" s="267" t="s">
        <v>269</v>
      </c>
      <c r="D35" s="267" t="s">
        <v>2318</v>
      </c>
      <c r="E35" s="18" t="s">
        <v>144</v>
      </c>
      <c r="F35" s="268">
        <v>1403.64</v>
      </c>
      <c r="G35" s="35"/>
      <c r="H35" s="40"/>
    </row>
    <row r="36" spans="1:8" s="2" customFormat="1" ht="16.899999999999999" customHeight="1">
      <c r="A36" s="35"/>
      <c r="B36" s="40"/>
      <c r="C36" s="267" t="s">
        <v>289</v>
      </c>
      <c r="D36" s="267" t="s">
        <v>2321</v>
      </c>
      <c r="E36" s="18" t="s">
        <v>124</v>
      </c>
      <c r="F36" s="268">
        <v>6853.2219999999998</v>
      </c>
      <c r="G36" s="35"/>
      <c r="H36" s="40"/>
    </row>
    <row r="37" spans="1:8" s="2" customFormat="1" ht="16.899999999999999" customHeight="1">
      <c r="A37" s="35"/>
      <c r="B37" s="40"/>
      <c r="C37" s="267" t="s">
        <v>336</v>
      </c>
      <c r="D37" s="267" t="s">
        <v>2322</v>
      </c>
      <c r="E37" s="18" t="s">
        <v>144</v>
      </c>
      <c r="F37" s="268">
        <v>2424.2649999999999</v>
      </c>
      <c r="G37" s="35"/>
      <c r="H37" s="40"/>
    </row>
    <row r="38" spans="1:8" s="2" customFormat="1" ht="16.899999999999999" customHeight="1">
      <c r="A38" s="35"/>
      <c r="B38" s="40"/>
      <c r="C38" s="267" t="s">
        <v>355</v>
      </c>
      <c r="D38" s="267" t="s">
        <v>2323</v>
      </c>
      <c r="E38" s="18" t="s">
        <v>144</v>
      </c>
      <c r="F38" s="268">
        <v>686.952</v>
      </c>
      <c r="G38" s="35"/>
      <c r="H38" s="40"/>
    </row>
    <row r="39" spans="1:8" s="2" customFormat="1" ht="16.899999999999999" customHeight="1">
      <c r="A39" s="35"/>
      <c r="B39" s="40"/>
      <c r="C39" s="267" t="s">
        <v>412</v>
      </c>
      <c r="D39" s="267" t="s">
        <v>2324</v>
      </c>
      <c r="E39" s="18" t="s">
        <v>128</v>
      </c>
      <c r="F39" s="268">
        <v>1371.27</v>
      </c>
      <c r="G39" s="35"/>
      <c r="H39" s="40"/>
    </row>
    <row r="40" spans="1:8" s="2" customFormat="1" ht="16.899999999999999" customHeight="1">
      <c r="A40" s="35"/>
      <c r="B40" s="40"/>
      <c r="C40" s="267" t="s">
        <v>417</v>
      </c>
      <c r="D40" s="267" t="s">
        <v>2325</v>
      </c>
      <c r="E40" s="18" t="s">
        <v>128</v>
      </c>
      <c r="F40" s="268">
        <v>2742.54</v>
      </c>
      <c r="G40" s="35"/>
      <c r="H40" s="40"/>
    </row>
    <row r="41" spans="1:8" s="2" customFormat="1" ht="16.899999999999999" customHeight="1">
      <c r="A41" s="35"/>
      <c r="B41" s="40"/>
      <c r="C41" s="267" t="s">
        <v>456</v>
      </c>
      <c r="D41" s="267" t="s">
        <v>2326</v>
      </c>
      <c r="E41" s="18" t="s">
        <v>144</v>
      </c>
      <c r="F41" s="268">
        <v>160.29</v>
      </c>
      <c r="G41" s="35"/>
      <c r="H41" s="40"/>
    </row>
    <row r="42" spans="1:8" s="2" customFormat="1" ht="16.899999999999999" customHeight="1">
      <c r="A42" s="35"/>
      <c r="B42" s="40"/>
      <c r="C42" s="267" t="s">
        <v>463</v>
      </c>
      <c r="D42" s="267" t="s">
        <v>2327</v>
      </c>
      <c r="E42" s="18" t="s">
        <v>124</v>
      </c>
      <c r="F42" s="268">
        <v>299.45400000000001</v>
      </c>
      <c r="G42" s="35"/>
      <c r="H42" s="40"/>
    </row>
    <row r="43" spans="1:8" s="2" customFormat="1" ht="16.899999999999999" customHeight="1">
      <c r="A43" s="35"/>
      <c r="B43" s="40"/>
      <c r="C43" s="267" t="s">
        <v>554</v>
      </c>
      <c r="D43" s="267" t="s">
        <v>2328</v>
      </c>
      <c r="E43" s="18" t="s">
        <v>128</v>
      </c>
      <c r="F43" s="268">
        <v>1371.27</v>
      </c>
      <c r="G43" s="35"/>
      <c r="H43" s="40"/>
    </row>
    <row r="44" spans="1:8" s="2" customFormat="1" ht="16.899999999999999" customHeight="1">
      <c r="A44" s="35"/>
      <c r="B44" s="40"/>
      <c r="C44" s="267" t="s">
        <v>631</v>
      </c>
      <c r="D44" s="267" t="s">
        <v>2329</v>
      </c>
      <c r="E44" s="18" t="s">
        <v>128</v>
      </c>
      <c r="F44" s="268">
        <v>1371.27</v>
      </c>
      <c r="G44" s="35"/>
      <c r="H44" s="40"/>
    </row>
    <row r="45" spans="1:8" s="2" customFormat="1" ht="16.899999999999999" customHeight="1">
      <c r="A45" s="35"/>
      <c r="B45" s="40"/>
      <c r="C45" s="263" t="s">
        <v>134</v>
      </c>
      <c r="D45" s="264" t="s">
        <v>132</v>
      </c>
      <c r="E45" s="265" t="s">
        <v>124</v>
      </c>
      <c r="F45" s="266">
        <v>357.98599999999999</v>
      </c>
      <c r="G45" s="35"/>
      <c r="H45" s="40"/>
    </row>
    <row r="46" spans="1:8" s="2" customFormat="1" ht="16.899999999999999" customHeight="1">
      <c r="A46" s="35"/>
      <c r="B46" s="40"/>
      <c r="C46" s="267" t="s">
        <v>19</v>
      </c>
      <c r="D46" s="267" t="s">
        <v>506</v>
      </c>
      <c r="E46" s="18" t="s">
        <v>19</v>
      </c>
      <c r="F46" s="268">
        <v>357.98599999999999</v>
      </c>
      <c r="G46" s="35"/>
      <c r="H46" s="40"/>
    </row>
    <row r="47" spans="1:8" s="2" customFormat="1" ht="16.899999999999999" customHeight="1">
      <c r="A47" s="35"/>
      <c r="B47" s="40"/>
      <c r="C47" s="267" t="s">
        <v>134</v>
      </c>
      <c r="D47" s="267" t="s">
        <v>507</v>
      </c>
      <c r="E47" s="18" t="s">
        <v>19</v>
      </c>
      <c r="F47" s="268">
        <v>357.98599999999999</v>
      </c>
      <c r="G47" s="35"/>
      <c r="H47" s="40"/>
    </row>
    <row r="48" spans="1:8" s="2" customFormat="1" ht="16.899999999999999" customHeight="1">
      <c r="A48" s="35"/>
      <c r="B48" s="40"/>
      <c r="C48" s="269" t="s">
        <v>2312</v>
      </c>
      <c r="D48" s="35"/>
      <c r="E48" s="35"/>
      <c r="F48" s="35"/>
      <c r="G48" s="35"/>
      <c r="H48" s="40"/>
    </row>
    <row r="49" spans="1:8" s="2" customFormat="1" ht="16.899999999999999" customHeight="1">
      <c r="A49" s="35"/>
      <c r="B49" s="40"/>
      <c r="C49" s="267" t="s">
        <v>502</v>
      </c>
      <c r="D49" s="267" t="s">
        <v>2330</v>
      </c>
      <c r="E49" s="18" t="s">
        <v>124</v>
      </c>
      <c r="F49" s="268">
        <v>357.98599999999999</v>
      </c>
      <c r="G49" s="35"/>
      <c r="H49" s="40"/>
    </row>
    <row r="50" spans="1:8" s="2" customFormat="1" ht="16.899999999999999" customHeight="1">
      <c r="A50" s="35"/>
      <c r="B50" s="40"/>
      <c r="C50" s="267" t="s">
        <v>220</v>
      </c>
      <c r="D50" s="267" t="s">
        <v>2317</v>
      </c>
      <c r="E50" s="18" t="s">
        <v>124</v>
      </c>
      <c r="F50" s="268">
        <v>1323.643</v>
      </c>
      <c r="G50" s="35"/>
      <c r="H50" s="40"/>
    </row>
    <row r="51" spans="1:8" s="2" customFormat="1" ht="16.899999999999999" customHeight="1">
      <c r="A51" s="35"/>
      <c r="B51" s="40"/>
      <c r="C51" s="267" t="s">
        <v>497</v>
      </c>
      <c r="D51" s="267" t="s">
        <v>2331</v>
      </c>
      <c r="E51" s="18" t="s">
        <v>124</v>
      </c>
      <c r="F51" s="268">
        <v>357.98599999999999</v>
      </c>
      <c r="G51" s="35"/>
      <c r="H51" s="40"/>
    </row>
    <row r="52" spans="1:8" s="2" customFormat="1" ht="16.899999999999999" customHeight="1">
      <c r="A52" s="35"/>
      <c r="B52" s="40"/>
      <c r="C52" s="263" t="s">
        <v>131</v>
      </c>
      <c r="D52" s="264" t="s">
        <v>132</v>
      </c>
      <c r="E52" s="265" t="s">
        <v>128</v>
      </c>
      <c r="F52" s="266">
        <v>210.58</v>
      </c>
      <c r="G52" s="35"/>
      <c r="H52" s="40"/>
    </row>
    <row r="53" spans="1:8" s="2" customFormat="1" ht="16.899999999999999" customHeight="1">
      <c r="A53" s="35"/>
      <c r="B53" s="40"/>
      <c r="C53" s="267" t="s">
        <v>19</v>
      </c>
      <c r="D53" s="267" t="s">
        <v>650</v>
      </c>
      <c r="E53" s="18" t="s">
        <v>19</v>
      </c>
      <c r="F53" s="268">
        <v>0</v>
      </c>
      <c r="G53" s="35"/>
      <c r="H53" s="40"/>
    </row>
    <row r="54" spans="1:8" s="2" customFormat="1" ht="16.899999999999999" customHeight="1">
      <c r="A54" s="35"/>
      <c r="B54" s="40"/>
      <c r="C54" s="267" t="s">
        <v>19</v>
      </c>
      <c r="D54" s="267" t="s">
        <v>651</v>
      </c>
      <c r="E54" s="18" t="s">
        <v>19</v>
      </c>
      <c r="F54" s="268">
        <v>210.58</v>
      </c>
      <c r="G54" s="35"/>
      <c r="H54" s="40"/>
    </row>
    <row r="55" spans="1:8" s="2" customFormat="1" ht="16.899999999999999" customHeight="1">
      <c r="A55" s="35"/>
      <c r="B55" s="40"/>
      <c r="C55" s="267" t="s">
        <v>131</v>
      </c>
      <c r="D55" s="267" t="s">
        <v>507</v>
      </c>
      <c r="E55" s="18" t="s">
        <v>19</v>
      </c>
      <c r="F55" s="268">
        <v>210.58</v>
      </c>
      <c r="G55" s="35"/>
      <c r="H55" s="40"/>
    </row>
    <row r="56" spans="1:8" s="2" customFormat="1" ht="16.899999999999999" customHeight="1">
      <c r="A56" s="35"/>
      <c r="B56" s="40"/>
      <c r="C56" s="269" t="s">
        <v>2312</v>
      </c>
      <c r="D56" s="35"/>
      <c r="E56" s="35"/>
      <c r="F56" s="35"/>
      <c r="G56" s="35"/>
      <c r="H56" s="40"/>
    </row>
    <row r="57" spans="1:8" s="2" customFormat="1" ht="16.899999999999999" customHeight="1">
      <c r="A57" s="35"/>
      <c r="B57" s="40"/>
      <c r="C57" s="267" t="s">
        <v>644</v>
      </c>
      <c r="D57" s="267" t="s">
        <v>2313</v>
      </c>
      <c r="E57" s="18" t="s">
        <v>128</v>
      </c>
      <c r="F57" s="268">
        <v>2176.9</v>
      </c>
      <c r="G57" s="35"/>
      <c r="H57" s="40"/>
    </row>
    <row r="58" spans="1:8" s="2" customFormat="1" ht="16.899999999999999" customHeight="1">
      <c r="A58" s="35"/>
      <c r="B58" s="40"/>
      <c r="C58" s="267" t="s">
        <v>200</v>
      </c>
      <c r="D58" s="267" t="s">
        <v>2332</v>
      </c>
      <c r="E58" s="18" t="s">
        <v>124</v>
      </c>
      <c r="F58" s="268">
        <v>231.63800000000001</v>
      </c>
      <c r="G58" s="35"/>
      <c r="H58" s="40"/>
    </row>
    <row r="59" spans="1:8" s="2" customFormat="1" ht="16.899999999999999" customHeight="1">
      <c r="A59" s="35"/>
      <c r="B59" s="40"/>
      <c r="C59" s="267" t="s">
        <v>210</v>
      </c>
      <c r="D59" s="267" t="s">
        <v>2333</v>
      </c>
      <c r="E59" s="18" t="s">
        <v>124</v>
      </c>
      <c r="F59" s="268">
        <v>231.63800000000001</v>
      </c>
      <c r="G59" s="35"/>
      <c r="H59" s="40"/>
    </row>
    <row r="60" spans="1:8" s="2" customFormat="1" ht="16.899999999999999" customHeight="1">
      <c r="A60" s="35"/>
      <c r="B60" s="40"/>
      <c r="C60" s="267" t="s">
        <v>269</v>
      </c>
      <c r="D60" s="267" t="s">
        <v>2318</v>
      </c>
      <c r="E60" s="18" t="s">
        <v>144</v>
      </c>
      <c r="F60" s="268">
        <v>1403.64</v>
      </c>
      <c r="G60" s="35"/>
      <c r="H60" s="40"/>
    </row>
    <row r="61" spans="1:8" s="2" customFormat="1" ht="16.899999999999999" customHeight="1">
      <c r="A61" s="35"/>
      <c r="B61" s="40"/>
      <c r="C61" s="267" t="s">
        <v>481</v>
      </c>
      <c r="D61" s="267" t="s">
        <v>2334</v>
      </c>
      <c r="E61" s="18" t="s">
        <v>124</v>
      </c>
      <c r="F61" s="268">
        <v>231.63800000000001</v>
      </c>
      <c r="G61" s="35"/>
      <c r="H61" s="40"/>
    </row>
    <row r="62" spans="1:8" s="2" customFormat="1" ht="16.899999999999999" customHeight="1">
      <c r="A62" s="35"/>
      <c r="B62" s="40"/>
      <c r="C62" s="267" t="s">
        <v>486</v>
      </c>
      <c r="D62" s="267" t="s">
        <v>2335</v>
      </c>
      <c r="E62" s="18" t="s">
        <v>124</v>
      </c>
      <c r="F62" s="268">
        <v>231.63800000000001</v>
      </c>
      <c r="G62" s="35"/>
      <c r="H62" s="40"/>
    </row>
    <row r="63" spans="1:8" s="2" customFormat="1" ht="16.899999999999999" customHeight="1">
      <c r="A63" s="35"/>
      <c r="B63" s="40"/>
      <c r="C63" s="267" t="s">
        <v>502</v>
      </c>
      <c r="D63" s="267" t="s">
        <v>2330</v>
      </c>
      <c r="E63" s="18" t="s">
        <v>124</v>
      </c>
      <c r="F63" s="268">
        <v>357.98599999999999</v>
      </c>
      <c r="G63" s="35"/>
      <c r="H63" s="40"/>
    </row>
    <row r="64" spans="1:8" s="2" customFormat="1" ht="16.899999999999999" customHeight="1">
      <c r="A64" s="35"/>
      <c r="B64" s="40"/>
      <c r="C64" s="267" t="s">
        <v>509</v>
      </c>
      <c r="D64" s="267" t="s">
        <v>2336</v>
      </c>
      <c r="E64" s="18" t="s">
        <v>124</v>
      </c>
      <c r="F64" s="268">
        <v>231.63800000000001</v>
      </c>
      <c r="G64" s="35"/>
      <c r="H64" s="40"/>
    </row>
    <row r="65" spans="1:8" s="2" customFormat="1" ht="16.899999999999999" customHeight="1">
      <c r="A65" s="35"/>
      <c r="B65" s="40"/>
      <c r="C65" s="267" t="s">
        <v>638</v>
      </c>
      <c r="D65" s="267" t="s">
        <v>2337</v>
      </c>
      <c r="E65" s="18" t="s">
        <v>128</v>
      </c>
      <c r="F65" s="268">
        <v>421.16</v>
      </c>
      <c r="G65" s="35"/>
      <c r="H65" s="40"/>
    </row>
    <row r="66" spans="1:8" s="2" customFormat="1" ht="16.899999999999999" customHeight="1">
      <c r="A66" s="35"/>
      <c r="B66" s="40"/>
      <c r="C66" s="267" t="s">
        <v>347</v>
      </c>
      <c r="D66" s="267" t="s">
        <v>348</v>
      </c>
      <c r="E66" s="18" t="s">
        <v>330</v>
      </c>
      <c r="F66" s="268">
        <v>4633.5330000000004</v>
      </c>
      <c r="G66" s="35"/>
      <c r="H66" s="40"/>
    </row>
    <row r="67" spans="1:8" s="2" customFormat="1" ht="16.899999999999999" customHeight="1">
      <c r="A67" s="35"/>
      <c r="B67" s="40"/>
      <c r="C67" s="263" t="s">
        <v>153</v>
      </c>
      <c r="D67" s="264" t="s">
        <v>154</v>
      </c>
      <c r="E67" s="265" t="s">
        <v>144</v>
      </c>
      <c r="F67" s="266">
        <v>686.952</v>
      </c>
      <c r="G67" s="35"/>
      <c r="H67" s="40"/>
    </row>
    <row r="68" spans="1:8" s="2" customFormat="1" ht="16.899999999999999" customHeight="1">
      <c r="A68" s="35"/>
      <c r="B68" s="40"/>
      <c r="C68" s="267" t="s">
        <v>19</v>
      </c>
      <c r="D68" s="267" t="s">
        <v>359</v>
      </c>
      <c r="E68" s="18" t="s">
        <v>19</v>
      </c>
      <c r="F68" s="268">
        <v>829.61800000000005</v>
      </c>
      <c r="G68" s="35"/>
      <c r="H68" s="40"/>
    </row>
    <row r="69" spans="1:8" s="2" customFormat="1" ht="16.899999999999999" customHeight="1">
      <c r="A69" s="35"/>
      <c r="B69" s="40"/>
      <c r="C69" s="267" t="s">
        <v>19</v>
      </c>
      <c r="D69" s="267" t="s">
        <v>360</v>
      </c>
      <c r="E69" s="18" t="s">
        <v>19</v>
      </c>
      <c r="F69" s="268">
        <v>-90.504000000000005</v>
      </c>
      <c r="G69" s="35"/>
      <c r="H69" s="40"/>
    </row>
    <row r="70" spans="1:8" s="2" customFormat="1" ht="16.899999999999999" customHeight="1">
      <c r="A70" s="35"/>
      <c r="B70" s="40"/>
      <c r="C70" s="267" t="s">
        <v>19</v>
      </c>
      <c r="D70" s="267" t="s">
        <v>361</v>
      </c>
      <c r="E70" s="18" t="s">
        <v>19</v>
      </c>
      <c r="F70" s="268">
        <v>-52.161999999999999</v>
      </c>
      <c r="G70" s="35"/>
      <c r="H70" s="40"/>
    </row>
    <row r="71" spans="1:8" s="2" customFormat="1" ht="16.899999999999999" customHeight="1">
      <c r="A71" s="35"/>
      <c r="B71" s="40"/>
      <c r="C71" s="267" t="s">
        <v>153</v>
      </c>
      <c r="D71" s="267" t="s">
        <v>199</v>
      </c>
      <c r="E71" s="18" t="s">
        <v>19</v>
      </c>
      <c r="F71" s="268">
        <v>686.952</v>
      </c>
      <c r="G71" s="35"/>
      <c r="H71" s="40"/>
    </row>
    <row r="72" spans="1:8" s="2" customFormat="1" ht="16.899999999999999" customHeight="1">
      <c r="A72" s="35"/>
      <c r="B72" s="40"/>
      <c r="C72" s="269" t="s">
        <v>2312</v>
      </c>
      <c r="D72" s="35"/>
      <c r="E72" s="35"/>
      <c r="F72" s="35"/>
      <c r="G72" s="35"/>
      <c r="H72" s="40"/>
    </row>
    <row r="73" spans="1:8" s="2" customFormat="1" ht="16.899999999999999" customHeight="1">
      <c r="A73" s="35"/>
      <c r="B73" s="40"/>
      <c r="C73" s="267" t="s">
        <v>355</v>
      </c>
      <c r="D73" s="267" t="s">
        <v>2323</v>
      </c>
      <c r="E73" s="18" t="s">
        <v>144</v>
      </c>
      <c r="F73" s="268">
        <v>686.952</v>
      </c>
      <c r="G73" s="35"/>
      <c r="H73" s="40"/>
    </row>
    <row r="74" spans="1:8" s="2" customFormat="1" ht="16.899999999999999" customHeight="1">
      <c r="A74" s="35"/>
      <c r="B74" s="40"/>
      <c r="C74" s="267" t="s">
        <v>336</v>
      </c>
      <c r="D74" s="267" t="s">
        <v>2322</v>
      </c>
      <c r="E74" s="18" t="s">
        <v>144</v>
      </c>
      <c r="F74" s="268">
        <v>2424.2649999999999</v>
      </c>
      <c r="G74" s="35"/>
      <c r="H74" s="40"/>
    </row>
    <row r="75" spans="1:8" s="2" customFormat="1" ht="16.899999999999999" customHeight="1">
      <c r="A75" s="35"/>
      <c r="B75" s="40"/>
      <c r="C75" s="263" t="s">
        <v>156</v>
      </c>
      <c r="D75" s="264" t="s">
        <v>157</v>
      </c>
      <c r="E75" s="265" t="s">
        <v>144</v>
      </c>
      <c r="F75" s="266">
        <v>160.29</v>
      </c>
      <c r="G75" s="35"/>
      <c r="H75" s="40"/>
    </row>
    <row r="76" spans="1:8" s="2" customFormat="1" ht="16.899999999999999" customHeight="1">
      <c r="A76" s="35"/>
      <c r="B76" s="40"/>
      <c r="C76" s="267" t="s">
        <v>19</v>
      </c>
      <c r="D76" s="267" t="s">
        <v>460</v>
      </c>
      <c r="E76" s="18" t="s">
        <v>19</v>
      </c>
      <c r="F76" s="268">
        <v>150.84</v>
      </c>
      <c r="G76" s="35"/>
      <c r="H76" s="40"/>
    </row>
    <row r="77" spans="1:8" s="2" customFormat="1" ht="16.899999999999999" customHeight="1">
      <c r="A77" s="35"/>
      <c r="B77" s="40"/>
      <c r="C77" s="267" t="s">
        <v>19</v>
      </c>
      <c r="D77" s="267" t="s">
        <v>461</v>
      </c>
      <c r="E77" s="18" t="s">
        <v>19</v>
      </c>
      <c r="F77" s="268">
        <v>9.4499999999999993</v>
      </c>
      <c r="G77" s="35"/>
      <c r="H77" s="40"/>
    </row>
    <row r="78" spans="1:8" s="2" customFormat="1" ht="16.899999999999999" customHeight="1">
      <c r="A78" s="35"/>
      <c r="B78" s="40"/>
      <c r="C78" s="267" t="s">
        <v>156</v>
      </c>
      <c r="D78" s="267" t="s">
        <v>199</v>
      </c>
      <c r="E78" s="18" t="s">
        <v>19</v>
      </c>
      <c r="F78" s="268">
        <v>160.29</v>
      </c>
      <c r="G78" s="35"/>
      <c r="H78" s="40"/>
    </row>
    <row r="79" spans="1:8" s="2" customFormat="1" ht="16.899999999999999" customHeight="1">
      <c r="A79" s="35"/>
      <c r="B79" s="40"/>
      <c r="C79" s="269" t="s">
        <v>2312</v>
      </c>
      <c r="D79" s="35"/>
      <c r="E79" s="35"/>
      <c r="F79" s="35"/>
      <c r="G79" s="35"/>
      <c r="H79" s="40"/>
    </row>
    <row r="80" spans="1:8" s="2" customFormat="1" ht="16.899999999999999" customHeight="1">
      <c r="A80" s="35"/>
      <c r="B80" s="40"/>
      <c r="C80" s="267" t="s">
        <v>456</v>
      </c>
      <c r="D80" s="267" t="s">
        <v>2326</v>
      </c>
      <c r="E80" s="18" t="s">
        <v>144</v>
      </c>
      <c r="F80" s="268">
        <v>160.29</v>
      </c>
      <c r="G80" s="35"/>
      <c r="H80" s="40"/>
    </row>
    <row r="81" spans="1:8" s="2" customFormat="1" ht="16.899999999999999" customHeight="1">
      <c r="A81" s="35"/>
      <c r="B81" s="40"/>
      <c r="C81" s="267" t="s">
        <v>336</v>
      </c>
      <c r="D81" s="267" t="s">
        <v>2322</v>
      </c>
      <c r="E81" s="18" t="s">
        <v>144</v>
      </c>
      <c r="F81" s="268">
        <v>2424.2649999999999</v>
      </c>
      <c r="G81" s="35"/>
      <c r="H81" s="40"/>
    </row>
    <row r="82" spans="1:8" s="2" customFormat="1" ht="16.899999999999999" customHeight="1">
      <c r="A82" s="35"/>
      <c r="B82" s="40"/>
      <c r="C82" s="263" t="s">
        <v>122</v>
      </c>
      <c r="D82" s="264" t="s">
        <v>123</v>
      </c>
      <c r="E82" s="265" t="s">
        <v>124</v>
      </c>
      <c r="F82" s="266">
        <v>1054.1079999999999</v>
      </c>
      <c r="G82" s="35"/>
      <c r="H82" s="40"/>
    </row>
    <row r="83" spans="1:8" s="2" customFormat="1" ht="16.899999999999999" customHeight="1">
      <c r="A83" s="35"/>
      <c r="B83" s="40"/>
      <c r="C83" s="267" t="s">
        <v>19</v>
      </c>
      <c r="D83" s="267" t="s">
        <v>495</v>
      </c>
      <c r="E83" s="18" t="s">
        <v>19</v>
      </c>
      <c r="F83" s="268">
        <v>88.450999999999993</v>
      </c>
      <c r="G83" s="35"/>
      <c r="H83" s="40"/>
    </row>
    <row r="84" spans="1:8" s="2" customFormat="1" ht="16.899999999999999" customHeight="1">
      <c r="A84" s="35"/>
      <c r="B84" s="40"/>
      <c r="C84" s="267" t="s">
        <v>19</v>
      </c>
      <c r="D84" s="267" t="s">
        <v>198</v>
      </c>
      <c r="E84" s="18" t="s">
        <v>19</v>
      </c>
      <c r="F84" s="268">
        <v>965.65700000000004</v>
      </c>
      <c r="G84" s="35"/>
      <c r="H84" s="40"/>
    </row>
    <row r="85" spans="1:8" s="2" customFormat="1" ht="16.899999999999999" customHeight="1">
      <c r="A85" s="35"/>
      <c r="B85" s="40"/>
      <c r="C85" s="267" t="s">
        <v>122</v>
      </c>
      <c r="D85" s="267" t="s">
        <v>199</v>
      </c>
      <c r="E85" s="18" t="s">
        <v>19</v>
      </c>
      <c r="F85" s="268">
        <v>1054.1079999999999</v>
      </c>
      <c r="G85" s="35"/>
      <c r="H85" s="40"/>
    </row>
    <row r="86" spans="1:8" s="2" customFormat="1" ht="16.899999999999999" customHeight="1">
      <c r="A86" s="35"/>
      <c r="B86" s="40"/>
      <c r="C86" s="269" t="s">
        <v>2312</v>
      </c>
      <c r="D86" s="35"/>
      <c r="E86" s="35"/>
      <c r="F86" s="35"/>
      <c r="G86" s="35"/>
      <c r="H86" s="40"/>
    </row>
    <row r="87" spans="1:8" s="2" customFormat="1" ht="16.899999999999999" customHeight="1">
      <c r="A87" s="35"/>
      <c r="B87" s="40"/>
      <c r="C87" s="267" t="s">
        <v>491</v>
      </c>
      <c r="D87" s="267" t="s">
        <v>2319</v>
      </c>
      <c r="E87" s="18" t="s">
        <v>124</v>
      </c>
      <c r="F87" s="268">
        <v>1054.1079999999999</v>
      </c>
      <c r="G87" s="35"/>
      <c r="H87" s="40"/>
    </row>
    <row r="88" spans="1:8" s="2" customFormat="1" ht="16.899999999999999" customHeight="1">
      <c r="A88" s="35"/>
      <c r="B88" s="40"/>
      <c r="C88" s="267" t="s">
        <v>190</v>
      </c>
      <c r="D88" s="267" t="s">
        <v>2314</v>
      </c>
      <c r="E88" s="18" t="s">
        <v>124</v>
      </c>
      <c r="F88" s="268">
        <v>2019.7650000000001</v>
      </c>
      <c r="G88" s="35"/>
      <c r="H88" s="40"/>
    </row>
    <row r="89" spans="1:8" s="2" customFormat="1" ht="16.899999999999999" customHeight="1">
      <c r="A89" s="35"/>
      <c r="B89" s="40"/>
      <c r="C89" s="267" t="s">
        <v>269</v>
      </c>
      <c r="D89" s="267" t="s">
        <v>2318</v>
      </c>
      <c r="E89" s="18" t="s">
        <v>144</v>
      </c>
      <c r="F89" s="268">
        <v>1403.64</v>
      </c>
      <c r="G89" s="35"/>
      <c r="H89" s="40"/>
    </row>
    <row r="90" spans="1:8" s="2" customFormat="1" ht="16.899999999999999" customHeight="1">
      <c r="A90" s="35"/>
      <c r="B90" s="40"/>
      <c r="C90" s="267" t="s">
        <v>476</v>
      </c>
      <c r="D90" s="267" t="s">
        <v>2338</v>
      </c>
      <c r="E90" s="18" t="s">
        <v>124</v>
      </c>
      <c r="F90" s="268">
        <v>1054.1079999999999</v>
      </c>
      <c r="G90" s="35"/>
      <c r="H90" s="40"/>
    </row>
    <row r="91" spans="1:8" s="2" customFormat="1" ht="16.899999999999999" customHeight="1">
      <c r="A91" s="35"/>
      <c r="B91" s="40"/>
      <c r="C91" s="263" t="s">
        <v>150</v>
      </c>
      <c r="D91" s="264" t="s">
        <v>151</v>
      </c>
      <c r="E91" s="265" t="s">
        <v>144</v>
      </c>
      <c r="F91" s="266">
        <v>2574.1849999999999</v>
      </c>
      <c r="G91" s="35"/>
      <c r="H91" s="40"/>
    </row>
    <row r="92" spans="1:8" s="2" customFormat="1" ht="16.899999999999999" customHeight="1">
      <c r="A92" s="35"/>
      <c r="B92" s="40"/>
      <c r="C92" s="267" t="s">
        <v>19</v>
      </c>
      <c r="D92" s="267" t="s">
        <v>350</v>
      </c>
      <c r="E92" s="18" t="s">
        <v>19</v>
      </c>
      <c r="F92" s="268">
        <v>0</v>
      </c>
      <c r="G92" s="35"/>
      <c r="H92" s="40"/>
    </row>
    <row r="93" spans="1:8" s="2" customFormat="1" ht="16.899999999999999" customHeight="1">
      <c r="A93" s="35"/>
      <c r="B93" s="40"/>
      <c r="C93" s="267" t="s">
        <v>19</v>
      </c>
      <c r="D93" s="267" t="s">
        <v>351</v>
      </c>
      <c r="E93" s="18" t="s">
        <v>19</v>
      </c>
      <c r="F93" s="268">
        <v>2076.163</v>
      </c>
      <c r="G93" s="35"/>
      <c r="H93" s="40"/>
    </row>
    <row r="94" spans="1:8" s="2" customFormat="1" ht="16.899999999999999" customHeight="1">
      <c r="A94" s="35"/>
      <c r="B94" s="40"/>
      <c r="C94" s="267" t="s">
        <v>19</v>
      </c>
      <c r="D94" s="267" t="s">
        <v>352</v>
      </c>
      <c r="E94" s="18" t="s">
        <v>19</v>
      </c>
      <c r="F94" s="268">
        <v>498.02199999999999</v>
      </c>
      <c r="G94" s="35"/>
      <c r="H94" s="40"/>
    </row>
    <row r="95" spans="1:8" s="2" customFormat="1" ht="16.899999999999999" customHeight="1">
      <c r="A95" s="35"/>
      <c r="B95" s="40"/>
      <c r="C95" s="267" t="s">
        <v>150</v>
      </c>
      <c r="D95" s="267" t="s">
        <v>199</v>
      </c>
      <c r="E95" s="18" t="s">
        <v>19</v>
      </c>
      <c r="F95" s="268">
        <v>2574.1849999999999</v>
      </c>
      <c r="G95" s="35"/>
      <c r="H95" s="40"/>
    </row>
    <row r="96" spans="1:8" s="2" customFormat="1" ht="16.899999999999999" customHeight="1">
      <c r="A96" s="35"/>
      <c r="B96" s="40"/>
      <c r="C96" s="269" t="s">
        <v>2312</v>
      </c>
      <c r="D96" s="35"/>
      <c r="E96" s="35"/>
      <c r="F96" s="35"/>
      <c r="G96" s="35"/>
      <c r="H96" s="40"/>
    </row>
    <row r="97" spans="1:8" s="2" customFormat="1" ht="16.899999999999999" customHeight="1">
      <c r="A97" s="35"/>
      <c r="B97" s="40"/>
      <c r="C97" s="267" t="s">
        <v>347</v>
      </c>
      <c r="D97" s="267" t="s">
        <v>348</v>
      </c>
      <c r="E97" s="18" t="s">
        <v>330</v>
      </c>
      <c r="F97" s="268">
        <v>4633.5330000000004</v>
      </c>
      <c r="G97" s="35"/>
      <c r="H97" s="40"/>
    </row>
    <row r="98" spans="1:8" s="2" customFormat="1" ht="16.899999999999999" customHeight="1">
      <c r="A98" s="35"/>
      <c r="B98" s="40"/>
      <c r="C98" s="267" t="s">
        <v>313</v>
      </c>
      <c r="D98" s="267" t="s">
        <v>314</v>
      </c>
      <c r="E98" s="18" t="s">
        <v>144</v>
      </c>
      <c r="F98" s="268">
        <v>3659.02</v>
      </c>
      <c r="G98" s="35"/>
      <c r="H98" s="40"/>
    </row>
    <row r="99" spans="1:8" s="2" customFormat="1" ht="16.899999999999999" customHeight="1">
      <c r="A99" s="35"/>
      <c r="B99" s="40"/>
      <c r="C99" s="267" t="s">
        <v>328</v>
      </c>
      <c r="D99" s="267" t="s">
        <v>2339</v>
      </c>
      <c r="E99" s="18" t="s">
        <v>330</v>
      </c>
      <c r="F99" s="268">
        <v>6952.1379999999999</v>
      </c>
      <c r="G99" s="35"/>
      <c r="H99" s="40"/>
    </row>
    <row r="100" spans="1:8" s="2" customFormat="1" ht="16.899999999999999" customHeight="1">
      <c r="A100" s="35"/>
      <c r="B100" s="40"/>
      <c r="C100" s="263" t="s">
        <v>136</v>
      </c>
      <c r="D100" s="264" t="s">
        <v>137</v>
      </c>
      <c r="E100" s="265" t="s">
        <v>124</v>
      </c>
      <c r="F100" s="266">
        <v>217.05199999999999</v>
      </c>
      <c r="G100" s="35"/>
      <c r="H100" s="40"/>
    </row>
    <row r="101" spans="1:8" s="2" customFormat="1" ht="16.899999999999999" customHeight="1">
      <c r="A101" s="35"/>
      <c r="B101" s="40"/>
      <c r="C101" s="267" t="s">
        <v>19</v>
      </c>
      <c r="D101" s="267" t="s">
        <v>377</v>
      </c>
      <c r="E101" s="18" t="s">
        <v>19</v>
      </c>
      <c r="F101" s="268">
        <v>0</v>
      </c>
      <c r="G101" s="35"/>
      <c r="H101" s="40"/>
    </row>
    <row r="102" spans="1:8" s="2" customFormat="1" ht="16.899999999999999" customHeight="1">
      <c r="A102" s="35"/>
      <c r="B102" s="40"/>
      <c r="C102" s="267" t="s">
        <v>19</v>
      </c>
      <c r="D102" s="267" t="s">
        <v>378</v>
      </c>
      <c r="E102" s="18" t="s">
        <v>19</v>
      </c>
      <c r="F102" s="268">
        <v>217.05199999999999</v>
      </c>
      <c r="G102" s="35"/>
      <c r="H102" s="40"/>
    </row>
    <row r="103" spans="1:8" s="2" customFormat="1" ht="16.899999999999999" customHeight="1">
      <c r="A103" s="35"/>
      <c r="B103" s="40"/>
      <c r="C103" s="267" t="s">
        <v>136</v>
      </c>
      <c r="D103" s="267" t="s">
        <v>199</v>
      </c>
      <c r="E103" s="18" t="s">
        <v>19</v>
      </c>
      <c r="F103" s="268">
        <v>217.05199999999999</v>
      </c>
      <c r="G103" s="35"/>
      <c r="H103" s="40"/>
    </row>
    <row r="104" spans="1:8" s="2" customFormat="1" ht="16.899999999999999" customHeight="1">
      <c r="A104" s="35"/>
      <c r="B104" s="40"/>
      <c r="C104" s="269" t="s">
        <v>2312</v>
      </c>
      <c r="D104" s="35"/>
      <c r="E104" s="35"/>
      <c r="F104" s="35"/>
      <c r="G104" s="35"/>
      <c r="H104" s="40"/>
    </row>
    <row r="105" spans="1:8" s="2" customFormat="1" ht="16.899999999999999" customHeight="1">
      <c r="A105" s="35"/>
      <c r="B105" s="40"/>
      <c r="C105" s="267" t="s">
        <v>373</v>
      </c>
      <c r="D105" s="267" t="s">
        <v>2340</v>
      </c>
      <c r="E105" s="18" t="s">
        <v>124</v>
      </c>
      <c r="F105" s="268">
        <v>217.05199999999999</v>
      </c>
      <c r="G105" s="35"/>
      <c r="H105" s="40"/>
    </row>
    <row r="106" spans="1:8" s="2" customFormat="1" ht="16.899999999999999" customHeight="1">
      <c r="A106" s="35"/>
      <c r="B106" s="40"/>
      <c r="C106" s="267" t="s">
        <v>259</v>
      </c>
      <c r="D106" s="267" t="s">
        <v>2341</v>
      </c>
      <c r="E106" s="18" t="s">
        <v>124</v>
      </c>
      <c r="F106" s="268">
        <v>217.05199999999999</v>
      </c>
      <c r="G106" s="35"/>
      <c r="H106" s="40"/>
    </row>
    <row r="107" spans="1:8" s="2" customFormat="1" ht="16.899999999999999" customHeight="1">
      <c r="A107" s="35"/>
      <c r="B107" s="40"/>
      <c r="C107" s="267" t="s">
        <v>269</v>
      </c>
      <c r="D107" s="267" t="s">
        <v>2318</v>
      </c>
      <c r="E107" s="18" t="s">
        <v>144</v>
      </c>
      <c r="F107" s="268">
        <v>1403.64</v>
      </c>
      <c r="G107" s="35"/>
      <c r="H107" s="40"/>
    </row>
    <row r="108" spans="1:8" s="2" customFormat="1" ht="16.899999999999999" customHeight="1">
      <c r="A108" s="35"/>
      <c r="B108" s="40"/>
      <c r="C108" s="267" t="s">
        <v>368</v>
      </c>
      <c r="D108" s="267" t="s">
        <v>2342</v>
      </c>
      <c r="E108" s="18" t="s">
        <v>124</v>
      </c>
      <c r="F108" s="268">
        <v>217.05199999999999</v>
      </c>
      <c r="G108" s="35"/>
      <c r="H108" s="40"/>
    </row>
    <row r="109" spans="1:8" s="2" customFormat="1" ht="16.899999999999999" customHeight="1">
      <c r="A109" s="35"/>
      <c r="B109" s="40"/>
      <c r="C109" s="263" t="s">
        <v>48</v>
      </c>
      <c r="D109" s="264" t="s">
        <v>143</v>
      </c>
      <c r="E109" s="265" t="s">
        <v>144</v>
      </c>
      <c r="F109" s="266">
        <v>3509.1</v>
      </c>
      <c r="G109" s="35"/>
      <c r="H109" s="40"/>
    </row>
    <row r="110" spans="1:8" s="2" customFormat="1" ht="16.899999999999999" customHeight="1">
      <c r="A110" s="35"/>
      <c r="B110" s="40"/>
      <c r="C110" s="267" t="s">
        <v>19</v>
      </c>
      <c r="D110" s="267" t="s">
        <v>273</v>
      </c>
      <c r="E110" s="18" t="s">
        <v>19</v>
      </c>
      <c r="F110" s="268">
        <v>4374.3509999999997</v>
      </c>
      <c r="G110" s="35"/>
      <c r="H110" s="40"/>
    </row>
    <row r="111" spans="1:8" s="2" customFormat="1" ht="16.899999999999999" customHeight="1">
      <c r="A111" s="35"/>
      <c r="B111" s="40"/>
      <c r="C111" s="267" t="s">
        <v>19</v>
      </c>
      <c r="D111" s="267" t="s">
        <v>274</v>
      </c>
      <c r="E111" s="18" t="s">
        <v>19</v>
      </c>
      <c r="F111" s="268">
        <v>219.24</v>
      </c>
      <c r="G111" s="35"/>
      <c r="H111" s="40"/>
    </row>
    <row r="112" spans="1:8" s="2" customFormat="1" ht="16.899999999999999" customHeight="1">
      <c r="A112" s="35"/>
      <c r="B112" s="40"/>
      <c r="C112" s="267" t="s">
        <v>19</v>
      </c>
      <c r="D112" s="267" t="s">
        <v>275</v>
      </c>
      <c r="E112" s="18" t="s">
        <v>19</v>
      </c>
      <c r="F112" s="268">
        <v>-220.029</v>
      </c>
      <c r="G112" s="35"/>
      <c r="H112" s="40"/>
    </row>
    <row r="113" spans="1:8" s="2" customFormat="1" ht="16.899999999999999" customHeight="1">
      <c r="A113" s="35"/>
      <c r="B113" s="40"/>
      <c r="C113" s="267" t="s">
        <v>19</v>
      </c>
      <c r="D113" s="267" t="s">
        <v>276</v>
      </c>
      <c r="E113" s="18" t="s">
        <v>19</v>
      </c>
      <c r="F113" s="268">
        <v>0</v>
      </c>
      <c r="G113" s="35"/>
      <c r="H113" s="40"/>
    </row>
    <row r="114" spans="1:8" s="2" customFormat="1" ht="16.899999999999999" customHeight="1">
      <c r="A114" s="35"/>
      <c r="B114" s="40"/>
      <c r="C114" s="267" t="s">
        <v>19</v>
      </c>
      <c r="D114" s="267" t="s">
        <v>277</v>
      </c>
      <c r="E114" s="18" t="s">
        <v>19</v>
      </c>
      <c r="F114" s="268">
        <v>-210.822</v>
      </c>
      <c r="G114" s="35"/>
      <c r="H114" s="40"/>
    </row>
    <row r="115" spans="1:8" s="2" customFormat="1" ht="16.899999999999999" customHeight="1">
      <c r="A115" s="35"/>
      <c r="B115" s="40"/>
      <c r="C115" s="267" t="s">
        <v>19</v>
      </c>
      <c r="D115" s="267" t="s">
        <v>278</v>
      </c>
      <c r="E115" s="18" t="s">
        <v>19</v>
      </c>
      <c r="F115" s="268">
        <v>-43.41</v>
      </c>
      <c r="G115" s="35"/>
      <c r="H115" s="40"/>
    </row>
    <row r="116" spans="1:8" s="2" customFormat="1" ht="16.899999999999999" customHeight="1">
      <c r="A116" s="35"/>
      <c r="B116" s="40"/>
      <c r="C116" s="267" t="s">
        <v>19</v>
      </c>
      <c r="D116" s="267" t="s">
        <v>279</v>
      </c>
      <c r="E116" s="18" t="s">
        <v>19</v>
      </c>
      <c r="F116" s="268">
        <v>-127.401</v>
      </c>
      <c r="G116" s="35"/>
      <c r="H116" s="40"/>
    </row>
    <row r="117" spans="1:8" s="2" customFormat="1" ht="16.899999999999999" customHeight="1">
      <c r="A117" s="35"/>
      <c r="B117" s="40"/>
      <c r="C117" s="267" t="s">
        <v>19</v>
      </c>
      <c r="D117" s="267" t="s">
        <v>280</v>
      </c>
      <c r="E117" s="18" t="s">
        <v>19</v>
      </c>
      <c r="F117" s="268">
        <v>-482.82900000000001</v>
      </c>
      <c r="G117" s="35"/>
      <c r="H117" s="40"/>
    </row>
    <row r="118" spans="1:8" s="2" customFormat="1" ht="16.899999999999999" customHeight="1">
      <c r="A118" s="35"/>
      <c r="B118" s="40"/>
      <c r="C118" s="267" t="s">
        <v>48</v>
      </c>
      <c r="D118" s="267" t="s">
        <v>199</v>
      </c>
      <c r="E118" s="18" t="s">
        <v>19</v>
      </c>
      <c r="F118" s="268">
        <v>3509.1</v>
      </c>
      <c r="G118" s="35"/>
      <c r="H118" s="40"/>
    </row>
    <row r="119" spans="1:8" s="2" customFormat="1" ht="16.899999999999999" customHeight="1">
      <c r="A119" s="35"/>
      <c r="B119" s="40"/>
      <c r="C119" s="269" t="s">
        <v>2312</v>
      </c>
      <c r="D119" s="35"/>
      <c r="E119" s="35"/>
      <c r="F119" s="35"/>
      <c r="G119" s="35"/>
      <c r="H119" s="40"/>
    </row>
    <row r="120" spans="1:8" s="2" customFormat="1" ht="16.899999999999999" customHeight="1">
      <c r="A120" s="35"/>
      <c r="B120" s="40"/>
      <c r="C120" s="267" t="s">
        <v>269</v>
      </c>
      <c r="D120" s="267" t="s">
        <v>2318</v>
      </c>
      <c r="E120" s="18" t="s">
        <v>144</v>
      </c>
      <c r="F120" s="268">
        <v>1403.64</v>
      </c>
      <c r="G120" s="35"/>
      <c r="H120" s="40"/>
    </row>
    <row r="121" spans="1:8" s="2" customFormat="1" ht="16.899999999999999" customHeight="1">
      <c r="A121" s="35"/>
      <c r="B121" s="40"/>
      <c r="C121" s="267" t="s">
        <v>283</v>
      </c>
      <c r="D121" s="267" t="s">
        <v>2343</v>
      </c>
      <c r="E121" s="18" t="s">
        <v>144</v>
      </c>
      <c r="F121" s="268">
        <v>2105.46</v>
      </c>
      <c r="G121" s="35"/>
      <c r="H121" s="40"/>
    </row>
    <row r="122" spans="1:8" s="2" customFormat="1" ht="16.899999999999999" customHeight="1">
      <c r="A122" s="35"/>
      <c r="B122" s="40"/>
      <c r="C122" s="267" t="s">
        <v>301</v>
      </c>
      <c r="D122" s="267" t="s">
        <v>2344</v>
      </c>
      <c r="E122" s="18" t="s">
        <v>144</v>
      </c>
      <c r="F122" s="268">
        <v>2807.28</v>
      </c>
      <c r="G122" s="35"/>
      <c r="H122" s="40"/>
    </row>
    <row r="123" spans="1:8" s="2" customFormat="1" ht="16.899999999999999" customHeight="1">
      <c r="A123" s="35"/>
      <c r="B123" s="40"/>
      <c r="C123" s="267" t="s">
        <v>307</v>
      </c>
      <c r="D123" s="267" t="s">
        <v>2345</v>
      </c>
      <c r="E123" s="18" t="s">
        <v>144</v>
      </c>
      <c r="F123" s="268">
        <v>4210.92</v>
      </c>
      <c r="G123" s="35"/>
      <c r="H123" s="40"/>
    </row>
    <row r="124" spans="1:8" s="2" customFormat="1" ht="16.899999999999999" customHeight="1">
      <c r="A124" s="35"/>
      <c r="B124" s="40"/>
      <c r="C124" s="267" t="s">
        <v>313</v>
      </c>
      <c r="D124" s="267" t="s">
        <v>314</v>
      </c>
      <c r="E124" s="18" t="s">
        <v>144</v>
      </c>
      <c r="F124" s="268">
        <v>3659.02</v>
      </c>
      <c r="G124" s="35"/>
      <c r="H124" s="40"/>
    </row>
    <row r="125" spans="1:8" s="2" customFormat="1" ht="16.899999999999999" customHeight="1">
      <c r="A125" s="35"/>
      <c r="B125" s="40"/>
      <c r="C125" s="267" t="s">
        <v>318</v>
      </c>
      <c r="D125" s="267" t="s">
        <v>2346</v>
      </c>
      <c r="E125" s="18" t="s">
        <v>144</v>
      </c>
      <c r="F125" s="268">
        <v>1403.64</v>
      </c>
      <c r="G125" s="35"/>
      <c r="H125" s="40"/>
    </row>
    <row r="126" spans="1:8" s="2" customFormat="1" ht="16.899999999999999" customHeight="1">
      <c r="A126" s="35"/>
      <c r="B126" s="40"/>
      <c r="C126" s="267" t="s">
        <v>323</v>
      </c>
      <c r="D126" s="267" t="s">
        <v>2347</v>
      </c>
      <c r="E126" s="18" t="s">
        <v>144</v>
      </c>
      <c r="F126" s="268">
        <v>2105.46</v>
      </c>
      <c r="G126" s="35"/>
      <c r="H126" s="40"/>
    </row>
    <row r="127" spans="1:8" s="2" customFormat="1" ht="16.899999999999999" customHeight="1">
      <c r="A127" s="35"/>
      <c r="B127" s="40"/>
      <c r="C127" s="267" t="s">
        <v>328</v>
      </c>
      <c r="D127" s="267" t="s">
        <v>2339</v>
      </c>
      <c r="E127" s="18" t="s">
        <v>330</v>
      </c>
      <c r="F127" s="268">
        <v>6952.1379999999999</v>
      </c>
      <c r="G127" s="35"/>
      <c r="H127" s="40"/>
    </row>
    <row r="128" spans="1:8" s="2" customFormat="1" ht="16.899999999999999" customHeight="1">
      <c r="A128" s="35"/>
      <c r="B128" s="40"/>
      <c r="C128" s="267" t="s">
        <v>336</v>
      </c>
      <c r="D128" s="267" t="s">
        <v>2322</v>
      </c>
      <c r="E128" s="18" t="s">
        <v>144</v>
      </c>
      <c r="F128" s="268">
        <v>2424.2649999999999</v>
      </c>
      <c r="G128" s="35"/>
      <c r="H128" s="40"/>
    </row>
    <row r="129" spans="1:8" s="2" customFormat="1" ht="16.899999999999999" customHeight="1">
      <c r="A129" s="35"/>
      <c r="B129" s="40"/>
      <c r="C129" s="263" t="s">
        <v>147</v>
      </c>
      <c r="D129" s="264" t="s">
        <v>148</v>
      </c>
      <c r="E129" s="265" t="s">
        <v>144</v>
      </c>
      <c r="F129" s="266">
        <v>2424.2649999999999</v>
      </c>
      <c r="G129" s="35"/>
      <c r="H129" s="40"/>
    </row>
    <row r="130" spans="1:8" s="2" customFormat="1" ht="16.899999999999999" customHeight="1">
      <c r="A130" s="35"/>
      <c r="B130" s="40"/>
      <c r="C130" s="267" t="s">
        <v>19</v>
      </c>
      <c r="D130" s="267" t="s">
        <v>340</v>
      </c>
      <c r="E130" s="18" t="s">
        <v>19</v>
      </c>
      <c r="F130" s="268">
        <v>3509.1</v>
      </c>
      <c r="G130" s="35"/>
      <c r="H130" s="40"/>
    </row>
    <row r="131" spans="1:8" s="2" customFormat="1" ht="16.899999999999999" customHeight="1">
      <c r="A131" s="35"/>
      <c r="B131" s="40"/>
      <c r="C131" s="267" t="s">
        <v>19</v>
      </c>
      <c r="D131" s="267" t="s">
        <v>341</v>
      </c>
      <c r="E131" s="18" t="s">
        <v>19</v>
      </c>
      <c r="F131" s="268">
        <v>-686.952</v>
      </c>
      <c r="G131" s="35"/>
      <c r="H131" s="40"/>
    </row>
    <row r="132" spans="1:8" s="2" customFormat="1" ht="16.899999999999999" customHeight="1">
      <c r="A132" s="35"/>
      <c r="B132" s="40"/>
      <c r="C132" s="267" t="s">
        <v>19</v>
      </c>
      <c r="D132" s="267" t="s">
        <v>342</v>
      </c>
      <c r="E132" s="18" t="s">
        <v>19</v>
      </c>
      <c r="F132" s="268">
        <v>-160.29</v>
      </c>
      <c r="G132" s="35"/>
      <c r="H132" s="40"/>
    </row>
    <row r="133" spans="1:8" s="2" customFormat="1" ht="16.899999999999999" customHeight="1">
      <c r="A133" s="35"/>
      <c r="B133" s="40"/>
      <c r="C133" s="267" t="s">
        <v>19</v>
      </c>
      <c r="D133" s="267" t="s">
        <v>343</v>
      </c>
      <c r="E133" s="18" t="s">
        <v>19</v>
      </c>
      <c r="F133" s="268">
        <v>-90.504000000000005</v>
      </c>
      <c r="G133" s="35"/>
      <c r="H133" s="40"/>
    </row>
    <row r="134" spans="1:8" s="2" customFormat="1" ht="16.899999999999999" customHeight="1">
      <c r="A134" s="35"/>
      <c r="B134" s="40"/>
      <c r="C134" s="267" t="s">
        <v>19</v>
      </c>
      <c r="D134" s="267" t="s">
        <v>344</v>
      </c>
      <c r="E134" s="18" t="s">
        <v>19</v>
      </c>
      <c r="F134" s="268">
        <v>-147.089</v>
      </c>
      <c r="G134" s="35"/>
      <c r="H134" s="40"/>
    </row>
    <row r="135" spans="1:8" s="2" customFormat="1" ht="16.899999999999999" customHeight="1">
      <c r="A135" s="35"/>
      <c r="B135" s="40"/>
      <c r="C135" s="267" t="s">
        <v>147</v>
      </c>
      <c r="D135" s="267" t="s">
        <v>199</v>
      </c>
      <c r="E135" s="18" t="s">
        <v>19</v>
      </c>
      <c r="F135" s="268">
        <v>2424.2649999999999</v>
      </c>
      <c r="G135" s="35"/>
      <c r="H135" s="40"/>
    </row>
    <row r="136" spans="1:8" s="2" customFormat="1" ht="16.899999999999999" customHeight="1">
      <c r="A136" s="35"/>
      <c r="B136" s="40"/>
      <c r="C136" s="269" t="s">
        <v>2312</v>
      </c>
      <c r="D136" s="35"/>
      <c r="E136" s="35"/>
      <c r="F136" s="35"/>
      <c r="G136" s="35"/>
      <c r="H136" s="40"/>
    </row>
    <row r="137" spans="1:8" s="2" customFormat="1" ht="16.899999999999999" customHeight="1">
      <c r="A137" s="35"/>
      <c r="B137" s="40"/>
      <c r="C137" s="267" t="s">
        <v>336</v>
      </c>
      <c r="D137" s="267" t="s">
        <v>2322</v>
      </c>
      <c r="E137" s="18" t="s">
        <v>144</v>
      </c>
      <c r="F137" s="268">
        <v>2424.2649999999999</v>
      </c>
      <c r="G137" s="35"/>
      <c r="H137" s="40"/>
    </row>
    <row r="138" spans="1:8" s="2" customFormat="1" ht="16.899999999999999" customHeight="1">
      <c r="A138" s="35"/>
      <c r="B138" s="40"/>
      <c r="C138" s="267" t="s">
        <v>313</v>
      </c>
      <c r="D138" s="267" t="s">
        <v>314</v>
      </c>
      <c r="E138" s="18" t="s">
        <v>144</v>
      </c>
      <c r="F138" s="268">
        <v>3659.02</v>
      </c>
      <c r="G138" s="35"/>
      <c r="H138" s="40"/>
    </row>
    <row r="139" spans="1:8" s="2" customFormat="1" ht="16.899999999999999" customHeight="1">
      <c r="A139" s="35"/>
      <c r="B139" s="40"/>
      <c r="C139" s="267" t="s">
        <v>328</v>
      </c>
      <c r="D139" s="267" t="s">
        <v>2339</v>
      </c>
      <c r="E139" s="18" t="s">
        <v>330</v>
      </c>
      <c r="F139" s="268">
        <v>6952.1379999999999</v>
      </c>
      <c r="G139" s="35"/>
      <c r="H139" s="40"/>
    </row>
    <row r="140" spans="1:8" s="2" customFormat="1" ht="26.45" customHeight="1">
      <c r="A140" s="35"/>
      <c r="B140" s="40"/>
      <c r="C140" s="262" t="s">
        <v>82</v>
      </c>
      <c r="D140" s="262" t="s">
        <v>83</v>
      </c>
      <c r="E140" s="35"/>
      <c r="F140" s="35"/>
      <c r="G140" s="35"/>
      <c r="H140" s="40"/>
    </row>
    <row r="141" spans="1:8" s="2" customFormat="1" ht="16.899999999999999" customHeight="1">
      <c r="A141" s="35"/>
      <c r="B141" s="40"/>
      <c r="C141" s="263" t="s">
        <v>126</v>
      </c>
      <c r="D141" s="264" t="s">
        <v>127</v>
      </c>
      <c r="E141" s="265" t="s">
        <v>128</v>
      </c>
      <c r="F141" s="266">
        <v>100</v>
      </c>
      <c r="G141" s="35"/>
      <c r="H141" s="40"/>
    </row>
    <row r="142" spans="1:8" s="2" customFormat="1" ht="16.899999999999999" customHeight="1">
      <c r="A142" s="35"/>
      <c r="B142" s="40"/>
      <c r="C142" s="267" t="s">
        <v>19</v>
      </c>
      <c r="D142" s="267" t="s">
        <v>648</v>
      </c>
      <c r="E142" s="18" t="s">
        <v>19</v>
      </c>
      <c r="F142" s="268">
        <v>0</v>
      </c>
      <c r="G142" s="35"/>
      <c r="H142" s="40"/>
    </row>
    <row r="143" spans="1:8" s="2" customFormat="1" ht="16.899999999999999" customHeight="1">
      <c r="A143" s="35"/>
      <c r="B143" s="40"/>
      <c r="C143" s="267" t="s">
        <v>19</v>
      </c>
      <c r="D143" s="267" t="s">
        <v>906</v>
      </c>
      <c r="E143" s="18" t="s">
        <v>19</v>
      </c>
      <c r="F143" s="268">
        <v>100</v>
      </c>
      <c r="G143" s="35"/>
      <c r="H143" s="40"/>
    </row>
    <row r="144" spans="1:8" s="2" customFormat="1" ht="16.899999999999999" customHeight="1">
      <c r="A144" s="35"/>
      <c r="B144" s="40"/>
      <c r="C144" s="267" t="s">
        <v>126</v>
      </c>
      <c r="D144" s="267" t="s">
        <v>507</v>
      </c>
      <c r="E144" s="18" t="s">
        <v>19</v>
      </c>
      <c r="F144" s="268">
        <v>100</v>
      </c>
      <c r="G144" s="35"/>
      <c r="H144" s="40"/>
    </row>
    <row r="145" spans="1:8" s="2" customFormat="1" ht="16.899999999999999" customHeight="1">
      <c r="A145" s="35"/>
      <c r="B145" s="40"/>
      <c r="C145" s="269" t="s">
        <v>2312</v>
      </c>
      <c r="D145" s="35"/>
      <c r="E145" s="35"/>
      <c r="F145" s="35"/>
      <c r="G145" s="35"/>
      <c r="H145" s="40"/>
    </row>
    <row r="146" spans="1:8" s="2" customFormat="1" ht="16.899999999999999" customHeight="1">
      <c r="A146" s="35"/>
      <c r="B146" s="40"/>
      <c r="C146" s="267" t="s">
        <v>644</v>
      </c>
      <c r="D146" s="267" t="s">
        <v>2313</v>
      </c>
      <c r="E146" s="18" t="s">
        <v>128</v>
      </c>
      <c r="F146" s="268">
        <v>248</v>
      </c>
      <c r="G146" s="35"/>
      <c r="H146" s="40"/>
    </row>
    <row r="147" spans="1:8" s="2" customFormat="1" ht="16.899999999999999" customHeight="1">
      <c r="A147" s="35"/>
      <c r="B147" s="40"/>
      <c r="C147" s="267" t="s">
        <v>722</v>
      </c>
      <c r="D147" s="267" t="s">
        <v>2348</v>
      </c>
      <c r="E147" s="18" t="s">
        <v>124</v>
      </c>
      <c r="F147" s="268">
        <v>108</v>
      </c>
      <c r="G147" s="35"/>
      <c r="H147" s="40"/>
    </row>
    <row r="148" spans="1:8" s="2" customFormat="1" ht="16.899999999999999" customHeight="1">
      <c r="A148" s="35"/>
      <c r="B148" s="40"/>
      <c r="C148" s="267" t="s">
        <v>732</v>
      </c>
      <c r="D148" s="267" t="s">
        <v>2349</v>
      </c>
      <c r="E148" s="18" t="s">
        <v>124</v>
      </c>
      <c r="F148" s="268">
        <v>100</v>
      </c>
      <c r="G148" s="35"/>
      <c r="H148" s="40"/>
    </row>
    <row r="149" spans="1:8" s="2" customFormat="1" ht="16.899999999999999" customHeight="1">
      <c r="A149" s="35"/>
      <c r="B149" s="40"/>
      <c r="C149" s="267" t="s">
        <v>740</v>
      </c>
      <c r="D149" s="267" t="s">
        <v>2350</v>
      </c>
      <c r="E149" s="18" t="s">
        <v>124</v>
      </c>
      <c r="F149" s="268">
        <v>100</v>
      </c>
      <c r="G149" s="35"/>
      <c r="H149" s="40"/>
    </row>
    <row r="150" spans="1:8" s="2" customFormat="1" ht="16.899999999999999" customHeight="1">
      <c r="A150" s="35"/>
      <c r="B150" s="40"/>
      <c r="C150" s="267" t="s">
        <v>744</v>
      </c>
      <c r="D150" s="267" t="s">
        <v>2351</v>
      </c>
      <c r="E150" s="18" t="s">
        <v>124</v>
      </c>
      <c r="F150" s="268">
        <v>198.4</v>
      </c>
      <c r="G150" s="35"/>
      <c r="H150" s="40"/>
    </row>
    <row r="151" spans="1:8" s="2" customFormat="1" ht="16.899999999999999" customHeight="1">
      <c r="A151" s="35"/>
      <c r="B151" s="40"/>
      <c r="C151" s="267" t="s">
        <v>269</v>
      </c>
      <c r="D151" s="267" t="s">
        <v>2318</v>
      </c>
      <c r="E151" s="18" t="s">
        <v>144</v>
      </c>
      <c r="F151" s="268">
        <v>610.30600000000004</v>
      </c>
      <c r="G151" s="35"/>
      <c r="H151" s="40"/>
    </row>
    <row r="152" spans="1:8" s="2" customFormat="1" ht="16.899999999999999" customHeight="1">
      <c r="A152" s="35"/>
      <c r="B152" s="40"/>
      <c r="C152" s="267" t="s">
        <v>373</v>
      </c>
      <c r="D152" s="267" t="s">
        <v>2340</v>
      </c>
      <c r="E152" s="18" t="s">
        <v>124</v>
      </c>
      <c r="F152" s="268">
        <v>447.32</v>
      </c>
      <c r="G152" s="35"/>
      <c r="H152" s="40"/>
    </row>
    <row r="153" spans="1:8" s="2" customFormat="1" ht="16.899999999999999" customHeight="1">
      <c r="A153" s="35"/>
      <c r="B153" s="40"/>
      <c r="C153" s="267" t="s">
        <v>347</v>
      </c>
      <c r="D153" s="267" t="s">
        <v>348</v>
      </c>
      <c r="E153" s="18" t="s">
        <v>330</v>
      </c>
      <c r="F153" s="268">
        <v>479.88</v>
      </c>
      <c r="G153" s="35"/>
      <c r="H153" s="40"/>
    </row>
    <row r="154" spans="1:8" s="2" customFormat="1" ht="16.899999999999999" customHeight="1">
      <c r="A154" s="35"/>
      <c r="B154" s="40"/>
      <c r="C154" s="263" t="s">
        <v>712</v>
      </c>
      <c r="D154" s="264" t="s">
        <v>713</v>
      </c>
      <c r="E154" s="265" t="s">
        <v>128</v>
      </c>
      <c r="F154" s="266">
        <v>579.32000000000005</v>
      </c>
      <c r="G154" s="35"/>
      <c r="H154" s="40"/>
    </row>
    <row r="155" spans="1:8" s="2" customFormat="1" ht="16.899999999999999" customHeight="1">
      <c r="A155" s="35"/>
      <c r="B155" s="40"/>
      <c r="C155" s="267" t="s">
        <v>19</v>
      </c>
      <c r="D155" s="267" t="s">
        <v>714</v>
      </c>
      <c r="E155" s="18" t="s">
        <v>19</v>
      </c>
      <c r="F155" s="268">
        <v>579.32000000000005</v>
      </c>
      <c r="G155" s="35"/>
      <c r="H155" s="40"/>
    </row>
    <row r="156" spans="1:8" s="2" customFormat="1" ht="16.899999999999999" customHeight="1">
      <c r="A156" s="35"/>
      <c r="B156" s="40"/>
      <c r="C156" s="267" t="s">
        <v>712</v>
      </c>
      <c r="D156" s="267" t="s">
        <v>199</v>
      </c>
      <c r="E156" s="18" t="s">
        <v>19</v>
      </c>
      <c r="F156" s="268">
        <v>579.32000000000005</v>
      </c>
      <c r="G156" s="35"/>
      <c r="H156" s="40"/>
    </row>
    <row r="157" spans="1:8" s="2" customFormat="1" ht="16.899999999999999" customHeight="1">
      <c r="A157" s="35"/>
      <c r="B157" s="40"/>
      <c r="C157" s="269" t="s">
        <v>2312</v>
      </c>
      <c r="D157" s="35"/>
      <c r="E157" s="35"/>
      <c r="F157" s="35"/>
      <c r="G157" s="35"/>
      <c r="H157" s="40"/>
    </row>
    <row r="158" spans="1:8" s="2" customFormat="1" ht="16.899999999999999" customHeight="1">
      <c r="A158" s="35"/>
      <c r="B158" s="40"/>
      <c r="C158" s="267" t="s">
        <v>825</v>
      </c>
      <c r="D158" s="267" t="s">
        <v>2352</v>
      </c>
      <c r="E158" s="18" t="s">
        <v>128</v>
      </c>
      <c r="F158" s="268">
        <v>579.32000000000005</v>
      </c>
      <c r="G158" s="35"/>
      <c r="H158" s="40"/>
    </row>
    <row r="159" spans="1:8" s="2" customFormat="1" ht="16.899999999999999" customHeight="1">
      <c r="A159" s="35"/>
      <c r="B159" s="40"/>
      <c r="C159" s="267" t="s">
        <v>269</v>
      </c>
      <c r="D159" s="267" t="s">
        <v>2318</v>
      </c>
      <c r="E159" s="18" t="s">
        <v>144</v>
      </c>
      <c r="F159" s="268">
        <v>610.30600000000004</v>
      </c>
      <c r="G159" s="35"/>
      <c r="H159" s="40"/>
    </row>
    <row r="160" spans="1:8" s="2" customFormat="1" ht="16.899999999999999" customHeight="1">
      <c r="A160" s="35"/>
      <c r="B160" s="40"/>
      <c r="C160" s="267" t="s">
        <v>758</v>
      </c>
      <c r="D160" s="267" t="s">
        <v>2353</v>
      </c>
      <c r="E160" s="18" t="s">
        <v>124</v>
      </c>
      <c r="F160" s="268">
        <v>3360.056</v>
      </c>
      <c r="G160" s="35"/>
      <c r="H160" s="40"/>
    </row>
    <row r="161" spans="1:8" s="2" customFormat="1" ht="16.899999999999999" customHeight="1">
      <c r="A161" s="35"/>
      <c r="B161" s="40"/>
      <c r="C161" s="267" t="s">
        <v>355</v>
      </c>
      <c r="D161" s="267" t="s">
        <v>2323</v>
      </c>
      <c r="E161" s="18" t="s">
        <v>144</v>
      </c>
      <c r="F161" s="268">
        <v>260.69400000000002</v>
      </c>
      <c r="G161" s="35"/>
      <c r="H161" s="40"/>
    </row>
    <row r="162" spans="1:8" s="2" customFormat="1" ht="16.899999999999999" customHeight="1">
      <c r="A162" s="35"/>
      <c r="B162" s="40"/>
      <c r="C162" s="267" t="s">
        <v>373</v>
      </c>
      <c r="D162" s="267" t="s">
        <v>2340</v>
      </c>
      <c r="E162" s="18" t="s">
        <v>124</v>
      </c>
      <c r="F162" s="268">
        <v>447.32</v>
      </c>
      <c r="G162" s="35"/>
      <c r="H162" s="40"/>
    </row>
    <row r="163" spans="1:8" s="2" customFormat="1" ht="16.899999999999999" customHeight="1">
      <c r="A163" s="35"/>
      <c r="B163" s="40"/>
      <c r="C163" s="267" t="s">
        <v>805</v>
      </c>
      <c r="D163" s="267" t="s">
        <v>2354</v>
      </c>
      <c r="E163" s="18" t="s">
        <v>144</v>
      </c>
      <c r="F163" s="268">
        <v>57.932000000000002</v>
      </c>
      <c r="G163" s="35"/>
      <c r="H163" s="40"/>
    </row>
    <row r="164" spans="1:8" s="2" customFormat="1" ht="16.899999999999999" customHeight="1">
      <c r="A164" s="35"/>
      <c r="B164" s="40"/>
      <c r="C164" s="267" t="s">
        <v>850</v>
      </c>
      <c r="D164" s="267" t="s">
        <v>2355</v>
      </c>
      <c r="E164" s="18" t="s">
        <v>128</v>
      </c>
      <c r="F164" s="268">
        <v>579.32000000000005</v>
      </c>
      <c r="G164" s="35"/>
      <c r="H164" s="40"/>
    </row>
    <row r="165" spans="1:8" s="2" customFormat="1" ht="16.899999999999999" customHeight="1">
      <c r="A165" s="35"/>
      <c r="B165" s="40"/>
      <c r="C165" s="267" t="s">
        <v>631</v>
      </c>
      <c r="D165" s="267" t="s">
        <v>2329</v>
      </c>
      <c r="E165" s="18" t="s">
        <v>128</v>
      </c>
      <c r="F165" s="268">
        <v>579.32000000000005</v>
      </c>
      <c r="G165" s="35"/>
      <c r="H165" s="40"/>
    </row>
    <row r="166" spans="1:8" s="2" customFormat="1" ht="16.899999999999999" customHeight="1">
      <c r="A166" s="35"/>
      <c r="B166" s="40"/>
      <c r="C166" s="263" t="s">
        <v>719</v>
      </c>
      <c r="D166" s="264" t="s">
        <v>720</v>
      </c>
      <c r="E166" s="265" t="s">
        <v>144</v>
      </c>
      <c r="F166" s="266">
        <v>57.932000000000002</v>
      </c>
      <c r="G166" s="35"/>
      <c r="H166" s="40"/>
    </row>
    <row r="167" spans="1:8" s="2" customFormat="1" ht="16.899999999999999" customHeight="1">
      <c r="A167" s="35"/>
      <c r="B167" s="40"/>
      <c r="C167" s="267" t="s">
        <v>19</v>
      </c>
      <c r="D167" s="267" t="s">
        <v>809</v>
      </c>
      <c r="E167" s="18" t="s">
        <v>19</v>
      </c>
      <c r="F167" s="268">
        <v>57.932000000000002</v>
      </c>
      <c r="G167" s="35"/>
      <c r="H167" s="40"/>
    </row>
    <row r="168" spans="1:8" s="2" customFormat="1" ht="16.899999999999999" customHeight="1">
      <c r="A168" s="35"/>
      <c r="B168" s="40"/>
      <c r="C168" s="267" t="s">
        <v>719</v>
      </c>
      <c r="D168" s="267" t="s">
        <v>199</v>
      </c>
      <c r="E168" s="18" t="s">
        <v>19</v>
      </c>
      <c r="F168" s="268">
        <v>57.932000000000002</v>
      </c>
      <c r="G168" s="35"/>
      <c r="H168" s="40"/>
    </row>
    <row r="169" spans="1:8" s="2" customFormat="1" ht="16.899999999999999" customHeight="1">
      <c r="A169" s="35"/>
      <c r="B169" s="40"/>
      <c r="C169" s="269" t="s">
        <v>2312</v>
      </c>
      <c r="D169" s="35"/>
      <c r="E169" s="35"/>
      <c r="F169" s="35"/>
      <c r="G169" s="35"/>
      <c r="H169" s="40"/>
    </row>
    <row r="170" spans="1:8" s="2" customFormat="1" ht="16.899999999999999" customHeight="1">
      <c r="A170" s="35"/>
      <c r="B170" s="40"/>
      <c r="C170" s="267" t="s">
        <v>805</v>
      </c>
      <c r="D170" s="267" t="s">
        <v>2354</v>
      </c>
      <c r="E170" s="18" t="s">
        <v>144</v>
      </c>
      <c r="F170" s="268">
        <v>57.932000000000002</v>
      </c>
      <c r="G170" s="35"/>
      <c r="H170" s="40"/>
    </row>
    <row r="171" spans="1:8" s="2" customFormat="1" ht="16.899999999999999" customHeight="1">
      <c r="A171" s="35"/>
      <c r="B171" s="40"/>
      <c r="C171" s="267" t="s">
        <v>336</v>
      </c>
      <c r="D171" s="267" t="s">
        <v>2322</v>
      </c>
      <c r="E171" s="18" t="s">
        <v>144</v>
      </c>
      <c r="F171" s="268">
        <v>1207.1379999999999</v>
      </c>
      <c r="G171" s="35"/>
      <c r="H171" s="40"/>
    </row>
    <row r="172" spans="1:8" s="2" customFormat="1" ht="16.899999999999999" customHeight="1">
      <c r="A172" s="35"/>
      <c r="B172" s="40"/>
      <c r="C172" s="263" t="s">
        <v>131</v>
      </c>
      <c r="D172" s="264" t="s">
        <v>132</v>
      </c>
      <c r="E172" s="265" t="s">
        <v>128</v>
      </c>
      <c r="F172" s="266">
        <v>24</v>
      </c>
      <c r="G172" s="35"/>
      <c r="H172" s="40"/>
    </row>
    <row r="173" spans="1:8" s="2" customFormat="1" ht="16.899999999999999" customHeight="1">
      <c r="A173" s="35"/>
      <c r="B173" s="40"/>
      <c r="C173" s="267" t="s">
        <v>19</v>
      </c>
      <c r="D173" s="267" t="s">
        <v>650</v>
      </c>
      <c r="E173" s="18" t="s">
        <v>19</v>
      </c>
      <c r="F173" s="268">
        <v>0</v>
      </c>
      <c r="G173" s="35"/>
      <c r="H173" s="40"/>
    </row>
    <row r="174" spans="1:8" s="2" customFormat="1" ht="16.899999999999999" customHeight="1">
      <c r="A174" s="35"/>
      <c r="B174" s="40"/>
      <c r="C174" s="267" t="s">
        <v>19</v>
      </c>
      <c r="D174" s="267" t="s">
        <v>907</v>
      </c>
      <c r="E174" s="18" t="s">
        <v>19</v>
      </c>
      <c r="F174" s="268">
        <v>24</v>
      </c>
      <c r="G174" s="35"/>
      <c r="H174" s="40"/>
    </row>
    <row r="175" spans="1:8" s="2" customFormat="1" ht="16.899999999999999" customHeight="1">
      <c r="A175" s="35"/>
      <c r="B175" s="40"/>
      <c r="C175" s="267" t="s">
        <v>131</v>
      </c>
      <c r="D175" s="267" t="s">
        <v>507</v>
      </c>
      <c r="E175" s="18" t="s">
        <v>19</v>
      </c>
      <c r="F175" s="268">
        <v>24</v>
      </c>
      <c r="G175" s="35"/>
      <c r="H175" s="40"/>
    </row>
    <row r="176" spans="1:8" s="2" customFormat="1" ht="16.899999999999999" customHeight="1">
      <c r="A176" s="35"/>
      <c r="B176" s="40"/>
      <c r="C176" s="269" t="s">
        <v>2312</v>
      </c>
      <c r="D176" s="35"/>
      <c r="E176" s="35"/>
      <c r="F176" s="35"/>
      <c r="G176" s="35"/>
      <c r="H176" s="40"/>
    </row>
    <row r="177" spans="1:8" s="2" customFormat="1" ht="16.899999999999999" customHeight="1">
      <c r="A177" s="35"/>
      <c r="B177" s="40"/>
      <c r="C177" s="267" t="s">
        <v>644</v>
      </c>
      <c r="D177" s="267" t="s">
        <v>2313</v>
      </c>
      <c r="E177" s="18" t="s">
        <v>128</v>
      </c>
      <c r="F177" s="268">
        <v>248</v>
      </c>
      <c r="G177" s="35"/>
      <c r="H177" s="40"/>
    </row>
    <row r="178" spans="1:8" s="2" customFormat="1" ht="16.899999999999999" customHeight="1">
      <c r="A178" s="35"/>
      <c r="B178" s="40"/>
      <c r="C178" s="267" t="s">
        <v>727</v>
      </c>
      <c r="D178" s="267" t="s">
        <v>2356</v>
      </c>
      <c r="E178" s="18" t="s">
        <v>124</v>
      </c>
      <c r="F178" s="268">
        <v>24</v>
      </c>
      <c r="G178" s="35"/>
      <c r="H178" s="40"/>
    </row>
    <row r="179" spans="1:8" s="2" customFormat="1" ht="16.899999999999999" customHeight="1">
      <c r="A179" s="35"/>
      <c r="B179" s="40"/>
      <c r="C179" s="267" t="s">
        <v>736</v>
      </c>
      <c r="D179" s="267" t="s">
        <v>2357</v>
      </c>
      <c r="E179" s="18" t="s">
        <v>124</v>
      </c>
      <c r="F179" s="268">
        <v>24</v>
      </c>
      <c r="G179" s="35"/>
      <c r="H179" s="40"/>
    </row>
    <row r="180" spans="1:8" s="2" customFormat="1" ht="16.899999999999999" customHeight="1">
      <c r="A180" s="35"/>
      <c r="B180" s="40"/>
      <c r="C180" s="267" t="s">
        <v>744</v>
      </c>
      <c r="D180" s="267" t="s">
        <v>2351</v>
      </c>
      <c r="E180" s="18" t="s">
        <v>124</v>
      </c>
      <c r="F180" s="268">
        <v>198.4</v>
      </c>
      <c r="G180" s="35"/>
      <c r="H180" s="40"/>
    </row>
    <row r="181" spans="1:8" s="2" customFormat="1" ht="16.899999999999999" customHeight="1">
      <c r="A181" s="35"/>
      <c r="B181" s="40"/>
      <c r="C181" s="267" t="s">
        <v>269</v>
      </c>
      <c r="D181" s="267" t="s">
        <v>2318</v>
      </c>
      <c r="E181" s="18" t="s">
        <v>144</v>
      </c>
      <c r="F181" s="268">
        <v>610.30600000000004</v>
      </c>
      <c r="G181" s="35"/>
      <c r="H181" s="40"/>
    </row>
    <row r="182" spans="1:8" s="2" customFormat="1" ht="16.899999999999999" customHeight="1">
      <c r="A182" s="35"/>
      <c r="B182" s="40"/>
      <c r="C182" s="267" t="s">
        <v>373</v>
      </c>
      <c r="D182" s="267" t="s">
        <v>2340</v>
      </c>
      <c r="E182" s="18" t="s">
        <v>124</v>
      </c>
      <c r="F182" s="268">
        <v>447.32</v>
      </c>
      <c r="G182" s="35"/>
      <c r="H182" s="40"/>
    </row>
    <row r="183" spans="1:8" s="2" customFormat="1" ht="16.899999999999999" customHeight="1">
      <c r="A183" s="35"/>
      <c r="B183" s="40"/>
      <c r="C183" s="267" t="s">
        <v>481</v>
      </c>
      <c r="D183" s="267" t="s">
        <v>2334</v>
      </c>
      <c r="E183" s="18" t="s">
        <v>124</v>
      </c>
      <c r="F183" s="268">
        <v>24</v>
      </c>
      <c r="G183" s="35"/>
      <c r="H183" s="40"/>
    </row>
    <row r="184" spans="1:8" s="2" customFormat="1" ht="16.899999999999999" customHeight="1">
      <c r="A184" s="35"/>
      <c r="B184" s="40"/>
      <c r="C184" s="267" t="s">
        <v>816</v>
      </c>
      <c r="D184" s="267" t="s">
        <v>2358</v>
      </c>
      <c r="E184" s="18" t="s">
        <v>124</v>
      </c>
      <c r="F184" s="268">
        <v>24</v>
      </c>
      <c r="G184" s="35"/>
      <c r="H184" s="40"/>
    </row>
    <row r="185" spans="1:8" s="2" customFormat="1" ht="16.899999999999999" customHeight="1">
      <c r="A185" s="35"/>
      <c r="B185" s="40"/>
      <c r="C185" s="267" t="s">
        <v>497</v>
      </c>
      <c r="D185" s="267" t="s">
        <v>2331</v>
      </c>
      <c r="E185" s="18" t="s">
        <v>124</v>
      </c>
      <c r="F185" s="268">
        <v>38.4</v>
      </c>
      <c r="G185" s="35"/>
      <c r="H185" s="40"/>
    </row>
    <row r="186" spans="1:8" s="2" customFormat="1" ht="16.899999999999999" customHeight="1">
      <c r="A186" s="35"/>
      <c r="B186" s="40"/>
      <c r="C186" s="267" t="s">
        <v>502</v>
      </c>
      <c r="D186" s="267" t="s">
        <v>2330</v>
      </c>
      <c r="E186" s="18" t="s">
        <v>124</v>
      </c>
      <c r="F186" s="268">
        <v>38.4</v>
      </c>
      <c r="G186" s="35"/>
      <c r="H186" s="40"/>
    </row>
    <row r="187" spans="1:8" s="2" customFormat="1" ht="16.899999999999999" customHeight="1">
      <c r="A187" s="35"/>
      <c r="B187" s="40"/>
      <c r="C187" s="267" t="s">
        <v>509</v>
      </c>
      <c r="D187" s="267" t="s">
        <v>2336</v>
      </c>
      <c r="E187" s="18" t="s">
        <v>124</v>
      </c>
      <c r="F187" s="268">
        <v>24</v>
      </c>
      <c r="G187" s="35"/>
      <c r="H187" s="40"/>
    </row>
    <row r="188" spans="1:8" s="2" customFormat="1" ht="16.899999999999999" customHeight="1">
      <c r="A188" s="35"/>
      <c r="B188" s="40"/>
      <c r="C188" s="267" t="s">
        <v>638</v>
      </c>
      <c r="D188" s="267" t="s">
        <v>2337</v>
      </c>
      <c r="E188" s="18" t="s">
        <v>128</v>
      </c>
      <c r="F188" s="268">
        <v>48</v>
      </c>
      <c r="G188" s="35"/>
      <c r="H188" s="40"/>
    </row>
    <row r="189" spans="1:8" s="2" customFormat="1" ht="16.899999999999999" customHeight="1">
      <c r="A189" s="35"/>
      <c r="B189" s="40"/>
      <c r="C189" s="267" t="s">
        <v>347</v>
      </c>
      <c r="D189" s="267" t="s">
        <v>348</v>
      </c>
      <c r="E189" s="18" t="s">
        <v>330</v>
      </c>
      <c r="F189" s="268">
        <v>479.88</v>
      </c>
      <c r="G189" s="35"/>
      <c r="H189" s="40"/>
    </row>
    <row r="190" spans="1:8" s="2" customFormat="1" ht="16.899999999999999" customHeight="1">
      <c r="A190" s="35"/>
      <c r="B190" s="40"/>
      <c r="C190" s="263" t="s">
        <v>153</v>
      </c>
      <c r="D190" s="264" t="s">
        <v>154</v>
      </c>
      <c r="E190" s="265" t="s">
        <v>144</v>
      </c>
      <c r="F190" s="266">
        <v>260.69400000000002</v>
      </c>
      <c r="G190" s="35"/>
      <c r="H190" s="40"/>
    </row>
    <row r="191" spans="1:8" s="2" customFormat="1" ht="16.899999999999999" customHeight="1">
      <c r="A191" s="35"/>
      <c r="B191" s="40"/>
      <c r="C191" s="267" t="s">
        <v>19</v>
      </c>
      <c r="D191" s="267" t="s">
        <v>789</v>
      </c>
      <c r="E191" s="18" t="s">
        <v>19</v>
      </c>
      <c r="F191" s="268">
        <v>260.69400000000002</v>
      </c>
      <c r="G191" s="35"/>
      <c r="H191" s="40"/>
    </row>
    <row r="192" spans="1:8" s="2" customFormat="1" ht="16.899999999999999" customHeight="1">
      <c r="A192" s="35"/>
      <c r="B192" s="40"/>
      <c r="C192" s="267" t="s">
        <v>153</v>
      </c>
      <c r="D192" s="267" t="s">
        <v>199</v>
      </c>
      <c r="E192" s="18" t="s">
        <v>19</v>
      </c>
      <c r="F192" s="268">
        <v>260.69400000000002</v>
      </c>
      <c r="G192" s="35"/>
      <c r="H192" s="40"/>
    </row>
    <row r="193" spans="1:8" s="2" customFormat="1" ht="16.899999999999999" customHeight="1">
      <c r="A193" s="35"/>
      <c r="B193" s="40"/>
      <c r="C193" s="269" t="s">
        <v>2312</v>
      </c>
      <c r="D193" s="35"/>
      <c r="E193" s="35"/>
      <c r="F193" s="35"/>
      <c r="G193" s="35"/>
      <c r="H193" s="40"/>
    </row>
    <row r="194" spans="1:8" s="2" customFormat="1" ht="16.899999999999999" customHeight="1">
      <c r="A194" s="35"/>
      <c r="B194" s="40"/>
      <c r="C194" s="267" t="s">
        <v>355</v>
      </c>
      <c r="D194" s="267" t="s">
        <v>2323</v>
      </c>
      <c r="E194" s="18" t="s">
        <v>144</v>
      </c>
      <c r="F194" s="268">
        <v>260.69400000000002</v>
      </c>
      <c r="G194" s="35"/>
      <c r="H194" s="40"/>
    </row>
    <row r="195" spans="1:8" s="2" customFormat="1" ht="16.899999999999999" customHeight="1">
      <c r="A195" s="35"/>
      <c r="B195" s="40"/>
      <c r="C195" s="267" t="s">
        <v>336</v>
      </c>
      <c r="D195" s="267" t="s">
        <v>2322</v>
      </c>
      <c r="E195" s="18" t="s">
        <v>144</v>
      </c>
      <c r="F195" s="268">
        <v>1207.1379999999999</v>
      </c>
      <c r="G195" s="35"/>
      <c r="H195" s="40"/>
    </row>
    <row r="196" spans="1:8" s="2" customFormat="1" ht="16.899999999999999" customHeight="1">
      <c r="A196" s="35"/>
      <c r="B196" s="40"/>
      <c r="C196" s="263" t="s">
        <v>122</v>
      </c>
      <c r="D196" s="264" t="s">
        <v>123</v>
      </c>
      <c r="E196" s="265" t="s">
        <v>124</v>
      </c>
      <c r="F196" s="266">
        <v>8</v>
      </c>
      <c r="G196" s="35"/>
      <c r="H196" s="40"/>
    </row>
    <row r="197" spans="1:8" s="2" customFormat="1" ht="16.899999999999999" customHeight="1">
      <c r="A197" s="35"/>
      <c r="B197" s="40"/>
      <c r="C197" s="267" t="s">
        <v>19</v>
      </c>
      <c r="D197" s="267" t="s">
        <v>821</v>
      </c>
      <c r="E197" s="18" t="s">
        <v>19</v>
      </c>
      <c r="F197" s="268">
        <v>8</v>
      </c>
      <c r="G197" s="35"/>
      <c r="H197" s="40"/>
    </row>
    <row r="198" spans="1:8" s="2" customFormat="1" ht="16.899999999999999" customHeight="1">
      <c r="A198" s="35"/>
      <c r="B198" s="40"/>
      <c r="C198" s="267" t="s">
        <v>122</v>
      </c>
      <c r="D198" s="267" t="s">
        <v>199</v>
      </c>
      <c r="E198" s="18" t="s">
        <v>19</v>
      </c>
      <c r="F198" s="268">
        <v>8</v>
      </c>
      <c r="G198" s="35"/>
      <c r="H198" s="40"/>
    </row>
    <row r="199" spans="1:8" s="2" customFormat="1" ht="16.899999999999999" customHeight="1">
      <c r="A199" s="35"/>
      <c r="B199" s="40"/>
      <c r="C199" s="269" t="s">
        <v>2312</v>
      </c>
      <c r="D199" s="35"/>
      <c r="E199" s="35"/>
      <c r="F199" s="35"/>
      <c r="G199" s="35"/>
      <c r="H199" s="40"/>
    </row>
    <row r="200" spans="1:8" s="2" customFormat="1" ht="16.899999999999999" customHeight="1">
      <c r="A200" s="35"/>
      <c r="B200" s="40"/>
      <c r="C200" s="267" t="s">
        <v>491</v>
      </c>
      <c r="D200" s="267" t="s">
        <v>2319</v>
      </c>
      <c r="E200" s="18" t="s">
        <v>124</v>
      </c>
      <c r="F200" s="268">
        <v>8</v>
      </c>
      <c r="G200" s="35"/>
      <c r="H200" s="40"/>
    </row>
    <row r="201" spans="1:8" s="2" customFormat="1" ht="16.899999999999999" customHeight="1">
      <c r="A201" s="35"/>
      <c r="B201" s="40"/>
      <c r="C201" s="267" t="s">
        <v>722</v>
      </c>
      <c r="D201" s="267" t="s">
        <v>2348</v>
      </c>
      <c r="E201" s="18" t="s">
        <v>124</v>
      </c>
      <c r="F201" s="268">
        <v>108</v>
      </c>
      <c r="G201" s="35"/>
      <c r="H201" s="40"/>
    </row>
    <row r="202" spans="1:8" s="2" customFormat="1" ht="16.899999999999999" customHeight="1">
      <c r="A202" s="35"/>
      <c r="B202" s="40"/>
      <c r="C202" s="267" t="s">
        <v>269</v>
      </c>
      <c r="D202" s="267" t="s">
        <v>2318</v>
      </c>
      <c r="E202" s="18" t="s">
        <v>144</v>
      </c>
      <c r="F202" s="268">
        <v>610.30600000000004</v>
      </c>
      <c r="G202" s="35"/>
      <c r="H202" s="40"/>
    </row>
    <row r="203" spans="1:8" s="2" customFormat="1" ht="16.899999999999999" customHeight="1">
      <c r="A203" s="35"/>
      <c r="B203" s="40"/>
      <c r="C203" s="267" t="s">
        <v>373</v>
      </c>
      <c r="D203" s="267" t="s">
        <v>2340</v>
      </c>
      <c r="E203" s="18" t="s">
        <v>124</v>
      </c>
      <c r="F203" s="268">
        <v>447.32</v>
      </c>
      <c r="G203" s="35"/>
      <c r="H203" s="40"/>
    </row>
    <row r="204" spans="1:8" s="2" customFormat="1" ht="16.899999999999999" customHeight="1">
      <c r="A204" s="35"/>
      <c r="B204" s="40"/>
      <c r="C204" s="267" t="s">
        <v>476</v>
      </c>
      <c r="D204" s="267" t="s">
        <v>2338</v>
      </c>
      <c r="E204" s="18" t="s">
        <v>124</v>
      </c>
      <c r="F204" s="268">
        <v>8</v>
      </c>
      <c r="G204" s="35"/>
      <c r="H204" s="40"/>
    </row>
    <row r="205" spans="1:8" s="2" customFormat="1" ht="16.899999999999999" customHeight="1">
      <c r="A205" s="35"/>
      <c r="B205" s="40"/>
      <c r="C205" s="263" t="s">
        <v>708</v>
      </c>
      <c r="D205" s="264" t="s">
        <v>709</v>
      </c>
      <c r="E205" s="265" t="s">
        <v>124</v>
      </c>
      <c r="F205" s="266">
        <v>0</v>
      </c>
      <c r="G205" s="35"/>
      <c r="H205" s="40"/>
    </row>
    <row r="206" spans="1:8" s="2" customFormat="1" ht="16.899999999999999" customHeight="1">
      <c r="A206" s="35"/>
      <c r="B206" s="40"/>
      <c r="C206" s="263" t="s">
        <v>150</v>
      </c>
      <c r="D206" s="264" t="s">
        <v>151</v>
      </c>
      <c r="E206" s="265" t="s">
        <v>144</v>
      </c>
      <c r="F206" s="266">
        <v>266.60000000000002</v>
      </c>
      <c r="G206" s="35"/>
      <c r="H206" s="40"/>
    </row>
    <row r="207" spans="1:8" s="2" customFormat="1" ht="16.899999999999999" customHeight="1">
      <c r="A207" s="35"/>
      <c r="B207" s="40"/>
      <c r="C207" s="267" t="s">
        <v>19</v>
      </c>
      <c r="D207" s="267" t="s">
        <v>786</v>
      </c>
      <c r="E207" s="18" t="s">
        <v>19</v>
      </c>
      <c r="F207" s="268">
        <v>215</v>
      </c>
      <c r="G207" s="35"/>
      <c r="H207" s="40"/>
    </row>
    <row r="208" spans="1:8" s="2" customFormat="1" ht="16.899999999999999" customHeight="1">
      <c r="A208" s="35"/>
      <c r="B208" s="40"/>
      <c r="C208" s="267" t="s">
        <v>19</v>
      </c>
      <c r="D208" s="267" t="s">
        <v>787</v>
      </c>
      <c r="E208" s="18" t="s">
        <v>19</v>
      </c>
      <c r="F208" s="268">
        <v>51.6</v>
      </c>
      <c r="G208" s="35"/>
      <c r="H208" s="40"/>
    </row>
    <row r="209" spans="1:8" s="2" customFormat="1" ht="16.899999999999999" customHeight="1">
      <c r="A209" s="35"/>
      <c r="B209" s="40"/>
      <c r="C209" s="267" t="s">
        <v>150</v>
      </c>
      <c r="D209" s="267" t="s">
        <v>199</v>
      </c>
      <c r="E209" s="18" t="s">
        <v>19</v>
      </c>
      <c r="F209" s="268">
        <v>266.60000000000002</v>
      </c>
      <c r="G209" s="35"/>
      <c r="H209" s="40"/>
    </row>
    <row r="210" spans="1:8" s="2" customFormat="1" ht="16.899999999999999" customHeight="1">
      <c r="A210" s="35"/>
      <c r="B210" s="40"/>
      <c r="C210" s="269" t="s">
        <v>2312</v>
      </c>
      <c r="D210" s="35"/>
      <c r="E210" s="35"/>
      <c r="F210" s="35"/>
      <c r="G210" s="35"/>
      <c r="H210" s="40"/>
    </row>
    <row r="211" spans="1:8" s="2" customFormat="1" ht="16.899999999999999" customHeight="1">
      <c r="A211" s="35"/>
      <c r="B211" s="40"/>
      <c r="C211" s="267" t="s">
        <v>347</v>
      </c>
      <c r="D211" s="267" t="s">
        <v>348</v>
      </c>
      <c r="E211" s="18" t="s">
        <v>330</v>
      </c>
      <c r="F211" s="268">
        <v>479.88</v>
      </c>
      <c r="G211" s="35"/>
      <c r="H211" s="40"/>
    </row>
    <row r="212" spans="1:8" s="2" customFormat="1" ht="16.899999999999999" customHeight="1">
      <c r="A212" s="35"/>
      <c r="B212" s="40"/>
      <c r="C212" s="267" t="s">
        <v>769</v>
      </c>
      <c r="D212" s="267" t="s">
        <v>2359</v>
      </c>
      <c r="E212" s="18" t="s">
        <v>144</v>
      </c>
      <c r="F212" s="268">
        <v>585.226</v>
      </c>
      <c r="G212" s="35"/>
      <c r="H212" s="40"/>
    </row>
    <row r="213" spans="1:8" s="2" customFormat="1" ht="16.899999999999999" customHeight="1">
      <c r="A213" s="35"/>
      <c r="B213" s="40"/>
      <c r="C213" s="267" t="s">
        <v>328</v>
      </c>
      <c r="D213" s="267" t="s">
        <v>2339</v>
      </c>
      <c r="E213" s="18" t="s">
        <v>330</v>
      </c>
      <c r="F213" s="268">
        <v>1111.9290000000001</v>
      </c>
      <c r="G213" s="35"/>
      <c r="H213" s="40"/>
    </row>
    <row r="214" spans="1:8" s="2" customFormat="1" ht="16.899999999999999" customHeight="1">
      <c r="A214" s="35"/>
      <c r="B214" s="40"/>
      <c r="C214" s="263" t="s">
        <v>136</v>
      </c>
      <c r="D214" s="264" t="s">
        <v>137</v>
      </c>
      <c r="E214" s="265" t="s">
        <v>124</v>
      </c>
      <c r="F214" s="266">
        <v>447.32</v>
      </c>
      <c r="G214" s="35"/>
      <c r="H214" s="40"/>
    </row>
    <row r="215" spans="1:8" s="2" customFormat="1" ht="16.899999999999999" customHeight="1">
      <c r="A215" s="35"/>
      <c r="B215" s="40"/>
      <c r="C215" s="267" t="s">
        <v>19</v>
      </c>
      <c r="D215" s="267" t="s">
        <v>377</v>
      </c>
      <c r="E215" s="18" t="s">
        <v>19</v>
      </c>
      <c r="F215" s="268">
        <v>0</v>
      </c>
      <c r="G215" s="35"/>
      <c r="H215" s="40"/>
    </row>
    <row r="216" spans="1:8" s="2" customFormat="1" ht="16.899999999999999" customHeight="1">
      <c r="A216" s="35"/>
      <c r="B216" s="40"/>
      <c r="C216" s="267" t="s">
        <v>19</v>
      </c>
      <c r="D216" s="267" t="s">
        <v>795</v>
      </c>
      <c r="E216" s="18" t="s">
        <v>19</v>
      </c>
      <c r="F216" s="268">
        <v>455.32</v>
      </c>
      <c r="G216" s="35"/>
      <c r="H216" s="40"/>
    </row>
    <row r="217" spans="1:8" s="2" customFormat="1" ht="16.899999999999999" customHeight="1">
      <c r="A217" s="35"/>
      <c r="B217" s="40"/>
      <c r="C217" s="267" t="s">
        <v>19</v>
      </c>
      <c r="D217" s="267" t="s">
        <v>796</v>
      </c>
      <c r="E217" s="18" t="s">
        <v>19</v>
      </c>
      <c r="F217" s="268">
        <v>-8</v>
      </c>
      <c r="G217" s="35"/>
      <c r="H217" s="40"/>
    </row>
    <row r="218" spans="1:8" s="2" customFormat="1" ht="16.899999999999999" customHeight="1">
      <c r="A218" s="35"/>
      <c r="B218" s="40"/>
      <c r="C218" s="267" t="s">
        <v>136</v>
      </c>
      <c r="D218" s="267" t="s">
        <v>199</v>
      </c>
      <c r="E218" s="18" t="s">
        <v>19</v>
      </c>
      <c r="F218" s="268">
        <v>447.32</v>
      </c>
      <c r="G218" s="35"/>
      <c r="H218" s="40"/>
    </row>
    <row r="219" spans="1:8" s="2" customFormat="1" ht="16.899999999999999" customHeight="1">
      <c r="A219" s="35"/>
      <c r="B219" s="40"/>
      <c r="C219" s="269" t="s">
        <v>2312</v>
      </c>
      <c r="D219" s="35"/>
      <c r="E219" s="35"/>
      <c r="F219" s="35"/>
      <c r="G219" s="35"/>
      <c r="H219" s="40"/>
    </row>
    <row r="220" spans="1:8" s="2" customFormat="1" ht="16.899999999999999" customHeight="1">
      <c r="A220" s="35"/>
      <c r="B220" s="40"/>
      <c r="C220" s="267" t="s">
        <v>373</v>
      </c>
      <c r="D220" s="267" t="s">
        <v>2340</v>
      </c>
      <c r="E220" s="18" t="s">
        <v>124</v>
      </c>
      <c r="F220" s="268">
        <v>447.32</v>
      </c>
      <c r="G220" s="35"/>
      <c r="H220" s="40"/>
    </row>
    <row r="221" spans="1:8" s="2" customFormat="1" ht="16.899999999999999" customHeight="1">
      <c r="A221" s="35"/>
      <c r="B221" s="40"/>
      <c r="C221" s="267" t="s">
        <v>259</v>
      </c>
      <c r="D221" s="267" t="s">
        <v>2341</v>
      </c>
      <c r="E221" s="18" t="s">
        <v>124</v>
      </c>
      <c r="F221" s="268">
        <v>447.32</v>
      </c>
      <c r="G221" s="35"/>
      <c r="H221" s="40"/>
    </row>
    <row r="222" spans="1:8" s="2" customFormat="1" ht="16.899999999999999" customHeight="1">
      <c r="A222" s="35"/>
      <c r="B222" s="40"/>
      <c r="C222" s="267" t="s">
        <v>269</v>
      </c>
      <c r="D222" s="267" t="s">
        <v>2318</v>
      </c>
      <c r="E222" s="18" t="s">
        <v>144</v>
      </c>
      <c r="F222" s="268">
        <v>610.30600000000004</v>
      </c>
      <c r="G222" s="35"/>
      <c r="H222" s="40"/>
    </row>
    <row r="223" spans="1:8" s="2" customFormat="1" ht="16.899999999999999" customHeight="1">
      <c r="A223" s="35"/>
      <c r="B223" s="40"/>
      <c r="C223" s="267" t="s">
        <v>368</v>
      </c>
      <c r="D223" s="267" t="s">
        <v>2342</v>
      </c>
      <c r="E223" s="18" t="s">
        <v>124</v>
      </c>
      <c r="F223" s="268">
        <v>447.32</v>
      </c>
      <c r="G223" s="35"/>
      <c r="H223" s="40"/>
    </row>
    <row r="224" spans="1:8" s="2" customFormat="1" ht="16.899999999999999" customHeight="1">
      <c r="A224" s="35"/>
      <c r="B224" s="40"/>
      <c r="C224" s="263" t="s">
        <v>48</v>
      </c>
      <c r="D224" s="264" t="s">
        <v>143</v>
      </c>
      <c r="E224" s="265" t="s">
        <v>144</v>
      </c>
      <c r="F224" s="266">
        <v>1525.7639999999999</v>
      </c>
      <c r="G224" s="35"/>
      <c r="H224" s="40"/>
    </row>
    <row r="225" spans="1:8" s="2" customFormat="1" ht="16.899999999999999" customHeight="1">
      <c r="A225" s="35"/>
      <c r="B225" s="40"/>
      <c r="C225" s="267" t="s">
        <v>19</v>
      </c>
      <c r="D225" s="267" t="s">
        <v>754</v>
      </c>
      <c r="E225" s="18" t="s">
        <v>19</v>
      </c>
      <c r="F225" s="268">
        <v>1680.028</v>
      </c>
      <c r="G225" s="35"/>
      <c r="H225" s="40"/>
    </row>
    <row r="226" spans="1:8" s="2" customFormat="1" ht="16.899999999999999" customHeight="1">
      <c r="A226" s="35"/>
      <c r="B226" s="40"/>
      <c r="C226" s="267" t="s">
        <v>19</v>
      </c>
      <c r="D226" s="267" t="s">
        <v>276</v>
      </c>
      <c r="E226" s="18" t="s">
        <v>19</v>
      </c>
      <c r="F226" s="268">
        <v>0</v>
      </c>
      <c r="G226" s="35"/>
      <c r="H226" s="40"/>
    </row>
    <row r="227" spans="1:8" s="2" customFormat="1" ht="16.899999999999999" customHeight="1">
      <c r="A227" s="35"/>
      <c r="B227" s="40"/>
      <c r="C227" s="267" t="s">
        <v>19</v>
      </c>
      <c r="D227" s="267" t="s">
        <v>277</v>
      </c>
      <c r="E227" s="18" t="s">
        <v>19</v>
      </c>
      <c r="F227" s="268">
        <v>-1.6</v>
      </c>
      <c r="G227" s="35"/>
      <c r="H227" s="40"/>
    </row>
    <row r="228" spans="1:8" s="2" customFormat="1" ht="16.899999999999999" customHeight="1">
      <c r="A228" s="35"/>
      <c r="B228" s="40"/>
      <c r="C228" s="267" t="s">
        <v>19</v>
      </c>
      <c r="D228" s="267" t="s">
        <v>278</v>
      </c>
      <c r="E228" s="18" t="s">
        <v>19</v>
      </c>
      <c r="F228" s="268">
        <v>-89.463999999999999</v>
      </c>
      <c r="G228" s="35"/>
      <c r="H228" s="40"/>
    </row>
    <row r="229" spans="1:8" s="2" customFormat="1" ht="16.899999999999999" customHeight="1">
      <c r="A229" s="35"/>
      <c r="B229" s="40"/>
      <c r="C229" s="267" t="s">
        <v>19</v>
      </c>
      <c r="D229" s="267" t="s">
        <v>755</v>
      </c>
      <c r="E229" s="18" t="s">
        <v>19</v>
      </c>
      <c r="F229" s="268">
        <v>-13.2</v>
      </c>
      <c r="G229" s="35"/>
      <c r="H229" s="40"/>
    </row>
    <row r="230" spans="1:8" s="2" customFormat="1" ht="16.899999999999999" customHeight="1">
      <c r="A230" s="35"/>
      <c r="B230" s="40"/>
      <c r="C230" s="267" t="s">
        <v>19</v>
      </c>
      <c r="D230" s="267" t="s">
        <v>756</v>
      </c>
      <c r="E230" s="18" t="s">
        <v>19</v>
      </c>
      <c r="F230" s="268">
        <v>-50</v>
      </c>
      <c r="G230" s="35"/>
      <c r="H230" s="40"/>
    </row>
    <row r="231" spans="1:8" s="2" customFormat="1" ht="16.899999999999999" customHeight="1">
      <c r="A231" s="35"/>
      <c r="B231" s="40"/>
      <c r="C231" s="267" t="s">
        <v>48</v>
      </c>
      <c r="D231" s="267" t="s">
        <v>199</v>
      </c>
      <c r="E231" s="18" t="s">
        <v>19</v>
      </c>
      <c r="F231" s="268">
        <v>1525.7639999999999</v>
      </c>
      <c r="G231" s="35"/>
      <c r="H231" s="40"/>
    </row>
    <row r="232" spans="1:8" s="2" customFormat="1" ht="16.899999999999999" customHeight="1">
      <c r="A232" s="35"/>
      <c r="B232" s="40"/>
      <c r="C232" s="269" t="s">
        <v>2312</v>
      </c>
      <c r="D232" s="35"/>
      <c r="E232" s="35"/>
      <c r="F232" s="35"/>
      <c r="G232" s="35"/>
      <c r="H232" s="40"/>
    </row>
    <row r="233" spans="1:8" s="2" customFormat="1" ht="16.899999999999999" customHeight="1">
      <c r="A233" s="35"/>
      <c r="B233" s="40"/>
      <c r="C233" s="267" t="s">
        <v>269</v>
      </c>
      <c r="D233" s="267" t="s">
        <v>2318</v>
      </c>
      <c r="E233" s="18" t="s">
        <v>144</v>
      </c>
      <c r="F233" s="268">
        <v>610.30600000000004</v>
      </c>
      <c r="G233" s="35"/>
      <c r="H233" s="40"/>
    </row>
    <row r="234" spans="1:8" s="2" customFormat="1" ht="16.899999999999999" customHeight="1">
      <c r="A234" s="35"/>
      <c r="B234" s="40"/>
      <c r="C234" s="267" t="s">
        <v>263</v>
      </c>
      <c r="D234" s="267" t="s">
        <v>2360</v>
      </c>
      <c r="E234" s="18" t="s">
        <v>144</v>
      </c>
      <c r="F234" s="268">
        <v>152.57599999999999</v>
      </c>
      <c r="G234" s="35"/>
      <c r="H234" s="40"/>
    </row>
    <row r="235" spans="1:8" s="2" customFormat="1" ht="16.899999999999999" customHeight="1">
      <c r="A235" s="35"/>
      <c r="B235" s="40"/>
      <c r="C235" s="267" t="s">
        <v>283</v>
      </c>
      <c r="D235" s="267" t="s">
        <v>2343</v>
      </c>
      <c r="E235" s="18" t="s">
        <v>144</v>
      </c>
      <c r="F235" s="268">
        <v>915.45799999999997</v>
      </c>
      <c r="G235" s="35"/>
      <c r="H235" s="40"/>
    </row>
    <row r="236" spans="1:8" s="2" customFormat="1" ht="16.899999999999999" customHeight="1">
      <c r="A236" s="35"/>
      <c r="B236" s="40"/>
      <c r="C236" s="267" t="s">
        <v>301</v>
      </c>
      <c r="D236" s="267" t="s">
        <v>2344</v>
      </c>
      <c r="E236" s="18" t="s">
        <v>144</v>
      </c>
      <c r="F236" s="268">
        <v>1220.6110000000001</v>
      </c>
      <c r="G236" s="35"/>
      <c r="H236" s="40"/>
    </row>
    <row r="237" spans="1:8" s="2" customFormat="1" ht="16.899999999999999" customHeight="1">
      <c r="A237" s="35"/>
      <c r="B237" s="40"/>
      <c r="C237" s="267" t="s">
        <v>307</v>
      </c>
      <c r="D237" s="267" t="s">
        <v>2345</v>
      </c>
      <c r="E237" s="18" t="s">
        <v>144</v>
      </c>
      <c r="F237" s="268">
        <v>1830.9169999999999</v>
      </c>
      <c r="G237" s="35"/>
      <c r="H237" s="40"/>
    </row>
    <row r="238" spans="1:8" s="2" customFormat="1" ht="16.899999999999999" customHeight="1">
      <c r="A238" s="35"/>
      <c r="B238" s="40"/>
      <c r="C238" s="267" t="s">
        <v>769</v>
      </c>
      <c r="D238" s="267" t="s">
        <v>2359</v>
      </c>
      <c r="E238" s="18" t="s">
        <v>144</v>
      </c>
      <c r="F238" s="268">
        <v>585.226</v>
      </c>
      <c r="G238" s="35"/>
      <c r="H238" s="40"/>
    </row>
    <row r="239" spans="1:8" s="2" customFormat="1" ht="16.899999999999999" customHeight="1">
      <c r="A239" s="35"/>
      <c r="B239" s="40"/>
      <c r="C239" s="267" t="s">
        <v>318</v>
      </c>
      <c r="D239" s="267" t="s">
        <v>2346</v>
      </c>
      <c r="E239" s="18" t="s">
        <v>144</v>
      </c>
      <c r="F239" s="268">
        <v>610.30600000000004</v>
      </c>
      <c r="G239" s="35"/>
      <c r="H239" s="40"/>
    </row>
    <row r="240" spans="1:8" s="2" customFormat="1" ht="16.899999999999999" customHeight="1">
      <c r="A240" s="35"/>
      <c r="B240" s="40"/>
      <c r="C240" s="267" t="s">
        <v>323</v>
      </c>
      <c r="D240" s="267" t="s">
        <v>2347</v>
      </c>
      <c r="E240" s="18" t="s">
        <v>144</v>
      </c>
      <c r="F240" s="268">
        <v>915.45799999999997</v>
      </c>
      <c r="G240" s="35"/>
      <c r="H240" s="40"/>
    </row>
    <row r="241" spans="1:8" s="2" customFormat="1" ht="16.899999999999999" customHeight="1">
      <c r="A241" s="35"/>
      <c r="B241" s="40"/>
      <c r="C241" s="267" t="s">
        <v>328</v>
      </c>
      <c r="D241" s="267" t="s">
        <v>2339</v>
      </c>
      <c r="E241" s="18" t="s">
        <v>330</v>
      </c>
      <c r="F241" s="268">
        <v>1111.9290000000001</v>
      </c>
      <c r="G241" s="35"/>
      <c r="H241" s="40"/>
    </row>
    <row r="242" spans="1:8" s="2" customFormat="1" ht="16.899999999999999" customHeight="1">
      <c r="A242" s="35"/>
      <c r="B242" s="40"/>
      <c r="C242" s="267" t="s">
        <v>336</v>
      </c>
      <c r="D242" s="267" t="s">
        <v>2322</v>
      </c>
      <c r="E242" s="18" t="s">
        <v>144</v>
      </c>
      <c r="F242" s="268">
        <v>1207.1379999999999</v>
      </c>
      <c r="G242" s="35"/>
      <c r="H242" s="40"/>
    </row>
    <row r="243" spans="1:8" s="2" customFormat="1" ht="16.899999999999999" customHeight="1">
      <c r="A243" s="35"/>
      <c r="B243" s="40"/>
      <c r="C243" s="263" t="s">
        <v>147</v>
      </c>
      <c r="D243" s="264" t="s">
        <v>148</v>
      </c>
      <c r="E243" s="265" t="s">
        <v>144</v>
      </c>
      <c r="F243" s="266">
        <v>1207.1379999999999</v>
      </c>
      <c r="G243" s="35"/>
      <c r="H243" s="40"/>
    </row>
    <row r="244" spans="1:8" s="2" customFormat="1" ht="16.899999999999999" customHeight="1">
      <c r="A244" s="35"/>
      <c r="B244" s="40"/>
      <c r="C244" s="267" t="s">
        <v>19</v>
      </c>
      <c r="D244" s="267" t="s">
        <v>340</v>
      </c>
      <c r="E244" s="18" t="s">
        <v>19</v>
      </c>
      <c r="F244" s="268">
        <v>1525.7639999999999</v>
      </c>
      <c r="G244" s="35"/>
      <c r="H244" s="40"/>
    </row>
    <row r="245" spans="1:8" s="2" customFormat="1" ht="16.899999999999999" customHeight="1">
      <c r="A245" s="35"/>
      <c r="B245" s="40"/>
      <c r="C245" s="267" t="s">
        <v>19</v>
      </c>
      <c r="D245" s="267" t="s">
        <v>783</v>
      </c>
      <c r="E245" s="18" t="s">
        <v>19</v>
      </c>
      <c r="F245" s="268">
        <v>-260.69400000000002</v>
      </c>
      <c r="G245" s="35"/>
      <c r="H245" s="40"/>
    </row>
    <row r="246" spans="1:8" s="2" customFormat="1" ht="16.899999999999999" customHeight="1">
      <c r="A246" s="35"/>
      <c r="B246" s="40"/>
      <c r="C246" s="267" t="s">
        <v>19</v>
      </c>
      <c r="D246" s="267" t="s">
        <v>784</v>
      </c>
      <c r="E246" s="18" t="s">
        <v>19</v>
      </c>
      <c r="F246" s="268">
        <v>-57.932000000000002</v>
      </c>
      <c r="G246" s="35"/>
      <c r="H246" s="40"/>
    </row>
    <row r="247" spans="1:8" s="2" customFormat="1" ht="16.899999999999999" customHeight="1">
      <c r="A247" s="35"/>
      <c r="B247" s="40"/>
      <c r="C247" s="267" t="s">
        <v>147</v>
      </c>
      <c r="D247" s="267" t="s">
        <v>199</v>
      </c>
      <c r="E247" s="18" t="s">
        <v>19</v>
      </c>
      <c r="F247" s="268">
        <v>1207.1379999999999</v>
      </c>
      <c r="G247" s="35"/>
      <c r="H247" s="40"/>
    </row>
    <row r="248" spans="1:8" s="2" customFormat="1" ht="16.899999999999999" customHeight="1">
      <c r="A248" s="35"/>
      <c r="B248" s="40"/>
      <c r="C248" s="269" t="s">
        <v>2312</v>
      </c>
      <c r="D248" s="35"/>
      <c r="E248" s="35"/>
      <c r="F248" s="35"/>
      <c r="G248" s="35"/>
      <c r="H248" s="40"/>
    </row>
    <row r="249" spans="1:8" s="2" customFormat="1" ht="16.899999999999999" customHeight="1">
      <c r="A249" s="35"/>
      <c r="B249" s="40"/>
      <c r="C249" s="267" t="s">
        <v>336</v>
      </c>
      <c r="D249" s="267" t="s">
        <v>2322</v>
      </c>
      <c r="E249" s="18" t="s">
        <v>144</v>
      </c>
      <c r="F249" s="268">
        <v>1207.1379999999999</v>
      </c>
      <c r="G249" s="35"/>
      <c r="H249" s="40"/>
    </row>
    <row r="250" spans="1:8" s="2" customFormat="1" ht="16.899999999999999" customHeight="1">
      <c r="A250" s="35"/>
      <c r="B250" s="40"/>
      <c r="C250" s="267" t="s">
        <v>769</v>
      </c>
      <c r="D250" s="267" t="s">
        <v>2359</v>
      </c>
      <c r="E250" s="18" t="s">
        <v>144</v>
      </c>
      <c r="F250" s="268">
        <v>585.226</v>
      </c>
      <c r="G250" s="35"/>
      <c r="H250" s="40"/>
    </row>
    <row r="251" spans="1:8" s="2" customFormat="1" ht="16.899999999999999" customHeight="1">
      <c r="A251" s="35"/>
      <c r="B251" s="40"/>
      <c r="C251" s="267" t="s">
        <v>328</v>
      </c>
      <c r="D251" s="267" t="s">
        <v>2339</v>
      </c>
      <c r="E251" s="18" t="s">
        <v>330</v>
      </c>
      <c r="F251" s="268">
        <v>1111.9290000000001</v>
      </c>
      <c r="G251" s="35"/>
      <c r="H251" s="40"/>
    </row>
    <row r="252" spans="1:8" s="2" customFormat="1" ht="26.45" customHeight="1">
      <c r="A252" s="35"/>
      <c r="B252" s="40"/>
      <c r="C252" s="262" t="s">
        <v>85</v>
      </c>
      <c r="D252" s="262" t="s">
        <v>86</v>
      </c>
      <c r="E252" s="35"/>
      <c r="F252" s="35"/>
      <c r="G252" s="35"/>
      <c r="H252" s="40"/>
    </row>
    <row r="253" spans="1:8" s="2" customFormat="1" ht="16.899999999999999" customHeight="1">
      <c r="A253" s="35"/>
      <c r="B253" s="40"/>
      <c r="C253" s="263" t="s">
        <v>932</v>
      </c>
      <c r="D253" s="264" t="s">
        <v>933</v>
      </c>
      <c r="E253" s="265" t="s">
        <v>144</v>
      </c>
      <c r="F253" s="266">
        <v>2.4</v>
      </c>
      <c r="G253" s="35"/>
      <c r="H253" s="40"/>
    </row>
    <row r="254" spans="1:8" s="2" customFormat="1" ht="16.899999999999999" customHeight="1">
      <c r="A254" s="35"/>
      <c r="B254" s="40"/>
      <c r="C254" s="267" t="s">
        <v>19</v>
      </c>
      <c r="D254" s="267" t="s">
        <v>1047</v>
      </c>
      <c r="E254" s="18" t="s">
        <v>19</v>
      </c>
      <c r="F254" s="268">
        <v>2.4</v>
      </c>
      <c r="G254" s="35"/>
      <c r="H254" s="40"/>
    </row>
    <row r="255" spans="1:8" s="2" customFormat="1" ht="16.899999999999999" customHeight="1">
      <c r="A255" s="35"/>
      <c r="B255" s="40"/>
      <c r="C255" s="267" t="s">
        <v>932</v>
      </c>
      <c r="D255" s="267" t="s">
        <v>199</v>
      </c>
      <c r="E255" s="18" t="s">
        <v>19</v>
      </c>
      <c r="F255" s="268">
        <v>2.4</v>
      </c>
      <c r="G255" s="35"/>
      <c r="H255" s="40"/>
    </row>
    <row r="256" spans="1:8" s="2" customFormat="1" ht="16.899999999999999" customHeight="1">
      <c r="A256" s="35"/>
      <c r="B256" s="40"/>
      <c r="C256" s="269" t="s">
        <v>2312</v>
      </c>
      <c r="D256" s="35"/>
      <c r="E256" s="35"/>
      <c r="F256" s="35"/>
      <c r="G256" s="35"/>
      <c r="H256" s="40"/>
    </row>
    <row r="257" spans="1:8" s="2" customFormat="1" ht="16.899999999999999" customHeight="1">
      <c r="A257" s="35"/>
      <c r="B257" s="40"/>
      <c r="C257" s="267" t="s">
        <v>1043</v>
      </c>
      <c r="D257" s="267" t="s">
        <v>2361</v>
      </c>
      <c r="E257" s="18" t="s">
        <v>144</v>
      </c>
      <c r="F257" s="268">
        <v>2.4</v>
      </c>
      <c r="G257" s="35"/>
      <c r="H257" s="40"/>
    </row>
    <row r="258" spans="1:8" s="2" customFormat="1" ht="16.899999999999999" customHeight="1">
      <c r="A258" s="35"/>
      <c r="B258" s="40"/>
      <c r="C258" s="267" t="s">
        <v>336</v>
      </c>
      <c r="D258" s="267" t="s">
        <v>2322</v>
      </c>
      <c r="E258" s="18" t="s">
        <v>144</v>
      </c>
      <c r="F258" s="268">
        <v>62.963999999999999</v>
      </c>
      <c r="G258" s="35"/>
      <c r="H258" s="40"/>
    </row>
    <row r="259" spans="1:8" s="2" customFormat="1" ht="16.899999999999999" customHeight="1">
      <c r="A259" s="35"/>
      <c r="B259" s="40"/>
      <c r="C259" s="263" t="s">
        <v>924</v>
      </c>
      <c r="D259" s="264" t="s">
        <v>925</v>
      </c>
      <c r="E259" s="265" t="s">
        <v>128</v>
      </c>
      <c r="F259" s="266">
        <v>53.67</v>
      </c>
      <c r="G259" s="35"/>
      <c r="H259" s="40"/>
    </row>
    <row r="260" spans="1:8" s="2" customFormat="1" ht="16.899999999999999" customHeight="1">
      <c r="A260" s="35"/>
      <c r="B260" s="40"/>
      <c r="C260" s="267" t="s">
        <v>19</v>
      </c>
      <c r="D260" s="267" t="s">
        <v>1086</v>
      </c>
      <c r="E260" s="18" t="s">
        <v>19</v>
      </c>
      <c r="F260" s="268">
        <v>53.67</v>
      </c>
      <c r="G260" s="35"/>
      <c r="H260" s="40"/>
    </row>
    <row r="261" spans="1:8" s="2" customFormat="1" ht="16.899999999999999" customHeight="1">
      <c r="A261" s="35"/>
      <c r="B261" s="40"/>
      <c r="C261" s="267" t="s">
        <v>924</v>
      </c>
      <c r="D261" s="267" t="s">
        <v>199</v>
      </c>
      <c r="E261" s="18" t="s">
        <v>19</v>
      </c>
      <c r="F261" s="268">
        <v>53.67</v>
      </c>
      <c r="G261" s="35"/>
      <c r="H261" s="40"/>
    </row>
    <row r="262" spans="1:8" s="2" customFormat="1" ht="16.899999999999999" customHeight="1">
      <c r="A262" s="35"/>
      <c r="B262" s="40"/>
      <c r="C262" s="269" t="s">
        <v>2312</v>
      </c>
      <c r="D262" s="35"/>
      <c r="E262" s="35"/>
      <c r="F262" s="35"/>
      <c r="G262" s="35"/>
      <c r="H262" s="40"/>
    </row>
    <row r="263" spans="1:8" s="2" customFormat="1" ht="16.899999999999999" customHeight="1">
      <c r="A263" s="35"/>
      <c r="B263" s="40"/>
      <c r="C263" s="267" t="s">
        <v>1080</v>
      </c>
      <c r="D263" s="267" t="s">
        <v>2362</v>
      </c>
      <c r="E263" s="18" t="s">
        <v>128</v>
      </c>
      <c r="F263" s="268">
        <v>53.67</v>
      </c>
      <c r="G263" s="35"/>
      <c r="H263" s="40"/>
    </row>
    <row r="264" spans="1:8" s="2" customFormat="1" ht="16.899999999999999" customHeight="1">
      <c r="A264" s="35"/>
      <c r="B264" s="40"/>
      <c r="C264" s="267" t="s">
        <v>1090</v>
      </c>
      <c r="D264" s="267" t="s">
        <v>1091</v>
      </c>
      <c r="E264" s="18" t="s">
        <v>144</v>
      </c>
      <c r="F264" s="268">
        <v>3.7570000000000001</v>
      </c>
      <c r="G264" s="35"/>
      <c r="H264" s="40"/>
    </row>
    <row r="265" spans="1:8" s="2" customFormat="1" ht="16.899999999999999" customHeight="1">
      <c r="A265" s="35"/>
      <c r="B265" s="40"/>
      <c r="C265" s="263" t="s">
        <v>150</v>
      </c>
      <c r="D265" s="264" t="s">
        <v>930</v>
      </c>
      <c r="E265" s="265" t="s">
        <v>144</v>
      </c>
      <c r="F265" s="266">
        <v>1.6</v>
      </c>
      <c r="G265" s="35"/>
      <c r="H265" s="40"/>
    </row>
    <row r="266" spans="1:8" s="2" customFormat="1" ht="16.899999999999999" customHeight="1">
      <c r="A266" s="35"/>
      <c r="B266" s="40"/>
      <c r="C266" s="267" t="s">
        <v>19</v>
      </c>
      <c r="D266" s="267" t="s">
        <v>1042</v>
      </c>
      <c r="E266" s="18" t="s">
        <v>19</v>
      </c>
      <c r="F266" s="268">
        <v>1.6</v>
      </c>
      <c r="G266" s="35"/>
      <c r="H266" s="40"/>
    </row>
    <row r="267" spans="1:8" s="2" customFormat="1" ht="16.899999999999999" customHeight="1">
      <c r="A267" s="35"/>
      <c r="B267" s="40"/>
      <c r="C267" s="267" t="s">
        <v>150</v>
      </c>
      <c r="D267" s="267" t="s">
        <v>199</v>
      </c>
      <c r="E267" s="18" t="s">
        <v>19</v>
      </c>
      <c r="F267" s="268">
        <v>1.6</v>
      </c>
      <c r="G267" s="35"/>
      <c r="H267" s="40"/>
    </row>
    <row r="268" spans="1:8" s="2" customFormat="1" ht="16.899999999999999" customHeight="1">
      <c r="A268" s="35"/>
      <c r="B268" s="40"/>
      <c r="C268" s="269" t="s">
        <v>2312</v>
      </c>
      <c r="D268" s="35"/>
      <c r="E268" s="35"/>
      <c r="F268" s="35"/>
      <c r="G268" s="35"/>
      <c r="H268" s="40"/>
    </row>
    <row r="269" spans="1:8" s="2" customFormat="1" ht="16.899999999999999" customHeight="1">
      <c r="A269" s="35"/>
      <c r="B269" s="40"/>
      <c r="C269" s="267" t="s">
        <v>1038</v>
      </c>
      <c r="D269" s="267" t="s">
        <v>2363</v>
      </c>
      <c r="E269" s="18" t="s">
        <v>144</v>
      </c>
      <c r="F269" s="268">
        <v>1.6</v>
      </c>
      <c r="G269" s="35"/>
      <c r="H269" s="40"/>
    </row>
    <row r="270" spans="1:8" s="2" customFormat="1" ht="16.899999999999999" customHeight="1">
      <c r="A270" s="35"/>
      <c r="B270" s="40"/>
      <c r="C270" s="267" t="s">
        <v>336</v>
      </c>
      <c r="D270" s="267" t="s">
        <v>2322</v>
      </c>
      <c r="E270" s="18" t="s">
        <v>144</v>
      </c>
      <c r="F270" s="268">
        <v>62.963999999999999</v>
      </c>
      <c r="G270" s="35"/>
      <c r="H270" s="40"/>
    </row>
    <row r="271" spans="1:8" s="2" customFormat="1" ht="16.899999999999999" customHeight="1">
      <c r="A271" s="35"/>
      <c r="B271" s="40"/>
      <c r="C271" s="263" t="s">
        <v>48</v>
      </c>
      <c r="D271" s="264" t="s">
        <v>927</v>
      </c>
      <c r="E271" s="265" t="s">
        <v>144</v>
      </c>
      <c r="F271" s="266">
        <v>88</v>
      </c>
      <c r="G271" s="35"/>
      <c r="H271" s="40"/>
    </row>
    <row r="272" spans="1:8" s="2" customFormat="1" ht="16.899999999999999" customHeight="1">
      <c r="A272" s="35"/>
      <c r="B272" s="40"/>
      <c r="C272" s="267" t="s">
        <v>19</v>
      </c>
      <c r="D272" s="267" t="s">
        <v>947</v>
      </c>
      <c r="E272" s="18" t="s">
        <v>19</v>
      </c>
      <c r="F272" s="268">
        <v>88</v>
      </c>
      <c r="G272" s="35"/>
      <c r="H272" s="40"/>
    </row>
    <row r="273" spans="1:8" s="2" customFormat="1" ht="16.899999999999999" customHeight="1">
      <c r="A273" s="35"/>
      <c r="B273" s="40"/>
      <c r="C273" s="267" t="s">
        <v>48</v>
      </c>
      <c r="D273" s="267" t="s">
        <v>199</v>
      </c>
      <c r="E273" s="18" t="s">
        <v>19</v>
      </c>
      <c r="F273" s="268">
        <v>88</v>
      </c>
      <c r="G273" s="35"/>
      <c r="H273" s="40"/>
    </row>
    <row r="274" spans="1:8" s="2" customFormat="1" ht="16.899999999999999" customHeight="1">
      <c r="A274" s="35"/>
      <c r="B274" s="40"/>
      <c r="C274" s="269" t="s">
        <v>2312</v>
      </c>
      <c r="D274" s="35"/>
      <c r="E274" s="35"/>
      <c r="F274" s="35"/>
      <c r="G274" s="35"/>
      <c r="H274" s="40"/>
    </row>
    <row r="275" spans="1:8" s="2" customFormat="1" ht="16.899999999999999" customHeight="1">
      <c r="A275" s="35"/>
      <c r="B275" s="40"/>
      <c r="C275" s="267" t="s">
        <v>943</v>
      </c>
      <c r="D275" s="267" t="s">
        <v>2364</v>
      </c>
      <c r="E275" s="18" t="s">
        <v>144</v>
      </c>
      <c r="F275" s="268">
        <v>26.4</v>
      </c>
      <c r="G275" s="35"/>
      <c r="H275" s="40"/>
    </row>
    <row r="276" spans="1:8" s="2" customFormat="1" ht="16.899999999999999" customHeight="1">
      <c r="A276" s="35"/>
      <c r="B276" s="40"/>
      <c r="C276" s="267" t="s">
        <v>949</v>
      </c>
      <c r="D276" s="267" t="s">
        <v>2365</v>
      </c>
      <c r="E276" s="18" t="s">
        <v>144</v>
      </c>
      <c r="F276" s="268">
        <v>44</v>
      </c>
      <c r="G276" s="35"/>
      <c r="H276" s="40"/>
    </row>
    <row r="277" spans="1:8" s="2" customFormat="1" ht="16.899999999999999" customHeight="1">
      <c r="A277" s="35"/>
      <c r="B277" s="40"/>
      <c r="C277" s="267" t="s">
        <v>954</v>
      </c>
      <c r="D277" s="267" t="s">
        <v>2366</v>
      </c>
      <c r="E277" s="18" t="s">
        <v>144</v>
      </c>
      <c r="F277" s="268">
        <v>17.600000000000001</v>
      </c>
      <c r="G277" s="35"/>
      <c r="H277" s="40"/>
    </row>
    <row r="278" spans="1:8" s="2" customFormat="1" ht="16.899999999999999" customHeight="1">
      <c r="A278" s="35"/>
      <c r="B278" s="40"/>
      <c r="C278" s="267" t="s">
        <v>998</v>
      </c>
      <c r="D278" s="267" t="s">
        <v>2367</v>
      </c>
      <c r="E278" s="18" t="s">
        <v>144</v>
      </c>
      <c r="F278" s="268">
        <v>26.4</v>
      </c>
      <c r="G278" s="35"/>
      <c r="H278" s="40"/>
    </row>
    <row r="279" spans="1:8" s="2" customFormat="1" ht="16.899999999999999" customHeight="1">
      <c r="A279" s="35"/>
      <c r="B279" s="40"/>
      <c r="C279" s="267" t="s">
        <v>1002</v>
      </c>
      <c r="D279" s="267" t="s">
        <v>2368</v>
      </c>
      <c r="E279" s="18" t="s">
        <v>144</v>
      </c>
      <c r="F279" s="268">
        <v>61.6</v>
      </c>
      <c r="G279" s="35"/>
      <c r="H279" s="40"/>
    </row>
    <row r="280" spans="1:8" s="2" customFormat="1" ht="16.899999999999999" customHeight="1">
      <c r="A280" s="35"/>
      <c r="B280" s="40"/>
      <c r="C280" s="267" t="s">
        <v>1007</v>
      </c>
      <c r="D280" s="267" t="s">
        <v>2369</v>
      </c>
      <c r="E280" s="18" t="s">
        <v>144</v>
      </c>
      <c r="F280" s="268">
        <v>52.8</v>
      </c>
      <c r="G280" s="35"/>
      <c r="H280" s="40"/>
    </row>
    <row r="281" spans="1:8" s="2" customFormat="1" ht="16.899999999999999" customHeight="1">
      <c r="A281" s="35"/>
      <c r="B281" s="40"/>
      <c r="C281" s="267" t="s">
        <v>1012</v>
      </c>
      <c r="D281" s="267" t="s">
        <v>2370</v>
      </c>
      <c r="E281" s="18" t="s">
        <v>144</v>
      </c>
      <c r="F281" s="268">
        <v>123.2</v>
      </c>
      <c r="G281" s="35"/>
      <c r="H281" s="40"/>
    </row>
    <row r="282" spans="1:8" s="2" customFormat="1" ht="16.899999999999999" customHeight="1">
      <c r="A282" s="35"/>
      <c r="B282" s="40"/>
      <c r="C282" s="267" t="s">
        <v>769</v>
      </c>
      <c r="D282" s="267" t="s">
        <v>2359</v>
      </c>
      <c r="E282" s="18" t="s">
        <v>144</v>
      </c>
      <c r="F282" s="268">
        <v>25.036000000000001</v>
      </c>
      <c r="G282" s="35"/>
      <c r="H282" s="40"/>
    </row>
    <row r="283" spans="1:8" s="2" customFormat="1" ht="16.899999999999999" customHeight="1">
      <c r="A283" s="35"/>
      <c r="B283" s="40"/>
      <c r="C283" s="267" t="s">
        <v>1021</v>
      </c>
      <c r="D283" s="267" t="s">
        <v>2371</v>
      </c>
      <c r="E283" s="18" t="s">
        <v>144</v>
      </c>
      <c r="F283" s="268">
        <v>26.4</v>
      </c>
      <c r="G283" s="35"/>
      <c r="H283" s="40"/>
    </row>
    <row r="284" spans="1:8" s="2" customFormat="1" ht="16.899999999999999" customHeight="1">
      <c r="A284" s="35"/>
      <c r="B284" s="40"/>
      <c r="C284" s="267" t="s">
        <v>1025</v>
      </c>
      <c r="D284" s="267" t="s">
        <v>2372</v>
      </c>
      <c r="E284" s="18" t="s">
        <v>144</v>
      </c>
      <c r="F284" s="268">
        <v>61.6</v>
      </c>
      <c r="G284" s="35"/>
      <c r="H284" s="40"/>
    </row>
    <row r="285" spans="1:8" s="2" customFormat="1" ht="16.899999999999999" customHeight="1">
      <c r="A285" s="35"/>
      <c r="B285" s="40"/>
      <c r="C285" s="267" t="s">
        <v>328</v>
      </c>
      <c r="D285" s="267" t="s">
        <v>2339</v>
      </c>
      <c r="E285" s="18" t="s">
        <v>330</v>
      </c>
      <c r="F285" s="268">
        <v>47.567999999999998</v>
      </c>
      <c r="G285" s="35"/>
      <c r="H285" s="40"/>
    </row>
    <row r="286" spans="1:8" s="2" customFormat="1" ht="16.899999999999999" customHeight="1">
      <c r="A286" s="35"/>
      <c r="B286" s="40"/>
      <c r="C286" s="267" t="s">
        <v>336</v>
      </c>
      <c r="D286" s="267" t="s">
        <v>2322</v>
      </c>
      <c r="E286" s="18" t="s">
        <v>144</v>
      </c>
      <c r="F286" s="268">
        <v>62.963999999999999</v>
      </c>
      <c r="G286" s="35"/>
      <c r="H286" s="40"/>
    </row>
    <row r="287" spans="1:8" s="2" customFormat="1" ht="16.899999999999999" customHeight="1">
      <c r="A287" s="35"/>
      <c r="B287" s="40"/>
      <c r="C287" s="263" t="s">
        <v>147</v>
      </c>
      <c r="D287" s="264" t="s">
        <v>928</v>
      </c>
      <c r="E287" s="265" t="s">
        <v>144</v>
      </c>
      <c r="F287" s="266">
        <v>62.963999999999999</v>
      </c>
      <c r="G287" s="35"/>
      <c r="H287" s="40"/>
    </row>
    <row r="288" spans="1:8" s="2" customFormat="1" ht="16.899999999999999" customHeight="1">
      <c r="A288" s="35"/>
      <c r="B288" s="40"/>
      <c r="C288" s="267" t="s">
        <v>19</v>
      </c>
      <c r="D288" s="267" t="s">
        <v>1032</v>
      </c>
      <c r="E288" s="18" t="s">
        <v>19</v>
      </c>
      <c r="F288" s="268">
        <v>88</v>
      </c>
      <c r="G288" s="35"/>
      <c r="H288" s="40"/>
    </row>
    <row r="289" spans="1:8" s="2" customFormat="1" ht="16.899999999999999" customHeight="1">
      <c r="A289" s="35"/>
      <c r="B289" s="40"/>
      <c r="C289" s="267" t="s">
        <v>19</v>
      </c>
      <c r="D289" s="267" t="s">
        <v>1033</v>
      </c>
      <c r="E289" s="18" t="s">
        <v>19</v>
      </c>
      <c r="F289" s="268">
        <v>-1.6</v>
      </c>
      <c r="G289" s="35"/>
      <c r="H289" s="40"/>
    </row>
    <row r="290" spans="1:8" s="2" customFormat="1" ht="16.899999999999999" customHeight="1">
      <c r="A290" s="35"/>
      <c r="B290" s="40"/>
      <c r="C290" s="267" t="s">
        <v>19</v>
      </c>
      <c r="D290" s="267" t="s">
        <v>1034</v>
      </c>
      <c r="E290" s="18" t="s">
        <v>19</v>
      </c>
      <c r="F290" s="268">
        <v>-2.4</v>
      </c>
      <c r="G290" s="35"/>
      <c r="H290" s="40"/>
    </row>
    <row r="291" spans="1:8" s="2" customFormat="1" ht="16.899999999999999" customHeight="1">
      <c r="A291" s="35"/>
      <c r="B291" s="40"/>
      <c r="C291" s="267" t="s">
        <v>19</v>
      </c>
      <c r="D291" s="267" t="s">
        <v>1035</v>
      </c>
      <c r="E291" s="18" t="s">
        <v>19</v>
      </c>
      <c r="F291" s="268">
        <v>0</v>
      </c>
      <c r="G291" s="35"/>
      <c r="H291" s="40"/>
    </row>
    <row r="292" spans="1:8" s="2" customFormat="1" ht="16.899999999999999" customHeight="1">
      <c r="A292" s="35"/>
      <c r="B292" s="40"/>
      <c r="C292" s="267" t="s">
        <v>19</v>
      </c>
      <c r="D292" s="267" t="s">
        <v>1036</v>
      </c>
      <c r="E292" s="18" t="s">
        <v>19</v>
      </c>
      <c r="F292" s="268">
        <v>-21.036000000000001</v>
      </c>
      <c r="G292" s="35"/>
      <c r="H292" s="40"/>
    </row>
    <row r="293" spans="1:8" s="2" customFormat="1" ht="16.899999999999999" customHeight="1">
      <c r="A293" s="35"/>
      <c r="B293" s="40"/>
      <c r="C293" s="267" t="s">
        <v>147</v>
      </c>
      <c r="D293" s="267" t="s">
        <v>199</v>
      </c>
      <c r="E293" s="18" t="s">
        <v>19</v>
      </c>
      <c r="F293" s="268">
        <v>62.963999999999999</v>
      </c>
      <c r="G293" s="35"/>
      <c r="H293" s="40"/>
    </row>
    <row r="294" spans="1:8" s="2" customFormat="1" ht="16.899999999999999" customHeight="1">
      <c r="A294" s="35"/>
      <c r="B294" s="40"/>
      <c r="C294" s="269" t="s">
        <v>2312</v>
      </c>
      <c r="D294" s="35"/>
      <c r="E294" s="35"/>
      <c r="F294" s="35"/>
      <c r="G294" s="35"/>
      <c r="H294" s="40"/>
    </row>
    <row r="295" spans="1:8" s="2" customFormat="1" ht="16.899999999999999" customHeight="1">
      <c r="A295" s="35"/>
      <c r="B295" s="40"/>
      <c r="C295" s="267" t="s">
        <v>336</v>
      </c>
      <c r="D295" s="267" t="s">
        <v>2322</v>
      </c>
      <c r="E295" s="18" t="s">
        <v>144</v>
      </c>
      <c r="F295" s="268">
        <v>62.963999999999999</v>
      </c>
      <c r="G295" s="35"/>
      <c r="H295" s="40"/>
    </row>
    <row r="296" spans="1:8" s="2" customFormat="1" ht="16.899999999999999" customHeight="1">
      <c r="A296" s="35"/>
      <c r="B296" s="40"/>
      <c r="C296" s="267" t="s">
        <v>769</v>
      </c>
      <c r="D296" s="267" t="s">
        <v>2359</v>
      </c>
      <c r="E296" s="18" t="s">
        <v>144</v>
      </c>
      <c r="F296" s="268">
        <v>25.036000000000001</v>
      </c>
      <c r="G296" s="35"/>
      <c r="H296" s="40"/>
    </row>
    <row r="297" spans="1:8" s="2" customFormat="1" ht="16.899999999999999" customHeight="1">
      <c r="A297" s="35"/>
      <c r="B297" s="40"/>
      <c r="C297" s="267" t="s">
        <v>328</v>
      </c>
      <c r="D297" s="267" t="s">
        <v>2339</v>
      </c>
      <c r="E297" s="18" t="s">
        <v>330</v>
      </c>
      <c r="F297" s="268">
        <v>47.567999999999998</v>
      </c>
      <c r="G297" s="35"/>
      <c r="H297" s="40"/>
    </row>
    <row r="298" spans="1:8" s="2" customFormat="1" ht="26.45" customHeight="1">
      <c r="A298" s="35"/>
      <c r="B298" s="40"/>
      <c r="C298" s="262" t="s">
        <v>91</v>
      </c>
      <c r="D298" s="262" t="s">
        <v>92</v>
      </c>
      <c r="E298" s="35"/>
      <c r="F298" s="35"/>
      <c r="G298" s="35"/>
      <c r="H298" s="40"/>
    </row>
    <row r="299" spans="1:8" s="2" customFormat="1" ht="16.899999999999999" customHeight="1">
      <c r="A299" s="35"/>
      <c r="B299" s="40"/>
      <c r="C299" s="263" t="s">
        <v>126</v>
      </c>
      <c r="D299" s="264" t="s">
        <v>127</v>
      </c>
      <c r="E299" s="265" t="s">
        <v>128</v>
      </c>
      <c r="F299" s="266">
        <v>28.1</v>
      </c>
      <c r="G299" s="35"/>
      <c r="H299" s="40"/>
    </row>
    <row r="300" spans="1:8" s="2" customFormat="1" ht="16.899999999999999" customHeight="1">
      <c r="A300" s="35"/>
      <c r="B300" s="40"/>
      <c r="C300" s="267" t="s">
        <v>19</v>
      </c>
      <c r="D300" s="267" t="s">
        <v>648</v>
      </c>
      <c r="E300" s="18" t="s">
        <v>19</v>
      </c>
      <c r="F300" s="268">
        <v>0</v>
      </c>
      <c r="G300" s="35"/>
      <c r="H300" s="40"/>
    </row>
    <row r="301" spans="1:8" s="2" customFormat="1" ht="16.899999999999999" customHeight="1">
      <c r="A301" s="35"/>
      <c r="B301" s="40"/>
      <c r="C301" s="267" t="s">
        <v>19</v>
      </c>
      <c r="D301" s="267" t="s">
        <v>1165</v>
      </c>
      <c r="E301" s="18" t="s">
        <v>19</v>
      </c>
      <c r="F301" s="268">
        <v>28.1</v>
      </c>
      <c r="G301" s="35"/>
      <c r="H301" s="40"/>
    </row>
    <row r="302" spans="1:8" s="2" customFormat="1" ht="16.899999999999999" customHeight="1">
      <c r="A302" s="35"/>
      <c r="B302" s="40"/>
      <c r="C302" s="267" t="s">
        <v>126</v>
      </c>
      <c r="D302" s="267" t="s">
        <v>507</v>
      </c>
      <c r="E302" s="18" t="s">
        <v>19</v>
      </c>
      <c r="F302" s="268">
        <v>28.1</v>
      </c>
      <c r="G302" s="35"/>
      <c r="H302" s="40"/>
    </row>
    <row r="303" spans="1:8" s="2" customFormat="1" ht="16.899999999999999" customHeight="1">
      <c r="A303" s="35"/>
      <c r="B303" s="40"/>
      <c r="C303" s="269" t="s">
        <v>2312</v>
      </c>
      <c r="D303" s="35"/>
      <c r="E303" s="35"/>
      <c r="F303" s="35"/>
      <c r="G303" s="35"/>
      <c r="H303" s="40"/>
    </row>
    <row r="304" spans="1:8" s="2" customFormat="1" ht="16.899999999999999" customHeight="1">
      <c r="A304" s="35"/>
      <c r="B304" s="40"/>
      <c r="C304" s="267" t="s">
        <v>644</v>
      </c>
      <c r="D304" s="267" t="s">
        <v>2313</v>
      </c>
      <c r="E304" s="18" t="s">
        <v>128</v>
      </c>
      <c r="F304" s="268">
        <v>426.46</v>
      </c>
      <c r="G304" s="35"/>
      <c r="H304" s="40"/>
    </row>
    <row r="305" spans="1:8" s="2" customFormat="1" ht="16.899999999999999" customHeight="1">
      <c r="A305" s="35"/>
      <c r="B305" s="40"/>
      <c r="C305" s="267" t="s">
        <v>722</v>
      </c>
      <c r="D305" s="267" t="s">
        <v>2348</v>
      </c>
      <c r="E305" s="18" t="s">
        <v>124</v>
      </c>
      <c r="F305" s="268">
        <v>56.2</v>
      </c>
      <c r="G305" s="35"/>
      <c r="H305" s="40"/>
    </row>
    <row r="306" spans="1:8" s="2" customFormat="1" ht="16.899999999999999" customHeight="1">
      <c r="A306" s="35"/>
      <c r="B306" s="40"/>
      <c r="C306" s="267" t="s">
        <v>740</v>
      </c>
      <c r="D306" s="267" t="s">
        <v>2350</v>
      </c>
      <c r="E306" s="18" t="s">
        <v>124</v>
      </c>
      <c r="F306" s="268">
        <v>56.2</v>
      </c>
      <c r="G306" s="35"/>
      <c r="H306" s="40"/>
    </row>
    <row r="307" spans="1:8" s="2" customFormat="1" ht="16.899999999999999" customHeight="1">
      <c r="A307" s="35"/>
      <c r="B307" s="40"/>
      <c r="C307" s="267" t="s">
        <v>206</v>
      </c>
      <c r="D307" s="267" t="s">
        <v>2315</v>
      </c>
      <c r="E307" s="18" t="s">
        <v>124</v>
      </c>
      <c r="F307" s="268">
        <v>426.46</v>
      </c>
      <c r="G307" s="35"/>
      <c r="H307" s="40"/>
    </row>
    <row r="308" spans="1:8" s="2" customFormat="1" ht="16.899999999999999" customHeight="1">
      <c r="A308" s="35"/>
      <c r="B308" s="40"/>
      <c r="C308" s="267" t="s">
        <v>1220</v>
      </c>
      <c r="D308" s="267" t="s">
        <v>2373</v>
      </c>
      <c r="E308" s="18" t="s">
        <v>144</v>
      </c>
      <c r="F308" s="268">
        <v>740.26800000000003</v>
      </c>
      <c r="G308" s="35"/>
      <c r="H308" s="40"/>
    </row>
    <row r="309" spans="1:8" s="2" customFormat="1" ht="16.899999999999999" customHeight="1">
      <c r="A309" s="35"/>
      <c r="B309" s="40"/>
      <c r="C309" s="267" t="s">
        <v>481</v>
      </c>
      <c r="D309" s="267" t="s">
        <v>2334</v>
      </c>
      <c r="E309" s="18" t="s">
        <v>124</v>
      </c>
      <c r="F309" s="268">
        <v>426.46</v>
      </c>
      <c r="G309" s="35"/>
      <c r="H309" s="40"/>
    </row>
    <row r="310" spans="1:8" s="2" customFormat="1" ht="16.899999999999999" customHeight="1">
      <c r="A310" s="35"/>
      <c r="B310" s="40"/>
      <c r="C310" s="267" t="s">
        <v>1358</v>
      </c>
      <c r="D310" s="267" t="s">
        <v>2374</v>
      </c>
      <c r="E310" s="18" t="s">
        <v>124</v>
      </c>
      <c r="F310" s="268">
        <v>56.2</v>
      </c>
      <c r="G310" s="35"/>
      <c r="H310" s="40"/>
    </row>
    <row r="311" spans="1:8" s="2" customFormat="1" ht="16.899999999999999" customHeight="1">
      <c r="A311" s="35"/>
      <c r="B311" s="40"/>
      <c r="C311" s="267" t="s">
        <v>1362</v>
      </c>
      <c r="D311" s="267" t="s">
        <v>2375</v>
      </c>
      <c r="E311" s="18" t="s">
        <v>124</v>
      </c>
      <c r="F311" s="268">
        <v>426.46</v>
      </c>
      <c r="G311" s="35"/>
      <c r="H311" s="40"/>
    </row>
    <row r="312" spans="1:8" s="2" customFormat="1" ht="16.899999999999999" customHeight="1">
      <c r="A312" s="35"/>
      <c r="B312" s="40"/>
      <c r="C312" s="267" t="s">
        <v>502</v>
      </c>
      <c r="D312" s="267" t="s">
        <v>2330</v>
      </c>
      <c r="E312" s="18" t="s">
        <v>124</v>
      </c>
      <c r="F312" s="268">
        <v>511.75200000000001</v>
      </c>
      <c r="G312" s="35"/>
      <c r="H312" s="40"/>
    </row>
    <row r="313" spans="1:8" s="2" customFormat="1" ht="16.899999999999999" customHeight="1">
      <c r="A313" s="35"/>
      <c r="B313" s="40"/>
      <c r="C313" s="267" t="s">
        <v>1371</v>
      </c>
      <c r="D313" s="267" t="s">
        <v>2376</v>
      </c>
      <c r="E313" s="18" t="s">
        <v>124</v>
      </c>
      <c r="F313" s="268">
        <v>56.2</v>
      </c>
      <c r="G313" s="35"/>
      <c r="H313" s="40"/>
    </row>
    <row r="314" spans="1:8" s="2" customFormat="1" ht="16.899999999999999" customHeight="1">
      <c r="A314" s="35"/>
      <c r="B314" s="40"/>
      <c r="C314" s="267" t="s">
        <v>638</v>
      </c>
      <c r="D314" s="267" t="s">
        <v>2337</v>
      </c>
      <c r="E314" s="18" t="s">
        <v>128</v>
      </c>
      <c r="F314" s="268">
        <v>426.46</v>
      </c>
      <c r="G314" s="35"/>
      <c r="H314" s="40"/>
    </row>
    <row r="315" spans="1:8" s="2" customFormat="1" ht="16.899999999999999" customHeight="1">
      <c r="A315" s="35"/>
      <c r="B315" s="40"/>
      <c r="C315" s="267" t="s">
        <v>1286</v>
      </c>
      <c r="D315" s="267" t="s">
        <v>1287</v>
      </c>
      <c r="E315" s="18" t="s">
        <v>330</v>
      </c>
      <c r="F315" s="268">
        <v>634.92999999999995</v>
      </c>
      <c r="G315" s="35"/>
      <c r="H315" s="40"/>
    </row>
    <row r="316" spans="1:8" s="2" customFormat="1" ht="16.899999999999999" customHeight="1">
      <c r="A316" s="35"/>
      <c r="B316" s="40"/>
      <c r="C316" s="263" t="s">
        <v>719</v>
      </c>
      <c r="D316" s="264" t="s">
        <v>720</v>
      </c>
      <c r="E316" s="265" t="s">
        <v>144</v>
      </c>
      <c r="F316" s="266">
        <v>104.99299999999999</v>
      </c>
      <c r="G316" s="35"/>
      <c r="H316" s="40"/>
    </row>
    <row r="317" spans="1:8" s="2" customFormat="1" ht="16.899999999999999" customHeight="1">
      <c r="A317" s="35"/>
      <c r="B317" s="40"/>
      <c r="C317" s="267" t="s">
        <v>19</v>
      </c>
      <c r="D317" s="267" t="s">
        <v>1224</v>
      </c>
      <c r="E317" s="18" t="s">
        <v>19</v>
      </c>
      <c r="F317" s="268">
        <v>0</v>
      </c>
      <c r="G317" s="35"/>
      <c r="H317" s="40"/>
    </row>
    <row r="318" spans="1:8" s="2" customFormat="1" ht="16.899999999999999" customHeight="1">
      <c r="A318" s="35"/>
      <c r="B318" s="40"/>
      <c r="C318" s="267" t="s">
        <v>19</v>
      </c>
      <c r="D318" s="267" t="s">
        <v>1344</v>
      </c>
      <c r="E318" s="18" t="s">
        <v>19</v>
      </c>
      <c r="F318" s="268">
        <v>98.393000000000001</v>
      </c>
      <c r="G318" s="35"/>
      <c r="H318" s="40"/>
    </row>
    <row r="319" spans="1:8" s="2" customFormat="1" ht="16.899999999999999" customHeight="1">
      <c r="A319" s="35"/>
      <c r="B319" s="40"/>
      <c r="C319" s="267" t="s">
        <v>19</v>
      </c>
      <c r="D319" s="267" t="s">
        <v>1233</v>
      </c>
      <c r="E319" s="18" t="s">
        <v>19</v>
      </c>
      <c r="F319" s="268">
        <v>0</v>
      </c>
      <c r="G319" s="35"/>
      <c r="H319" s="40"/>
    </row>
    <row r="320" spans="1:8" s="2" customFormat="1" ht="16.899999999999999" customHeight="1">
      <c r="A320" s="35"/>
      <c r="B320" s="40"/>
      <c r="C320" s="267" t="s">
        <v>19</v>
      </c>
      <c r="D320" s="267" t="s">
        <v>1345</v>
      </c>
      <c r="E320" s="18" t="s">
        <v>19</v>
      </c>
      <c r="F320" s="268">
        <v>4</v>
      </c>
      <c r="G320" s="35"/>
      <c r="H320" s="40"/>
    </row>
    <row r="321" spans="1:8" s="2" customFormat="1" ht="16.899999999999999" customHeight="1">
      <c r="A321" s="35"/>
      <c r="B321" s="40"/>
      <c r="C321" s="267" t="s">
        <v>19</v>
      </c>
      <c r="D321" s="267" t="s">
        <v>1346</v>
      </c>
      <c r="E321" s="18" t="s">
        <v>19</v>
      </c>
      <c r="F321" s="268">
        <v>1.6</v>
      </c>
      <c r="G321" s="35"/>
      <c r="H321" s="40"/>
    </row>
    <row r="322" spans="1:8" s="2" customFormat="1" ht="16.899999999999999" customHeight="1">
      <c r="A322" s="35"/>
      <c r="B322" s="40"/>
      <c r="C322" s="267" t="s">
        <v>19</v>
      </c>
      <c r="D322" s="267" t="s">
        <v>1236</v>
      </c>
      <c r="E322" s="18" t="s">
        <v>19</v>
      </c>
      <c r="F322" s="268">
        <v>0</v>
      </c>
      <c r="G322" s="35"/>
      <c r="H322" s="40"/>
    </row>
    <row r="323" spans="1:8" s="2" customFormat="1" ht="16.899999999999999" customHeight="1">
      <c r="A323" s="35"/>
      <c r="B323" s="40"/>
      <c r="C323" s="267" t="s">
        <v>19</v>
      </c>
      <c r="D323" s="267" t="s">
        <v>1347</v>
      </c>
      <c r="E323" s="18" t="s">
        <v>19</v>
      </c>
      <c r="F323" s="268">
        <v>1</v>
      </c>
      <c r="G323" s="35"/>
      <c r="H323" s="40"/>
    </row>
    <row r="324" spans="1:8" s="2" customFormat="1" ht="16.899999999999999" customHeight="1">
      <c r="A324" s="35"/>
      <c r="B324" s="40"/>
      <c r="C324" s="267" t="s">
        <v>719</v>
      </c>
      <c r="D324" s="267" t="s">
        <v>199</v>
      </c>
      <c r="E324" s="18" t="s">
        <v>19</v>
      </c>
      <c r="F324" s="268">
        <v>104.99299999999999</v>
      </c>
      <c r="G324" s="35"/>
      <c r="H324" s="40"/>
    </row>
    <row r="325" spans="1:8" s="2" customFormat="1" ht="16.899999999999999" customHeight="1">
      <c r="A325" s="35"/>
      <c r="B325" s="40"/>
      <c r="C325" s="269" t="s">
        <v>2312</v>
      </c>
      <c r="D325" s="35"/>
      <c r="E325" s="35"/>
      <c r="F325" s="35"/>
      <c r="G325" s="35"/>
      <c r="H325" s="40"/>
    </row>
    <row r="326" spans="1:8" s="2" customFormat="1" ht="16.899999999999999" customHeight="1">
      <c r="A326" s="35"/>
      <c r="B326" s="40"/>
      <c r="C326" s="267" t="s">
        <v>805</v>
      </c>
      <c r="D326" s="267" t="s">
        <v>2354</v>
      </c>
      <c r="E326" s="18" t="s">
        <v>144</v>
      </c>
      <c r="F326" s="268">
        <v>104.99299999999999</v>
      </c>
      <c r="G326" s="35"/>
      <c r="H326" s="40"/>
    </row>
    <row r="327" spans="1:8" s="2" customFormat="1" ht="16.899999999999999" customHeight="1">
      <c r="A327" s="35"/>
      <c r="B327" s="40"/>
      <c r="C327" s="267" t="s">
        <v>336</v>
      </c>
      <c r="D327" s="267" t="s">
        <v>2322</v>
      </c>
      <c r="E327" s="18" t="s">
        <v>144</v>
      </c>
      <c r="F327" s="268">
        <v>1426.1279999999999</v>
      </c>
      <c r="G327" s="35"/>
      <c r="H327" s="40"/>
    </row>
    <row r="328" spans="1:8" s="2" customFormat="1" ht="16.899999999999999" customHeight="1">
      <c r="A328" s="35"/>
      <c r="B328" s="40"/>
      <c r="C328" s="263" t="s">
        <v>134</v>
      </c>
      <c r="D328" s="264" t="s">
        <v>132</v>
      </c>
      <c r="E328" s="265" t="s">
        <v>124</v>
      </c>
      <c r="F328" s="266">
        <v>444.31200000000001</v>
      </c>
      <c r="G328" s="35"/>
      <c r="H328" s="40"/>
    </row>
    <row r="329" spans="1:8" s="2" customFormat="1" ht="16.899999999999999" customHeight="1">
      <c r="A329" s="35"/>
      <c r="B329" s="40"/>
      <c r="C329" s="267" t="s">
        <v>19</v>
      </c>
      <c r="D329" s="267" t="s">
        <v>1369</v>
      </c>
      <c r="E329" s="18" t="s">
        <v>19</v>
      </c>
      <c r="F329" s="268">
        <v>444.31200000000001</v>
      </c>
      <c r="G329" s="35"/>
      <c r="H329" s="40"/>
    </row>
    <row r="330" spans="1:8" s="2" customFormat="1" ht="16.899999999999999" customHeight="1">
      <c r="A330" s="35"/>
      <c r="B330" s="40"/>
      <c r="C330" s="267" t="s">
        <v>134</v>
      </c>
      <c r="D330" s="267" t="s">
        <v>507</v>
      </c>
      <c r="E330" s="18" t="s">
        <v>19</v>
      </c>
      <c r="F330" s="268">
        <v>444.31200000000001</v>
      </c>
      <c r="G330" s="35"/>
      <c r="H330" s="40"/>
    </row>
    <row r="331" spans="1:8" s="2" customFormat="1" ht="16.899999999999999" customHeight="1">
      <c r="A331" s="35"/>
      <c r="B331" s="40"/>
      <c r="C331" s="269" t="s">
        <v>2312</v>
      </c>
      <c r="D331" s="35"/>
      <c r="E331" s="35"/>
      <c r="F331" s="35"/>
      <c r="G331" s="35"/>
      <c r="H331" s="40"/>
    </row>
    <row r="332" spans="1:8" s="2" customFormat="1" ht="16.899999999999999" customHeight="1">
      <c r="A332" s="35"/>
      <c r="B332" s="40"/>
      <c r="C332" s="267" t="s">
        <v>502</v>
      </c>
      <c r="D332" s="267" t="s">
        <v>2330</v>
      </c>
      <c r="E332" s="18" t="s">
        <v>124</v>
      </c>
      <c r="F332" s="268">
        <v>511.75200000000001</v>
      </c>
      <c r="G332" s="35"/>
      <c r="H332" s="40"/>
    </row>
    <row r="333" spans="1:8" s="2" customFormat="1" ht="16.899999999999999" customHeight="1">
      <c r="A333" s="35"/>
      <c r="B333" s="40"/>
      <c r="C333" s="267" t="s">
        <v>1202</v>
      </c>
      <c r="D333" s="267" t="s">
        <v>2377</v>
      </c>
      <c r="E333" s="18" t="s">
        <v>124</v>
      </c>
      <c r="F333" s="268">
        <v>511.75200000000001</v>
      </c>
      <c r="G333" s="35"/>
      <c r="H333" s="40"/>
    </row>
    <row r="334" spans="1:8" s="2" customFormat="1" ht="16.899999999999999" customHeight="1">
      <c r="A334" s="35"/>
      <c r="B334" s="40"/>
      <c r="C334" s="267" t="s">
        <v>497</v>
      </c>
      <c r="D334" s="267" t="s">
        <v>2331</v>
      </c>
      <c r="E334" s="18" t="s">
        <v>124</v>
      </c>
      <c r="F334" s="268">
        <v>511.75200000000001</v>
      </c>
      <c r="G334" s="35"/>
      <c r="H334" s="40"/>
    </row>
    <row r="335" spans="1:8" s="2" customFormat="1" ht="16.899999999999999" customHeight="1">
      <c r="A335" s="35"/>
      <c r="B335" s="40"/>
      <c r="C335" s="263" t="s">
        <v>131</v>
      </c>
      <c r="D335" s="264" t="s">
        <v>132</v>
      </c>
      <c r="E335" s="265" t="s">
        <v>128</v>
      </c>
      <c r="F335" s="266">
        <v>185.13</v>
      </c>
      <c r="G335" s="35"/>
      <c r="H335" s="40"/>
    </row>
    <row r="336" spans="1:8" s="2" customFormat="1" ht="16.899999999999999" customHeight="1">
      <c r="A336" s="35"/>
      <c r="B336" s="40"/>
      <c r="C336" s="267" t="s">
        <v>19</v>
      </c>
      <c r="D336" s="267" t="s">
        <v>650</v>
      </c>
      <c r="E336" s="18" t="s">
        <v>19</v>
      </c>
      <c r="F336" s="268">
        <v>0</v>
      </c>
      <c r="G336" s="35"/>
      <c r="H336" s="40"/>
    </row>
    <row r="337" spans="1:8" s="2" customFormat="1" ht="16.899999999999999" customHeight="1">
      <c r="A337" s="35"/>
      <c r="B337" s="40"/>
      <c r="C337" s="267" t="s">
        <v>19</v>
      </c>
      <c r="D337" s="267" t="s">
        <v>1166</v>
      </c>
      <c r="E337" s="18" t="s">
        <v>19</v>
      </c>
      <c r="F337" s="268">
        <v>185.13</v>
      </c>
      <c r="G337" s="35"/>
      <c r="H337" s="40"/>
    </row>
    <row r="338" spans="1:8" s="2" customFormat="1" ht="16.899999999999999" customHeight="1">
      <c r="A338" s="35"/>
      <c r="B338" s="40"/>
      <c r="C338" s="267" t="s">
        <v>131</v>
      </c>
      <c r="D338" s="267" t="s">
        <v>507</v>
      </c>
      <c r="E338" s="18" t="s">
        <v>19</v>
      </c>
      <c r="F338" s="268">
        <v>185.13</v>
      </c>
      <c r="G338" s="35"/>
      <c r="H338" s="40"/>
    </row>
    <row r="339" spans="1:8" s="2" customFormat="1" ht="16.899999999999999" customHeight="1">
      <c r="A339" s="35"/>
      <c r="B339" s="40"/>
      <c r="C339" s="269" t="s">
        <v>2312</v>
      </c>
      <c r="D339" s="35"/>
      <c r="E339" s="35"/>
      <c r="F339" s="35"/>
      <c r="G339" s="35"/>
      <c r="H339" s="40"/>
    </row>
    <row r="340" spans="1:8" s="2" customFormat="1" ht="16.899999999999999" customHeight="1">
      <c r="A340" s="35"/>
      <c r="B340" s="40"/>
      <c r="C340" s="267" t="s">
        <v>644</v>
      </c>
      <c r="D340" s="267" t="s">
        <v>2313</v>
      </c>
      <c r="E340" s="18" t="s">
        <v>128</v>
      </c>
      <c r="F340" s="268">
        <v>426.46</v>
      </c>
      <c r="G340" s="35"/>
      <c r="H340" s="40"/>
    </row>
    <row r="341" spans="1:8" s="2" customFormat="1" ht="16.899999999999999" customHeight="1">
      <c r="A341" s="35"/>
      <c r="B341" s="40"/>
      <c r="C341" s="267" t="s">
        <v>200</v>
      </c>
      <c r="D341" s="267" t="s">
        <v>2332</v>
      </c>
      <c r="E341" s="18" t="s">
        <v>124</v>
      </c>
      <c r="F341" s="268">
        <v>370.26</v>
      </c>
      <c r="G341" s="35"/>
      <c r="H341" s="40"/>
    </row>
    <row r="342" spans="1:8" s="2" customFormat="1" ht="16.899999999999999" customHeight="1">
      <c r="A342" s="35"/>
      <c r="B342" s="40"/>
      <c r="C342" s="267" t="s">
        <v>206</v>
      </c>
      <c r="D342" s="267" t="s">
        <v>2315</v>
      </c>
      <c r="E342" s="18" t="s">
        <v>124</v>
      </c>
      <c r="F342" s="268">
        <v>426.46</v>
      </c>
      <c r="G342" s="35"/>
      <c r="H342" s="40"/>
    </row>
    <row r="343" spans="1:8" s="2" customFormat="1" ht="16.899999999999999" customHeight="1">
      <c r="A343" s="35"/>
      <c r="B343" s="40"/>
      <c r="C343" s="267" t="s">
        <v>210</v>
      </c>
      <c r="D343" s="267" t="s">
        <v>2333</v>
      </c>
      <c r="E343" s="18" t="s">
        <v>124</v>
      </c>
      <c r="F343" s="268">
        <v>370.26</v>
      </c>
      <c r="G343" s="35"/>
      <c r="H343" s="40"/>
    </row>
    <row r="344" spans="1:8" s="2" customFormat="1" ht="16.899999999999999" customHeight="1">
      <c r="A344" s="35"/>
      <c r="B344" s="40"/>
      <c r="C344" s="267" t="s">
        <v>1220</v>
      </c>
      <c r="D344" s="267" t="s">
        <v>2373</v>
      </c>
      <c r="E344" s="18" t="s">
        <v>144</v>
      </c>
      <c r="F344" s="268">
        <v>740.26800000000003</v>
      </c>
      <c r="G344" s="35"/>
      <c r="H344" s="40"/>
    </row>
    <row r="345" spans="1:8" s="2" customFormat="1" ht="16.899999999999999" customHeight="1">
      <c r="A345" s="35"/>
      <c r="B345" s="40"/>
      <c r="C345" s="267" t="s">
        <v>481</v>
      </c>
      <c r="D345" s="267" t="s">
        <v>2334</v>
      </c>
      <c r="E345" s="18" t="s">
        <v>124</v>
      </c>
      <c r="F345" s="268">
        <v>426.46</v>
      </c>
      <c r="G345" s="35"/>
      <c r="H345" s="40"/>
    </row>
    <row r="346" spans="1:8" s="2" customFormat="1" ht="16.899999999999999" customHeight="1">
      <c r="A346" s="35"/>
      <c r="B346" s="40"/>
      <c r="C346" s="267" t="s">
        <v>486</v>
      </c>
      <c r="D346" s="267" t="s">
        <v>2335</v>
      </c>
      <c r="E346" s="18" t="s">
        <v>124</v>
      </c>
      <c r="F346" s="268">
        <v>370.26</v>
      </c>
      <c r="G346" s="35"/>
      <c r="H346" s="40"/>
    </row>
    <row r="347" spans="1:8" s="2" customFormat="1" ht="16.899999999999999" customHeight="1">
      <c r="A347" s="35"/>
      <c r="B347" s="40"/>
      <c r="C347" s="267" t="s">
        <v>1362</v>
      </c>
      <c r="D347" s="267" t="s">
        <v>2375</v>
      </c>
      <c r="E347" s="18" t="s">
        <v>124</v>
      </c>
      <c r="F347" s="268">
        <v>426.46</v>
      </c>
      <c r="G347" s="35"/>
      <c r="H347" s="40"/>
    </row>
    <row r="348" spans="1:8" s="2" customFormat="1" ht="16.899999999999999" customHeight="1">
      <c r="A348" s="35"/>
      <c r="B348" s="40"/>
      <c r="C348" s="267" t="s">
        <v>502</v>
      </c>
      <c r="D348" s="267" t="s">
        <v>2330</v>
      </c>
      <c r="E348" s="18" t="s">
        <v>124</v>
      </c>
      <c r="F348" s="268">
        <v>511.75200000000001</v>
      </c>
      <c r="G348" s="35"/>
      <c r="H348" s="40"/>
    </row>
    <row r="349" spans="1:8" s="2" customFormat="1" ht="16.899999999999999" customHeight="1">
      <c r="A349" s="35"/>
      <c r="B349" s="40"/>
      <c r="C349" s="267" t="s">
        <v>509</v>
      </c>
      <c r="D349" s="267" t="s">
        <v>2336</v>
      </c>
      <c r="E349" s="18" t="s">
        <v>124</v>
      </c>
      <c r="F349" s="268">
        <v>370.26</v>
      </c>
      <c r="G349" s="35"/>
      <c r="H349" s="40"/>
    </row>
    <row r="350" spans="1:8" s="2" customFormat="1" ht="16.899999999999999" customHeight="1">
      <c r="A350" s="35"/>
      <c r="B350" s="40"/>
      <c r="C350" s="267" t="s">
        <v>638</v>
      </c>
      <c r="D350" s="267" t="s">
        <v>2337</v>
      </c>
      <c r="E350" s="18" t="s">
        <v>128</v>
      </c>
      <c r="F350" s="268">
        <v>426.46</v>
      </c>
      <c r="G350" s="35"/>
      <c r="H350" s="40"/>
    </row>
    <row r="351" spans="1:8" s="2" customFormat="1" ht="16.899999999999999" customHeight="1">
      <c r="A351" s="35"/>
      <c r="B351" s="40"/>
      <c r="C351" s="267" t="s">
        <v>1286</v>
      </c>
      <c r="D351" s="267" t="s">
        <v>1287</v>
      </c>
      <c r="E351" s="18" t="s">
        <v>330</v>
      </c>
      <c r="F351" s="268">
        <v>634.92999999999995</v>
      </c>
      <c r="G351" s="35"/>
      <c r="H351" s="40"/>
    </row>
    <row r="352" spans="1:8" s="2" customFormat="1" ht="16.899999999999999" customHeight="1">
      <c r="A352" s="35"/>
      <c r="B352" s="40"/>
      <c r="C352" s="263" t="s">
        <v>153</v>
      </c>
      <c r="D352" s="264" t="s">
        <v>154</v>
      </c>
      <c r="E352" s="265" t="s">
        <v>144</v>
      </c>
      <c r="F352" s="266">
        <v>419.97399999999999</v>
      </c>
      <c r="G352" s="35"/>
      <c r="H352" s="40"/>
    </row>
    <row r="353" spans="1:8" s="2" customFormat="1" ht="16.899999999999999" customHeight="1">
      <c r="A353" s="35"/>
      <c r="B353" s="40"/>
      <c r="C353" s="267" t="s">
        <v>19</v>
      </c>
      <c r="D353" s="267" t="s">
        <v>1224</v>
      </c>
      <c r="E353" s="18" t="s">
        <v>19</v>
      </c>
      <c r="F353" s="268">
        <v>0</v>
      </c>
      <c r="G353" s="35"/>
      <c r="H353" s="40"/>
    </row>
    <row r="354" spans="1:8" s="2" customFormat="1" ht="16.899999999999999" customHeight="1">
      <c r="A354" s="35"/>
      <c r="B354" s="40"/>
      <c r="C354" s="267" t="s">
        <v>19</v>
      </c>
      <c r="D354" s="267" t="s">
        <v>1292</v>
      </c>
      <c r="E354" s="18" t="s">
        <v>19</v>
      </c>
      <c r="F354" s="268">
        <v>393.57400000000001</v>
      </c>
      <c r="G354" s="35"/>
      <c r="H354" s="40"/>
    </row>
    <row r="355" spans="1:8" s="2" customFormat="1" ht="16.899999999999999" customHeight="1">
      <c r="A355" s="35"/>
      <c r="B355" s="40"/>
      <c r="C355" s="267" t="s">
        <v>19</v>
      </c>
      <c r="D355" s="267" t="s">
        <v>1233</v>
      </c>
      <c r="E355" s="18" t="s">
        <v>19</v>
      </c>
      <c r="F355" s="268">
        <v>0</v>
      </c>
      <c r="G355" s="35"/>
      <c r="H355" s="40"/>
    </row>
    <row r="356" spans="1:8" s="2" customFormat="1" ht="16.899999999999999" customHeight="1">
      <c r="A356" s="35"/>
      <c r="B356" s="40"/>
      <c r="C356" s="267" t="s">
        <v>19</v>
      </c>
      <c r="D356" s="267" t="s">
        <v>1293</v>
      </c>
      <c r="E356" s="18" t="s">
        <v>19</v>
      </c>
      <c r="F356" s="268">
        <v>16</v>
      </c>
      <c r="G356" s="35"/>
      <c r="H356" s="40"/>
    </row>
    <row r="357" spans="1:8" s="2" customFormat="1" ht="16.899999999999999" customHeight="1">
      <c r="A357" s="35"/>
      <c r="B357" s="40"/>
      <c r="C357" s="267" t="s">
        <v>19</v>
      </c>
      <c r="D357" s="267" t="s">
        <v>1294</v>
      </c>
      <c r="E357" s="18" t="s">
        <v>19</v>
      </c>
      <c r="F357" s="268">
        <v>6.4</v>
      </c>
      <c r="G357" s="35"/>
      <c r="H357" s="40"/>
    </row>
    <row r="358" spans="1:8" s="2" customFormat="1" ht="16.899999999999999" customHeight="1">
      <c r="A358" s="35"/>
      <c r="B358" s="40"/>
      <c r="C358" s="267" t="s">
        <v>19</v>
      </c>
      <c r="D358" s="267" t="s">
        <v>1236</v>
      </c>
      <c r="E358" s="18" t="s">
        <v>19</v>
      </c>
      <c r="F358" s="268">
        <v>0</v>
      </c>
      <c r="G358" s="35"/>
      <c r="H358" s="40"/>
    </row>
    <row r="359" spans="1:8" s="2" customFormat="1" ht="16.899999999999999" customHeight="1">
      <c r="A359" s="35"/>
      <c r="B359" s="40"/>
      <c r="C359" s="267" t="s">
        <v>19</v>
      </c>
      <c r="D359" s="267" t="s">
        <v>1295</v>
      </c>
      <c r="E359" s="18" t="s">
        <v>19</v>
      </c>
      <c r="F359" s="268">
        <v>4</v>
      </c>
      <c r="G359" s="35"/>
      <c r="H359" s="40"/>
    </row>
    <row r="360" spans="1:8" s="2" customFormat="1" ht="16.899999999999999" customHeight="1">
      <c r="A360" s="35"/>
      <c r="B360" s="40"/>
      <c r="C360" s="267" t="s">
        <v>153</v>
      </c>
      <c r="D360" s="267" t="s">
        <v>199</v>
      </c>
      <c r="E360" s="18" t="s">
        <v>19</v>
      </c>
      <c r="F360" s="268">
        <v>419.97399999999999</v>
      </c>
      <c r="G360" s="35"/>
      <c r="H360" s="40"/>
    </row>
    <row r="361" spans="1:8" s="2" customFormat="1" ht="16.899999999999999" customHeight="1">
      <c r="A361" s="35"/>
      <c r="B361" s="40"/>
      <c r="C361" s="269" t="s">
        <v>2312</v>
      </c>
      <c r="D361" s="35"/>
      <c r="E361" s="35"/>
      <c r="F361" s="35"/>
      <c r="G361" s="35"/>
      <c r="H361" s="40"/>
    </row>
    <row r="362" spans="1:8" s="2" customFormat="1" ht="16.899999999999999" customHeight="1">
      <c r="A362" s="35"/>
      <c r="B362" s="40"/>
      <c r="C362" s="267" t="s">
        <v>355</v>
      </c>
      <c r="D362" s="267" t="s">
        <v>2323</v>
      </c>
      <c r="E362" s="18" t="s">
        <v>144</v>
      </c>
      <c r="F362" s="268">
        <v>419.97399999999999</v>
      </c>
      <c r="G362" s="35"/>
      <c r="H362" s="40"/>
    </row>
    <row r="363" spans="1:8" s="2" customFormat="1" ht="16.899999999999999" customHeight="1">
      <c r="A363" s="35"/>
      <c r="B363" s="40"/>
      <c r="C363" s="267" t="s">
        <v>336</v>
      </c>
      <c r="D363" s="267" t="s">
        <v>2322</v>
      </c>
      <c r="E363" s="18" t="s">
        <v>144</v>
      </c>
      <c r="F363" s="268">
        <v>1426.1279999999999</v>
      </c>
      <c r="G363" s="35"/>
      <c r="H363" s="40"/>
    </row>
    <row r="364" spans="1:8" s="2" customFormat="1" ht="16.899999999999999" customHeight="1">
      <c r="A364" s="35"/>
      <c r="B364" s="40"/>
      <c r="C364" s="263" t="s">
        <v>156</v>
      </c>
      <c r="D364" s="264" t="s">
        <v>157</v>
      </c>
      <c r="E364" s="265" t="s">
        <v>144</v>
      </c>
      <c r="F364" s="266">
        <v>5.3719999999999999</v>
      </c>
      <c r="G364" s="35"/>
      <c r="H364" s="40"/>
    </row>
    <row r="365" spans="1:8" s="2" customFormat="1" ht="16.899999999999999" customHeight="1">
      <c r="A365" s="35"/>
      <c r="B365" s="40"/>
      <c r="C365" s="267" t="s">
        <v>19</v>
      </c>
      <c r="D365" s="267" t="s">
        <v>1341</v>
      </c>
      <c r="E365" s="18" t="s">
        <v>19</v>
      </c>
      <c r="F365" s="268">
        <v>0</v>
      </c>
      <c r="G365" s="35"/>
      <c r="H365" s="40"/>
    </row>
    <row r="366" spans="1:8" s="2" customFormat="1" ht="16.899999999999999" customHeight="1">
      <c r="A366" s="35"/>
      <c r="B366" s="40"/>
      <c r="C366" s="267" t="s">
        <v>19</v>
      </c>
      <c r="D366" s="267" t="s">
        <v>1352</v>
      </c>
      <c r="E366" s="18" t="s">
        <v>19</v>
      </c>
      <c r="F366" s="268">
        <v>5.3719999999999999</v>
      </c>
      <c r="G366" s="35"/>
      <c r="H366" s="40"/>
    </row>
    <row r="367" spans="1:8" s="2" customFormat="1" ht="16.899999999999999" customHeight="1">
      <c r="A367" s="35"/>
      <c r="B367" s="40"/>
      <c r="C367" s="267" t="s">
        <v>156</v>
      </c>
      <c r="D367" s="267" t="s">
        <v>199</v>
      </c>
      <c r="E367" s="18" t="s">
        <v>19</v>
      </c>
      <c r="F367" s="268">
        <v>5.3719999999999999</v>
      </c>
      <c r="G367" s="35"/>
      <c r="H367" s="40"/>
    </row>
    <row r="368" spans="1:8" s="2" customFormat="1" ht="16.899999999999999" customHeight="1">
      <c r="A368" s="35"/>
      <c r="B368" s="40"/>
      <c r="C368" s="269" t="s">
        <v>2312</v>
      </c>
      <c r="D368" s="35"/>
      <c r="E368" s="35"/>
      <c r="F368" s="35"/>
      <c r="G368" s="35"/>
      <c r="H368" s="40"/>
    </row>
    <row r="369" spans="1:8" s="2" customFormat="1" ht="16.899999999999999" customHeight="1">
      <c r="A369" s="35"/>
      <c r="B369" s="40"/>
      <c r="C369" s="267" t="s">
        <v>1348</v>
      </c>
      <c r="D369" s="267" t="s">
        <v>2378</v>
      </c>
      <c r="E369" s="18" t="s">
        <v>144</v>
      </c>
      <c r="F369" s="268">
        <v>5.3719999999999999</v>
      </c>
      <c r="G369" s="35"/>
      <c r="H369" s="40"/>
    </row>
    <row r="370" spans="1:8" s="2" customFormat="1" ht="16.899999999999999" customHeight="1">
      <c r="A370" s="35"/>
      <c r="B370" s="40"/>
      <c r="C370" s="267" t="s">
        <v>336</v>
      </c>
      <c r="D370" s="267" t="s">
        <v>2322</v>
      </c>
      <c r="E370" s="18" t="s">
        <v>144</v>
      </c>
      <c r="F370" s="268">
        <v>1426.1279999999999</v>
      </c>
      <c r="G370" s="35"/>
      <c r="H370" s="40"/>
    </row>
    <row r="371" spans="1:8" s="2" customFormat="1" ht="16.899999999999999" customHeight="1">
      <c r="A371" s="35"/>
      <c r="B371" s="40"/>
      <c r="C371" s="263" t="s">
        <v>1179</v>
      </c>
      <c r="D371" s="264" t="s">
        <v>1180</v>
      </c>
      <c r="E371" s="265" t="s">
        <v>128</v>
      </c>
      <c r="F371" s="266">
        <v>2144.5500000000002</v>
      </c>
      <c r="G371" s="35"/>
      <c r="H371" s="40"/>
    </row>
    <row r="372" spans="1:8" s="2" customFormat="1" ht="16.899999999999999" customHeight="1">
      <c r="A372" s="35"/>
      <c r="B372" s="40"/>
      <c r="C372" s="267" t="s">
        <v>19</v>
      </c>
      <c r="D372" s="267" t="s">
        <v>1181</v>
      </c>
      <c r="E372" s="18" t="s">
        <v>19</v>
      </c>
      <c r="F372" s="268">
        <v>2144.5500000000002</v>
      </c>
      <c r="G372" s="35"/>
      <c r="H372" s="40"/>
    </row>
    <row r="373" spans="1:8" s="2" customFormat="1" ht="16.899999999999999" customHeight="1">
      <c r="A373" s="35"/>
      <c r="B373" s="40"/>
      <c r="C373" s="267" t="s">
        <v>1179</v>
      </c>
      <c r="D373" s="267" t="s">
        <v>199</v>
      </c>
      <c r="E373" s="18" t="s">
        <v>19</v>
      </c>
      <c r="F373" s="268">
        <v>2144.5500000000002</v>
      </c>
      <c r="G373" s="35"/>
      <c r="H373" s="40"/>
    </row>
    <row r="374" spans="1:8" s="2" customFormat="1" ht="16.899999999999999" customHeight="1">
      <c r="A374" s="35"/>
      <c r="B374" s="40"/>
      <c r="C374" s="269" t="s">
        <v>2312</v>
      </c>
      <c r="D374" s="35"/>
      <c r="E374" s="35"/>
      <c r="F374" s="35"/>
      <c r="G374" s="35"/>
      <c r="H374" s="40"/>
    </row>
    <row r="375" spans="1:8" s="2" customFormat="1" ht="16.899999999999999" customHeight="1">
      <c r="A375" s="35"/>
      <c r="B375" s="40"/>
      <c r="C375" s="267" t="s">
        <v>1406</v>
      </c>
      <c r="D375" s="267" t="s">
        <v>2379</v>
      </c>
      <c r="E375" s="18" t="s">
        <v>128</v>
      </c>
      <c r="F375" s="268">
        <v>2144.5500000000002</v>
      </c>
      <c r="G375" s="35"/>
      <c r="H375" s="40"/>
    </row>
    <row r="376" spans="1:8" s="2" customFormat="1" ht="16.899999999999999" customHeight="1">
      <c r="A376" s="35"/>
      <c r="B376" s="40"/>
      <c r="C376" s="267" t="s">
        <v>1220</v>
      </c>
      <c r="D376" s="267" t="s">
        <v>2373</v>
      </c>
      <c r="E376" s="18" t="s">
        <v>144</v>
      </c>
      <c r="F376" s="268">
        <v>740.26800000000003</v>
      </c>
      <c r="G376" s="35"/>
      <c r="H376" s="40"/>
    </row>
    <row r="377" spans="1:8" s="2" customFormat="1" ht="16.899999999999999" customHeight="1">
      <c r="A377" s="35"/>
      <c r="B377" s="40"/>
      <c r="C377" s="267" t="s">
        <v>355</v>
      </c>
      <c r="D377" s="267" t="s">
        <v>2323</v>
      </c>
      <c r="E377" s="18" t="s">
        <v>144</v>
      </c>
      <c r="F377" s="268">
        <v>419.97399999999999</v>
      </c>
      <c r="G377" s="35"/>
      <c r="H377" s="40"/>
    </row>
    <row r="378" spans="1:8" s="2" customFormat="1" ht="16.899999999999999" customHeight="1">
      <c r="A378" s="35"/>
      <c r="B378" s="40"/>
      <c r="C378" s="267" t="s">
        <v>805</v>
      </c>
      <c r="D378" s="267" t="s">
        <v>2354</v>
      </c>
      <c r="E378" s="18" t="s">
        <v>144</v>
      </c>
      <c r="F378" s="268">
        <v>104.99299999999999</v>
      </c>
      <c r="G378" s="35"/>
      <c r="H378" s="40"/>
    </row>
    <row r="379" spans="1:8" s="2" customFormat="1" ht="16.899999999999999" customHeight="1">
      <c r="A379" s="35"/>
      <c r="B379" s="40"/>
      <c r="C379" s="267" t="s">
        <v>1477</v>
      </c>
      <c r="D379" s="267" t="s">
        <v>2380</v>
      </c>
      <c r="E379" s="18" t="s">
        <v>128</v>
      </c>
      <c r="F379" s="268">
        <v>2144.5500000000002</v>
      </c>
      <c r="G379" s="35"/>
      <c r="H379" s="40"/>
    </row>
    <row r="380" spans="1:8" s="2" customFormat="1" ht="16.899999999999999" customHeight="1">
      <c r="A380" s="35"/>
      <c r="B380" s="40"/>
      <c r="C380" s="267" t="s">
        <v>1481</v>
      </c>
      <c r="D380" s="267" t="s">
        <v>1482</v>
      </c>
      <c r="E380" s="18" t="s">
        <v>128</v>
      </c>
      <c r="F380" s="268">
        <v>2144.5500000000002</v>
      </c>
      <c r="G380" s="35"/>
      <c r="H380" s="40"/>
    </row>
    <row r="381" spans="1:8" s="2" customFormat="1" ht="16.899999999999999" customHeight="1">
      <c r="A381" s="35"/>
      <c r="B381" s="40"/>
      <c r="C381" s="267" t="s">
        <v>1510</v>
      </c>
      <c r="D381" s="267" t="s">
        <v>2381</v>
      </c>
      <c r="E381" s="18" t="s">
        <v>128</v>
      </c>
      <c r="F381" s="268">
        <v>2144.5500000000002</v>
      </c>
      <c r="G381" s="35"/>
      <c r="H381" s="40"/>
    </row>
    <row r="382" spans="1:8" s="2" customFormat="1" ht="16.899999999999999" customHeight="1">
      <c r="A382" s="35"/>
      <c r="B382" s="40"/>
      <c r="C382" s="267" t="s">
        <v>1515</v>
      </c>
      <c r="D382" s="267" t="s">
        <v>2382</v>
      </c>
      <c r="E382" s="18" t="s">
        <v>128</v>
      </c>
      <c r="F382" s="268">
        <v>1639.89</v>
      </c>
      <c r="G382" s="35"/>
      <c r="H382" s="40"/>
    </row>
    <row r="383" spans="1:8" s="2" customFormat="1" ht="16.899999999999999" customHeight="1">
      <c r="A383" s="35"/>
      <c r="B383" s="40"/>
      <c r="C383" s="263" t="s">
        <v>2383</v>
      </c>
      <c r="D383" s="264" t="s">
        <v>2384</v>
      </c>
      <c r="E383" s="265" t="s">
        <v>128</v>
      </c>
      <c r="F383" s="266">
        <v>417.54</v>
      </c>
      <c r="G383" s="35"/>
      <c r="H383" s="40"/>
    </row>
    <row r="384" spans="1:8" s="2" customFormat="1" ht="16.899999999999999" customHeight="1">
      <c r="A384" s="35"/>
      <c r="B384" s="40"/>
      <c r="C384" s="263" t="s">
        <v>1189</v>
      </c>
      <c r="D384" s="264" t="s">
        <v>1190</v>
      </c>
      <c r="E384" s="265" t="s">
        <v>128</v>
      </c>
      <c r="F384" s="266">
        <v>417.54</v>
      </c>
      <c r="G384" s="35"/>
      <c r="H384" s="40"/>
    </row>
    <row r="385" spans="1:8" s="2" customFormat="1" ht="16.899999999999999" customHeight="1">
      <c r="A385" s="35"/>
      <c r="B385" s="40"/>
      <c r="C385" s="267" t="s">
        <v>19</v>
      </c>
      <c r="D385" s="267" t="s">
        <v>1257</v>
      </c>
      <c r="E385" s="18" t="s">
        <v>19</v>
      </c>
      <c r="F385" s="268">
        <v>417.54</v>
      </c>
      <c r="G385" s="35"/>
      <c r="H385" s="40"/>
    </row>
    <row r="386" spans="1:8" s="2" customFormat="1" ht="16.899999999999999" customHeight="1">
      <c r="A386" s="35"/>
      <c r="B386" s="40"/>
      <c r="C386" s="267" t="s">
        <v>1189</v>
      </c>
      <c r="D386" s="267" t="s">
        <v>199</v>
      </c>
      <c r="E386" s="18" t="s">
        <v>19</v>
      </c>
      <c r="F386" s="268">
        <v>417.54</v>
      </c>
      <c r="G386" s="35"/>
      <c r="H386" s="40"/>
    </row>
    <row r="387" spans="1:8" s="2" customFormat="1" ht="16.899999999999999" customHeight="1">
      <c r="A387" s="35"/>
      <c r="B387" s="40"/>
      <c r="C387" s="269" t="s">
        <v>2312</v>
      </c>
      <c r="D387" s="35"/>
      <c r="E387" s="35"/>
      <c r="F387" s="35"/>
      <c r="G387" s="35"/>
      <c r="H387" s="40"/>
    </row>
    <row r="388" spans="1:8" s="2" customFormat="1" ht="16.899999999999999" customHeight="1">
      <c r="A388" s="35"/>
      <c r="B388" s="40"/>
      <c r="C388" s="267" t="s">
        <v>1253</v>
      </c>
      <c r="D388" s="267" t="s">
        <v>2385</v>
      </c>
      <c r="E388" s="18" t="s">
        <v>128</v>
      </c>
      <c r="F388" s="268">
        <v>417.54</v>
      </c>
      <c r="G388" s="35"/>
      <c r="H388" s="40"/>
    </row>
    <row r="389" spans="1:8" s="2" customFormat="1" ht="16.899999999999999" customHeight="1">
      <c r="A389" s="35"/>
      <c r="B389" s="40"/>
      <c r="C389" s="267" t="s">
        <v>1220</v>
      </c>
      <c r="D389" s="267" t="s">
        <v>2373</v>
      </c>
      <c r="E389" s="18" t="s">
        <v>144</v>
      </c>
      <c r="F389" s="268">
        <v>740.26800000000003</v>
      </c>
      <c r="G389" s="35"/>
      <c r="H389" s="40"/>
    </row>
    <row r="390" spans="1:8" s="2" customFormat="1" ht="16.899999999999999" customHeight="1">
      <c r="A390" s="35"/>
      <c r="B390" s="40"/>
      <c r="C390" s="267" t="s">
        <v>355</v>
      </c>
      <c r="D390" s="267" t="s">
        <v>2323</v>
      </c>
      <c r="E390" s="18" t="s">
        <v>144</v>
      </c>
      <c r="F390" s="268">
        <v>419.97399999999999</v>
      </c>
      <c r="G390" s="35"/>
      <c r="H390" s="40"/>
    </row>
    <row r="391" spans="1:8" s="2" customFormat="1" ht="16.899999999999999" customHeight="1">
      <c r="A391" s="35"/>
      <c r="B391" s="40"/>
      <c r="C391" s="267" t="s">
        <v>1302</v>
      </c>
      <c r="D391" s="267" t="s">
        <v>2386</v>
      </c>
      <c r="E391" s="18" t="s">
        <v>124</v>
      </c>
      <c r="F391" s="268">
        <v>3423.9839999999999</v>
      </c>
      <c r="G391" s="35"/>
      <c r="H391" s="40"/>
    </row>
    <row r="392" spans="1:8" s="2" customFormat="1" ht="16.899999999999999" customHeight="1">
      <c r="A392" s="35"/>
      <c r="B392" s="40"/>
      <c r="C392" s="267" t="s">
        <v>805</v>
      </c>
      <c r="D392" s="267" t="s">
        <v>2354</v>
      </c>
      <c r="E392" s="18" t="s">
        <v>144</v>
      </c>
      <c r="F392" s="268">
        <v>104.99299999999999</v>
      </c>
      <c r="G392" s="35"/>
      <c r="H392" s="40"/>
    </row>
    <row r="393" spans="1:8" s="2" customFormat="1" ht="16.899999999999999" customHeight="1">
      <c r="A393" s="35"/>
      <c r="B393" s="40"/>
      <c r="C393" s="267" t="s">
        <v>1515</v>
      </c>
      <c r="D393" s="267" t="s">
        <v>2382</v>
      </c>
      <c r="E393" s="18" t="s">
        <v>128</v>
      </c>
      <c r="F393" s="268">
        <v>1639.89</v>
      </c>
      <c r="G393" s="35"/>
      <c r="H393" s="40"/>
    </row>
    <row r="394" spans="1:8" s="2" customFormat="1" ht="16.899999999999999" customHeight="1">
      <c r="A394" s="35"/>
      <c r="B394" s="40"/>
      <c r="C394" s="263" t="s">
        <v>1182</v>
      </c>
      <c r="D394" s="264" t="s">
        <v>1183</v>
      </c>
      <c r="E394" s="265" t="s">
        <v>128</v>
      </c>
      <c r="F394" s="266">
        <v>34</v>
      </c>
      <c r="G394" s="35"/>
      <c r="H394" s="40"/>
    </row>
    <row r="395" spans="1:8" s="2" customFormat="1" ht="16.899999999999999" customHeight="1">
      <c r="A395" s="35"/>
      <c r="B395" s="40"/>
      <c r="C395" s="267" t="s">
        <v>19</v>
      </c>
      <c r="D395" s="267" t="s">
        <v>1252</v>
      </c>
      <c r="E395" s="18" t="s">
        <v>19</v>
      </c>
      <c r="F395" s="268">
        <v>34</v>
      </c>
      <c r="G395" s="35"/>
      <c r="H395" s="40"/>
    </row>
    <row r="396" spans="1:8" s="2" customFormat="1" ht="16.899999999999999" customHeight="1">
      <c r="A396" s="35"/>
      <c r="B396" s="40"/>
      <c r="C396" s="267" t="s">
        <v>1182</v>
      </c>
      <c r="D396" s="267" t="s">
        <v>199</v>
      </c>
      <c r="E396" s="18" t="s">
        <v>19</v>
      </c>
      <c r="F396" s="268">
        <v>34</v>
      </c>
      <c r="G396" s="35"/>
      <c r="H396" s="40"/>
    </row>
    <row r="397" spans="1:8" s="2" customFormat="1" ht="16.899999999999999" customHeight="1">
      <c r="A397" s="35"/>
      <c r="B397" s="40"/>
      <c r="C397" s="269" t="s">
        <v>2312</v>
      </c>
      <c r="D397" s="35"/>
      <c r="E397" s="35"/>
      <c r="F397" s="35"/>
      <c r="G397" s="35"/>
      <c r="H397" s="40"/>
    </row>
    <row r="398" spans="1:8" s="2" customFormat="1" ht="16.899999999999999" customHeight="1">
      <c r="A398" s="35"/>
      <c r="B398" s="40"/>
      <c r="C398" s="267" t="s">
        <v>1248</v>
      </c>
      <c r="D398" s="267" t="s">
        <v>2387</v>
      </c>
      <c r="E398" s="18" t="s">
        <v>128</v>
      </c>
      <c r="F398" s="268">
        <v>34</v>
      </c>
      <c r="G398" s="35"/>
      <c r="H398" s="40"/>
    </row>
    <row r="399" spans="1:8" s="2" customFormat="1" ht="16.899999999999999" customHeight="1">
      <c r="A399" s="35"/>
      <c r="B399" s="40"/>
      <c r="C399" s="267" t="s">
        <v>1220</v>
      </c>
      <c r="D399" s="267" t="s">
        <v>2373</v>
      </c>
      <c r="E399" s="18" t="s">
        <v>144</v>
      </c>
      <c r="F399" s="268">
        <v>740.26800000000003</v>
      </c>
      <c r="G399" s="35"/>
      <c r="H399" s="40"/>
    </row>
    <row r="400" spans="1:8" s="2" customFormat="1" ht="16.899999999999999" customHeight="1">
      <c r="A400" s="35"/>
      <c r="B400" s="40"/>
      <c r="C400" s="267" t="s">
        <v>355</v>
      </c>
      <c r="D400" s="267" t="s">
        <v>2323</v>
      </c>
      <c r="E400" s="18" t="s">
        <v>144</v>
      </c>
      <c r="F400" s="268">
        <v>419.97399999999999</v>
      </c>
      <c r="G400" s="35"/>
      <c r="H400" s="40"/>
    </row>
    <row r="401" spans="1:8" s="2" customFormat="1" ht="16.899999999999999" customHeight="1">
      <c r="A401" s="35"/>
      <c r="B401" s="40"/>
      <c r="C401" s="267" t="s">
        <v>805</v>
      </c>
      <c r="D401" s="267" t="s">
        <v>2354</v>
      </c>
      <c r="E401" s="18" t="s">
        <v>144</v>
      </c>
      <c r="F401" s="268">
        <v>104.99299999999999</v>
      </c>
      <c r="G401" s="35"/>
      <c r="H401" s="40"/>
    </row>
    <row r="402" spans="1:8" s="2" customFormat="1" ht="16.899999999999999" customHeight="1">
      <c r="A402" s="35"/>
      <c r="B402" s="40"/>
      <c r="C402" s="267" t="s">
        <v>1414</v>
      </c>
      <c r="D402" s="267" t="s">
        <v>2388</v>
      </c>
      <c r="E402" s="18" t="s">
        <v>128</v>
      </c>
      <c r="F402" s="268">
        <v>87.12</v>
      </c>
      <c r="G402" s="35"/>
      <c r="H402" s="40"/>
    </row>
    <row r="403" spans="1:8" s="2" customFormat="1" ht="16.899999999999999" customHeight="1">
      <c r="A403" s="35"/>
      <c r="B403" s="40"/>
      <c r="C403" s="267" t="s">
        <v>1515</v>
      </c>
      <c r="D403" s="267" t="s">
        <v>2382</v>
      </c>
      <c r="E403" s="18" t="s">
        <v>128</v>
      </c>
      <c r="F403" s="268">
        <v>1639.89</v>
      </c>
      <c r="G403" s="35"/>
      <c r="H403" s="40"/>
    </row>
    <row r="404" spans="1:8" s="2" customFormat="1" ht="16.899999999999999" customHeight="1">
      <c r="A404" s="35"/>
      <c r="B404" s="40"/>
      <c r="C404" s="263" t="s">
        <v>1184</v>
      </c>
      <c r="D404" s="264" t="s">
        <v>1185</v>
      </c>
      <c r="E404" s="265" t="s">
        <v>128</v>
      </c>
      <c r="F404" s="266">
        <v>53.12</v>
      </c>
      <c r="G404" s="35"/>
      <c r="H404" s="40"/>
    </row>
    <row r="405" spans="1:8" s="2" customFormat="1" ht="16.899999999999999" customHeight="1">
      <c r="A405" s="35"/>
      <c r="B405" s="40"/>
      <c r="C405" s="267" t="s">
        <v>19</v>
      </c>
      <c r="D405" s="267" t="s">
        <v>1186</v>
      </c>
      <c r="E405" s="18" t="s">
        <v>19</v>
      </c>
      <c r="F405" s="268">
        <v>53.12</v>
      </c>
      <c r="G405" s="35"/>
      <c r="H405" s="40"/>
    </row>
    <row r="406" spans="1:8" s="2" customFormat="1" ht="16.899999999999999" customHeight="1">
      <c r="A406" s="35"/>
      <c r="B406" s="40"/>
      <c r="C406" s="267" t="s">
        <v>1184</v>
      </c>
      <c r="D406" s="267" t="s">
        <v>199</v>
      </c>
      <c r="E406" s="18" t="s">
        <v>19</v>
      </c>
      <c r="F406" s="268">
        <v>53.12</v>
      </c>
      <c r="G406" s="35"/>
      <c r="H406" s="40"/>
    </row>
    <row r="407" spans="1:8" s="2" customFormat="1" ht="16.899999999999999" customHeight="1">
      <c r="A407" s="35"/>
      <c r="B407" s="40"/>
      <c r="C407" s="269" t="s">
        <v>2312</v>
      </c>
      <c r="D407" s="35"/>
      <c r="E407" s="35"/>
      <c r="F407" s="35"/>
      <c r="G407" s="35"/>
      <c r="H407" s="40"/>
    </row>
    <row r="408" spans="1:8" s="2" customFormat="1" ht="16.899999999999999" customHeight="1">
      <c r="A408" s="35"/>
      <c r="B408" s="40"/>
      <c r="C408" s="267" t="s">
        <v>1258</v>
      </c>
      <c r="D408" s="267" t="s">
        <v>2389</v>
      </c>
      <c r="E408" s="18" t="s">
        <v>128</v>
      </c>
      <c r="F408" s="268">
        <v>53.12</v>
      </c>
      <c r="G408" s="35"/>
      <c r="H408" s="40"/>
    </row>
    <row r="409" spans="1:8" s="2" customFormat="1" ht="16.899999999999999" customHeight="1">
      <c r="A409" s="35"/>
      <c r="B409" s="40"/>
      <c r="C409" s="267" t="s">
        <v>1220</v>
      </c>
      <c r="D409" s="267" t="s">
        <v>2373</v>
      </c>
      <c r="E409" s="18" t="s">
        <v>144</v>
      </c>
      <c r="F409" s="268">
        <v>740.26800000000003</v>
      </c>
      <c r="G409" s="35"/>
      <c r="H409" s="40"/>
    </row>
    <row r="410" spans="1:8" s="2" customFormat="1" ht="16.899999999999999" customHeight="1">
      <c r="A410" s="35"/>
      <c r="B410" s="40"/>
      <c r="C410" s="267" t="s">
        <v>355</v>
      </c>
      <c r="D410" s="267" t="s">
        <v>2323</v>
      </c>
      <c r="E410" s="18" t="s">
        <v>144</v>
      </c>
      <c r="F410" s="268">
        <v>419.97399999999999</v>
      </c>
      <c r="G410" s="35"/>
      <c r="H410" s="40"/>
    </row>
    <row r="411" spans="1:8" s="2" customFormat="1" ht="16.899999999999999" customHeight="1">
      <c r="A411" s="35"/>
      <c r="B411" s="40"/>
      <c r="C411" s="267" t="s">
        <v>805</v>
      </c>
      <c r="D411" s="267" t="s">
        <v>2354</v>
      </c>
      <c r="E411" s="18" t="s">
        <v>144</v>
      </c>
      <c r="F411" s="268">
        <v>104.99299999999999</v>
      </c>
      <c r="G411" s="35"/>
      <c r="H411" s="40"/>
    </row>
    <row r="412" spans="1:8" s="2" customFormat="1" ht="16.899999999999999" customHeight="1">
      <c r="A412" s="35"/>
      <c r="B412" s="40"/>
      <c r="C412" s="267" t="s">
        <v>1414</v>
      </c>
      <c r="D412" s="267" t="s">
        <v>2388</v>
      </c>
      <c r="E412" s="18" t="s">
        <v>128</v>
      </c>
      <c r="F412" s="268">
        <v>87.12</v>
      </c>
      <c r="G412" s="35"/>
      <c r="H412" s="40"/>
    </row>
    <row r="413" spans="1:8" s="2" customFormat="1" ht="16.899999999999999" customHeight="1">
      <c r="A413" s="35"/>
      <c r="B413" s="40"/>
      <c r="C413" s="267" t="s">
        <v>1515</v>
      </c>
      <c r="D413" s="267" t="s">
        <v>2382</v>
      </c>
      <c r="E413" s="18" t="s">
        <v>128</v>
      </c>
      <c r="F413" s="268">
        <v>1639.89</v>
      </c>
      <c r="G413" s="35"/>
      <c r="H413" s="40"/>
    </row>
    <row r="414" spans="1:8" s="2" customFormat="1" ht="16.899999999999999" customHeight="1">
      <c r="A414" s="35"/>
      <c r="B414" s="40"/>
      <c r="C414" s="263" t="s">
        <v>708</v>
      </c>
      <c r="D414" s="264" t="s">
        <v>709</v>
      </c>
      <c r="E414" s="265" t="s">
        <v>124</v>
      </c>
      <c r="F414" s="266">
        <v>67.44</v>
      </c>
      <c r="G414" s="35"/>
      <c r="H414" s="40"/>
    </row>
    <row r="415" spans="1:8" s="2" customFormat="1" ht="16.899999999999999" customHeight="1">
      <c r="A415" s="35"/>
      <c r="B415" s="40"/>
      <c r="C415" s="267" t="s">
        <v>19</v>
      </c>
      <c r="D415" s="267" t="s">
        <v>1368</v>
      </c>
      <c r="E415" s="18" t="s">
        <v>19</v>
      </c>
      <c r="F415" s="268">
        <v>67.44</v>
      </c>
      <c r="G415" s="35"/>
      <c r="H415" s="40"/>
    </row>
    <row r="416" spans="1:8" s="2" customFormat="1" ht="16.899999999999999" customHeight="1">
      <c r="A416" s="35"/>
      <c r="B416" s="40"/>
      <c r="C416" s="267" t="s">
        <v>708</v>
      </c>
      <c r="D416" s="267" t="s">
        <v>507</v>
      </c>
      <c r="E416" s="18" t="s">
        <v>19</v>
      </c>
      <c r="F416" s="268">
        <v>67.44</v>
      </c>
      <c r="G416" s="35"/>
      <c r="H416" s="40"/>
    </row>
    <row r="417" spans="1:8" s="2" customFormat="1" ht="16.899999999999999" customHeight="1">
      <c r="A417" s="35"/>
      <c r="B417" s="40"/>
      <c r="C417" s="269" t="s">
        <v>2312</v>
      </c>
      <c r="D417" s="35"/>
      <c r="E417" s="35"/>
      <c r="F417" s="35"/>
      <c r="G417" s="35"/>
      <c r="H417" s="40"/>
    </row>
    <row r="418" spans="1:8" s="2" customFormat="1" ht="16.899999999999999" customHeight="1">
      <c r="A418" s="35"/>
      <c r="B418" s="40"/>
      <c r="C418" s="267" t="s">
        <v>502</v>
      </c>
      <c r="D418" s="267" t="s">
        <v>2330</v>
      </c>
      <c r="E418" s="18" t="s">
        <v>124</v>
      </c>
      <c r="F418" s="268">
        <v>511.75200000000001</v>
      </c>
      <c r="G418" s="35"/>
      <c r="H418" s="40"/>
    </row>
    <row r="419" spans="1:8" s="2" customFormat="1" ht="16.899999999999999" customHeight="1">
      <c r="A419" s="35"/>
      <c r="B419" s="40"/>
      <c r="C419" s="267" t="s">
        <v>1202</v>
      </c>
      <c r="D419" s="267" t="s">
        <v>2377</v>
      </c>
      <c r="E419" s="18" t="s">
        <v>124</v>
      </c>
      <c r="F419" s="268">
        <v>511.75200000000001</v>
      </c>
      <c r="G419" s="35"/>
      <c r="H419" s="40"/>
    </row>
    <row r="420" spans="1:8" s="2" customFormat="1" ht="16.899999999999999" customHeight="1">
      <c r="A420" s="35"/>
      <c r="B420" s="40"/>
      <c r="C420" s="267" t="s">
        <v>497</v>
      </c>
      <c r="D420" s="267" t="s">
        <v>2331</v>
      </c>
      <c r="E420" s="18" t="s">
        <v>124</v>
      </c>
      <c r="F420" s="268">
        <v>511.75200000000001</v>
      </c>
      <c r="G420" s="35"/>
      <c r="H420" s="40"/>
    </row>
    <row r="421" spans="1:8" s="2" customFormat="1" ht="16.899999999999999" customHeight="1">
      <c r="A421" s="35"/>
      <c r="B421" s="40"/>
      <c r="C421" s="263" t="s">
        <v>1175</v>
      </c>
      <c r="D421" s="264" t="s">
        <v>1176</v>
      </c>
      <c r="E421" s="265" t="s">
        <v>144</v>
      </c>
      <c r="F421" s="266">
        <v>19.602</v>
      </c>
      <c r="G421" s="35"/>
      <c r="H421" s="40"/>
    </row>
    <row r="422" spans="1:8" s="2" customFormat="1" ht="16.899999999999999" customHeight="1">
      <c r="A422" s="35"/>
      <c r="B422" s="40"/>
      <c r="C422" s="267" t="s">
        <v>19</v>
      </c>
      <c r="D422" s="267" t="s">
        <v>1341</v>
      </c>
      <c r="E422" s="18" t="s">
        <v>19</v>
      </c>
      <c r="F422" s="268">
        <v>0</v>
      </c>
      <c r="G422" s="35"/>
      <c r="H422" s="40"/>
    </row>
    <row r="423" spans="1:8" s="2" customFormat="1" ht="16.899999999999999" customHeight="1">
      <c r="A423" s="35"/>
      <c r="B423" s="40"/>
      <c r="C423" s="267" t="s">
        <v>19</v>
      </c>
      <c r="D423" s="267" t="s">
        <v>1342</v>
      </c>
      <c r="E423" s="18" t="s">
        <v>19</v>
      </c>
      <c r="F423" s="268">
        <v>19.602</v>
      </c>
      <c r="G423" s="35"/>
      <c r="H423" s="40"/>
    </row>
    <row r="424" spans="1:8" s="2" customFormat="1" ht="16.899999999999999" customHeight="1">
      <c r="A424" s="35"/>
      <c r="B424" s="40"/>
      <c r="C424" s="267" t="s">
        <v>1175</v>
      </c>
      <c r="D424" s="267" t="s">
        <v>199</v>
      </c>
      <c r="E424" s="18" t="s">
        <v>19</v>
      </c>
      <c r="F424" s="268">
        <v>19.602</v>
      </c>
      <c r="G424" s="35"/>
      <c r="H424" s="40"/>
    </row>
    <row r="425" spans="1:8" s="2" customFormat="1" ht="16.899999999999999" customHeight="1">
      <c r="A425" s="35"/>
      <c r="B425" s="40"/>
      <c r="C425" s="269" t="s">
        <v>2312</v>
      </c>
      <c r="D425" s="35"/>
      <c r="E425" s="35"/>
      <c r="F425" s="35"/>
      <c r="G425" s="35"/>
      <c r="H425" s="40"/>
    </row>
    <row r="426" spans="1:8" s="2" customFormat="1" ht="16.899999999999999" customHeight="1">
      <c r="A426" s="35"/>
      <c r="B426" s="40"/>
      <c r="C426" s="267" t="s">
        <v>1337</v>
      </c>
      <c r="D426" s="267" t="s">
        <v>2390</v>
      </c>
      <c r="E426" s="18" t="s">
        <v>144</v>
      </c>
      <c r="F426" s="268">
        <v>19.602</v>
      </c>
      <c r="G426" s="35"/>
      <c r="H426" s="40"/>
    </row>
    <row r="427" spans="1:8" s="2" customFormat="1" ht="16.899999999999999" customHeight="1">
      <c r="A427" s="35"/>
      <c r="B427" s="40"/>
      <c r="C427" s="267" t="s">
        <v>336</v>
      </c>
      <c r="D427" s="267" t="s">
        <v>2322</v>
      </c>
      <c r="E427" s="18" t="s">
        <v>144</v>
      </c>
      <c r="F427" s="268">
        <v>1426.1279999999999</v>
      </c>
      <c r="G427" s="35"/>
      <c r="H427" s="40"/>
    </row>
    <row r="428" spans="1:8" s="2" customFormat="1" ht="16.899999999999999" customHeight="1">
      <c r="A428" s="35"/>
      <c r="B428" s="40"/>
      <c r="C428" s="263" t="s">
        <v>150</v>
      </c>
      <c r="D428" s="264" t="s">
        <v>151</v>
      </c>
      <c r="E428" s="265" t="s">
        <v>144</v>
      </c>
      <c r="F428" s="266">
        <v>352.73899999999998</v>
      </c>
      <c r="G428" s="35"/>
      <c r="H428" s="40"/>
    </row>
    <row r="429" spans="1:8" s="2" customFormat="1" ht="16.899999999999999" customHeight="1">
      <c r="A429" s="35"/>
      <c r="B429" s="40"/>
      <c r="C429" s="267" t="s">
        <v>19</v>
      </c>
      <c r="D429" s="267" t="s">
        <v>1289</v>
      </c>
      <c r="E429" s="18" t="s">
        <v>19</v>
      </c>
      <c r="F429" s="268">
        <v>84.3</v>
      </c>
      <c r="G429" s="35"/>
      <c r="H429" s="40"/>
    </row>
    <row r="430" spans="1:8" s="2" customFormat="1" ht="16.899999999999999" customHeight="1">
      <c r="A430" s="35"/>
      <c r="B430" s="40"/>
      <c r="C430" s="267" t="s">
        <v>19</v>
      </c>
      <c r="D430" s="267" t="s">
        <v>1290</v>
      </c>
      <c r="E430" s="18" t="s">
        <v>19</v>
      </c>
      <c r="F430" s="268">
        <v>268.43900000000002</v>
      </c>
      <c r="G430" s="35"/>
      <c r="H430" s="40"/>
    </row>
    <row r="431" spans="1:8" s="2" customFormat="1" ht="16.899999999999999" customHeight="1">
      <c r="A431" s="35"/>
      <c r="B431" s="40"/>
      <c r="C431" s="267" t="s">
        <v>150</v>
      </c>
      <c r="D431" s="267" t="s">
        <v>199</v>
      </c>
      <c r="E431" s="18" t="s">
        <v>19</v>
      </c>
      <c r="F431" s="268">
        <v>352.73899999999998</v>
      </c>
      <c r="G431" s="35"/>
      <c r="H431" s="40"/>
    </row>
    <row r="432" spans="1:8" s="2" customFormat="1" ht="16.899999999999999" customHeight="1">
      <c r="A432" s="35"/>
      <c r="B432" s="40"/>
      <c r="C432" s="269" t="s">
        <v>2312</v>
      </c>
      <c r="D432" s="35"/>
      <c r="E432" s="35"/>
      <c r="F432" s="35"/>
      <c r="G432" s="35"/>
      <c r="H432" s="40"/>
    </row>
    <row r="433" spans="1:8" s="2" customFormat="1" ht="16.899999999999999" customHeight="1">
      <c r="A433" s="35"/>
      <c r="B433" s="40"/>
      <c r="C433" s="267" t="s">
        <v>1286</v>
      </c>
      <c r="D433" s="267" t="s">
        <v>1287</v>
      </c>
      <c r="E433" s="18" t="s">
        <v>330</v>
      </c>
      <c r="F433" s="268">
        <v>634.92999999999995</v>
      </c>
      <c r="G433" s="35"/>
      <c r="H433" s="40"/>
    </row>
    <row r="434" spans="1:8" s="2" customFormat="1" ht="16.899999999999999" customHeight="1">
      <c r="A434" s="35"/>
      <c r="B434" s="40"/>
      <c r="C434" s="267" t="s">
        <v>769</v>
      </c>
      <c r="D434" s="267" t="s">
        <v>2359</v>
      </c>
      <c r="E434" s="18" t="s">
        <v>144</v>
      </c>
      <c r="F434" s="268">
        <v>902.68</v>
      </c>
      <c r="G434" s="35"/>
      <c r="H434" s="40"/>
    </row>
    <row r="435" spans="1:8" s="2" customFormat="1" ht="16.899999999999999" customHeight="1">
      <c r="A435" s="35"/>
      <c r="B435" s="40"/>
      <c r="C435" s="267" t="s">
        <v>328</v>
      </c>
      <c r="D435" s="267" t="s">
        <v>2339</v>
      </c>
      <c r="E435" s="18" t="s">
        <v>330</v>
      </c>
      <c r="F435" s="268">
        <v>1715.0920000000001</v>
      </c>
      <c r="G435" s="35"/>
      <c r="H435" s="40"/>
    </row>
    <row r="436" spans="1:8" s="2" customFormat="1" ht="16.899999999999999" customHeight="1">
      <c r="A436" s="35"/>
      <c r="B436" s="40"/>
      <c r="C436" s="263" t="s">
        <v>136</v>
      </c>
      <c r="D436" s="264" t="s">
        <v>137</v>
      </c>
      <c r="E436" s="265" t="s">
        <v>124</v>
      </c>
      <c r="F436" s="266">
        <v>3423.9839999999999</v>
      </c>
      <c r="G436" s="35"/>
      <c r="H436" s="40"/>
    </row>
    <row r="437" spans="1:8" s="2" customFormat="1" ht="16.899999999999999" customHeight="1">
      <c r="A437" s="35"/>
      <c r="B437" s="40"/>
      <c r="C437" s="267" t="s">
        <v>19</v>
      </c>
      <c r="D437" s="267" t="s">
        <v>377</v>
      </c>
      <c r="E437" s="18" t="s">
        <v>19</v>
      </c>
      <c r="F437" s="268">
        <v>0</v>
      </c>
      <c r="G437" s="35"/>
      <c r="H437" s="40"/>
    </row>
    <row r="438" spans="1:8" s="2" customFormat="1" ht="16.899999999999999" customHeight="1">
      <c r="A438" s="35"/>
      <c r="B438" s="40"/>
      <c r="C438" s="267" t="s">
        <v>19</v>
      </c>
      <c r="D438" s="267" t="s">
        <v>1306</v>
      </c>
      <c r="E438" s="18" t="s">
        <v>19</v>
      </c>
      <c r="F438" s="268">
        <v>3423.9839999999999</v>
      </c>
      <c r="G438" s="35"/>
      <c r="H438" s="40"/>
    </row>
    <row r="439" spans="1:8" s="2" customFormat="1" ht="16.899999999999999" customHeight="1">
      <c r="A439" s="35"/>
      <c r="B439" s="40"/>
      <c r="C439" s="267" t="s">
        <v>136</v>
      </c>
      <c r="D439" s="267" t="s">
        <v>199</v>
      </c>
      <c r="E439" s="18" t="s">
        <v>19</v>
      </c>
      <c r="F439" s="268">
        <v>3423.9839999999999</v>
      </c>
      <c r="G439" s="35"/>
      <c r="H439" s="40"/>
    </row>
    <row r="440" spans="1:8" s="2" customFormat="1" ht="16.899999999999999" customHeight="1">
      <c r="A440" s="35"/>
      <c r="B440" s="40"/>
      <c r="C440" s="269" t="s">
        <v>2312</v>
      </c>
      <c r="D440" s="35"/>
      <c r="E440" s="35"/>
      <c r="F440" s="35"/>
      <c r="G440" s="35"/>
      <c r="H440" s="40"/>
    </row>
    <row r="441" spans="1:8" s="2" customFormat="1" ht="16.899999999999999" customHeight="1">
      <c r="A441" s="35"/>
      <c r="B441" s="40"/>
      <c r="C441" s="267" t="s">
        <v>1302</v>
      </c>
      <c r="D441" s="267" t="s">
        <v>2386</v>
      </c>
      <c r="E441" s="18" t="s">
        <v>124</v>
      </c>
      <c r="F441" s="268">
        <v>3423.9839999999999</v>
      </c>
      <c r="G441" s="35"/>
      <c r="H441" s="40"/>
    </row>
    <row r="442" spans="1:8" s="2" customFormat="1" ht="16.899999999999999" customHeight="1">
      <c r="A442" s="35"/>
      <c r="B442" s="40"/>
      <c r="C442" s="267" t="s">
        <v>1214</v>
      </c>
      <c r="D442" s="267" t="s">
        <v>2391</v>
      </c>
      <c r="E442" s="18" t="s">
        <v>124</v>
      </c>
      <c r="F442" s="268">
        <v>3423.9839999999999</v>
      </c>
      <c r="G442" s="35"/>
      <c r="H442" s="40"/>
    </row>
    <row r="443" spans="1:8" s="2" customFormat="1" ht="16.899999999999999" customHeight="1">
      <c r="A443" s="35"/>
      <c r="B443" s="40"/>
      <c r="C443" s="267" t="s">
        <v>1220</v>
      </c>
      <c r="D443" s="267" t="s">
        <v>2373</v>
      </c>
      <c r="E443" s="18" t="s">
        <v>144</v>
      </c>
      <c r="F443" s="268">
        <v>740.26800000000003</v>
      </c>
      <c r="G443" s="35"/>
      <c r="H443" s="40"/>
    </row>
    <row r="444" spans="1:8" s="2" customFormat="1" ht="16.899999999999999" customHeight="1">
      <c r="A444" s="35"/>
      <c r="B444" s="40"/>
      <c r="C444" s="267" t="s">
        <v>1298</v>
      </c>
      <c r="D444" s="267" t="s">
        <v>2392</v>
      </c>
      <c r="E444" s="18" t="s">
        <v>124</v>
      </c>
      <c r="F444" s="268">
        <v>3423.9839999999999</v>
      </c>
      <c r="G444" s="35"/>
      <c r="H444" s="40"/>
    </row>
    <row r="445" spans="1:8" s="2" customFormat="1" ht="16.899999999999999" customHeight="1">
      <c r="A445" s="35"/>
      <c r="B445" s="40"/>
      <c r="C445" s="263" t="s">
        <v>48</v>
      </c>
      <c r="D445" s="264" t="s">
        <v>1187</v>
      </c>
      <c r="E445" s="265" t="s">
        <v>144</v>
      </c>
      <c r="F445" s="266">
        <v>1850.6690000000001</v>
      </c>
      <c r="G445" s="35"/>
      <c r="H445" s="40"/>
    </row>
    <row r="446" spans="1:8" s="2" customFormat="1" ht="16.899999999999999" customHeight="1">
      <c r="A446" s="35"/>
      <c r="B446" s="40"/>
      <c r="C446" s="267" t="s">
        <v>19</v>
      </c>
      <c r="D446" s="267" t="s">
        <v>1224</v>
      </c>
      <c r="E446" s="18" t="s">
        <v>19</v>
      </c>
      <c r="F446" s="268">
        <v>0</v>
      </c>
      <c r="G446" s="35"/>
      <c r="H446" s="40"/>
    </row>
    <row r="447" spans="1:8" s="2" customFormat="1" ht="16.899999999999999" customHeight="1">
      <c r="A447" s="35"/>
      <c r="B447" s="40"/>
      <c r="C447" s="267" t="s">
        <v>19</v>
      </c>
      <c r="D447" s="267" t="s">
        <v>1225</v>
      </c>
      <c r="E447" s="18" t="s">
        <v>19</v>
      </c>
      <c r="F447" s="268">
        <v>3738.9490000000001</v>
      </c>
      <c r="G447" s="35"/>
      <c r="H447" s="40"/>
    </row>
    <row r="448" spans="1:8" s="2" customFormat="1" ht="16.899999999999999" customHeight="1">
      <c r="A448" s="35"/>
      <c r="B448" s="40"/>
      <c r="C448" s="267" t="s">
        <v>19</v>
      </c>
      <c r="D448" s="267" t="s">
        <v>276</v>
      </c>
      <c r="E448" s="18" t="s">
        <v>19</v>
      </c>
      <c r="F448" s="268">
        <v>0</v>
      </c>
      <c r="G448" s="35"/>
      <c r="H448" s="40"/>
    </row>
    <row r="449" spans="1:8" s="2" customFormat="1" ht="16.899999999999999" customHeight="1">
      <c r="A449" s="35"/>
      <c r="B449" s="40"/>
      <c r="C449" s="267" t="s">
        <v>19</v>
      </c>
      <c r="D449" s="267" t="s">
        <v>1226</v>
      </c>
      <c r="E449" s="18" t="s">
        <v>19</v>
      </c>
      <c r="F449" s="268">
        <v>-55.2</v>
      </c>
      <c r="G449" s="35"/>
      <c r="H449" s="40"/>
    </row>
    <row r="450" spans="1:8" s="2" customFormat="1" ht="16.899999999999999" customHeight="1">
      <c r="A450" s="35"/>
      <c r="B450" s="40"/>
      <c r="C450" s="267" t="s">
        <v>19</v>
      </c>
      <c r="D450" s="267" t="s">
        <v>278</v>
      </c>
      <c r="E450" s="18" t="s">
        <v>19</v>
      </c>
      <c r="F450" s="268">
        <v>-684.79700000000003</v>
      </c>
      <c r="G450" s="35"/>
      <c r="H450" s="40"/>
    </row>
    <row r="451" spans="1:8" s="2" customFormat="1" ht="16.899999999999999" customHeight="1">
      <c r="A451" s="35"/>
      <c r="B451" s="40"/>
      <c r="C451" s="267" t="s">
        <v>19</v>
      </c>
      <c r="D451" s="267" t="s">
        <v>1227</v>
      </c>
      <c r="E451" s="18" t="s">
        <v>19</v>
      </c>
      <c r="F451" s="268">
        <v>-203.643</v>
      </c>
      <c r="G451" s="35"/>
      <c r="H451" s="40"/>
    </row>
    <row r="452" spans="1:8" s="2" customFormat="1" ht="16.899999999999999" customHeight="1">
      <c r="A452" s="35"/>
      <c r="B452" s="40"/>
      <c r="C452" s="267" t="s">
        <v>19</v>
      </c>
      <c r="D452" s="267" t="s">
        <v>1228</v>
      </c>
      <c r="E452" s="18" t="s">
        <v>19</v>
      </c>
      <c r="F452" s="268">
        <v>-28.1</v>
      </c>
      <c r="G452" s="35"/>
      <c r="H452" s="40"/>
    </row>
    <row r="453" spans="1:8" s="2" customFormat="1" ht="16.899999999999999" customHeight="1">
      <c r="A453" s="35"/>
      <c r="B453" s="40"/>
      <c r="C453" s="267" t="s">
        <v>19</v>
      </c>
      <c r="D453" s="267" t="s">
        <v>276</v>
      </c>
      <c r="E453" s="18" t="s">
        <v>19</v>
      </c>
      <c r="F453" s="268">
        <v>0</v>
      </c>
      <c r="G453" s="35"/>
      <c r="H453" s="40"/>
    </row>
    <row r="454" spans="1:8" s="2" customFormat="1" ht="16.899999999999999" customHeight="1">
      <c r="A454" s="35"/>
      <c r="B454" s="40"/>
      <c r="C454" s="267" t="s">
        <v>19</v>
      </c>
      <c r="D454" s="267" t="s">
        <v>278</v>
      </c>
      <c r="E454" s="18" t="s">
        <v>19</v>
      </c>
      <c r="F454" s="268">
        <v>-684.79700000000003</v>
      </c>
      <c r="G454" s="35"/>
      <c r="H454" s="40"/>
    </row>
    <row r="455" spans="1:8" s="2" customFormat="1" ht="16.899999999999999" customHeight="1">
      <c r="A455" s="35"/>
      <c r="B455" s="40"/>
      <c r="C455" s="267" t="s">
        <v>19</v>
      </c>
      <c r="D455" s="267" t="s">
        <v>1227</v>
      </c>
      <c r="E455" s="18" t="s">
        <v>19</v>
      </c>
      <c r="F455" s="268">
        <v>-203.643</v>
      </c>
      <c r="G455" s="35"/>
      <c r="H455" s="40"/>
    </row>
    <row r="456" spans="1:8" s="2" customFormat="1" ht="16.899999999999999" customHeight="1">
      <c r="A456" s="35"/>
      <c r="B456" s="40"/>
      <c r="C456" s="267" t="s">
        <v>19</v>
      </c>
      <c r="D456" s="267" t="s">
        <v>1228</v>
      </c>
      <c r="E456" s="18" t="s">
        <v>19</v>
      </c>
      <c r="F456" s="268">
        <v>-28.1</v>
      </c>
      <c r="G456" s="35"/>
      <c r="H456" s="40"/>
    </row>
    <row r="457" spans="1:8" s="2" customFormat="1" ht="16.899999999999999" customHeight="1">
      <c r="A457" s="35"/>
      <c r="B457" s="40"/>
      <c r="C457" s="267" t="s">
        <v>48</v>
      </c>
      <c r="D457" s="267" t="s">
        <v>199</v>
      </c>
      <c r="E457" s="18" t="s">
        <v>19</v>
      </c>
      <c r="F457" s="268">
        <v>1850.6690000000001</v>
      </c>
      <c r="G457" s="35"/>
      <c r="H457" s="40"/>
    </row>
    <row r="458" spans="1:8" s="2" customFormat="1" ht="16.899999999999999" customHeight="1">
      <c r="A458" s="35"/>
      <c r="B458" s="40"/>
      <c r="C458" s="269" t="s">
        <v>2312</v>
      </c>
      <c r="D458" s="35"/>
      <c r="E458" s="35"/>
      <c r="F458" s="35"/>
      <c r="G458" s="35"/>
      <c r="H458" s="40"/>
    </row>
    <row r="459" spans="1:8" s="2" customFormat="1" ht="16.899999999999999" customHeight="1">
      <c r="A459" s="35"/>
      <c r="B459" s="40"/>
      <c r="C459" s="267" t="s">
        <v>1220</v>
      </c>
      <c r="D459" s="267" t="s">
        <v>2373</v>
      </c>
      <c r="E459" s="18" t="s">
        <v>144</v>
      </c>
      <c r="F459" s="268">
        <v>740.26800000000003</v>
      </c>
      <c r="G459" s="35"/>
      <c r="H459" s="40"/>
    </row>
    <row r="460" spans="1:8" s="2" customFormat="1" ht="16.899999999999999" customHeight="1">
      <c r="A460" s="35"/>
      <c r="B460" s="40"/>
      <c r="C460" s="267" t="s">
        <v>1239</v>
      </c>
      <c r="D460" s="267" t="s">
        <v>2393</v>
      </c>
      <c r="E460" s="18" t="s">
        <v>144</v>
      </c>
      <c r="F460" s="268">
        <v>1110.4010000000001</v>
      </c>
      <c r="G460" s="35"/>
      <c r="H460" s="40"/>
    </row>
    <row r="461" spans="1:8" s="2" customFormat="1" ht="16.899999999999999" customHeight="1">
      <c r="A461" s="35"/>
      <c r="B461" s="40"/>
      <c r="C461" s="267" t="s">
        <v>1007</v>
      </c>
      <c r="D461" s="267" t="s">
        <v>2369</v>
      </c>
      <c r="E461" s="18" t="s">
        <v>144</v>
      </c>
      <c r="F461" s="268">
        <v>1580.855</v>
      </c>
      <c r="G461" s="35"/>
      <c r="H461" s="40"/>
    </row>
    <row r="462" spans="1:8" s="2" customFormat="1" ht="16.899999999999999" customHeight="1">
      <c r="A462" s="35"/>
      <c r="B462" s="40"/>
      <c r="C462" s="267" t="s">
        <v>1012</v>
      </c>
      <c r="D462" s="267" t="s">
        <v>2370</v>
      </c>
      <c r="E462" s="18" t="s">
        <v>144</v>
      </c>
      <c r="F462" s="268">
        <v>2371.2829999999999</v>
      </c>
      <c r="G462" s="35"/>
      <c r="H462" s="40"/>
    </row>
    <row r="463" spans="1:8" s="2" customFormat="1" ht="16.899999999999999" customHeight="1">
      <c r="A463" s="35"/>
      <c r="B463" s="40"/>
      <c r="C463" s="267" t="s">
        <v>769</v>
      </c>
      <c r="D463" s="267" t="s">
        <v>2359</v>
      </c>
      <c r="E463" s="18" t="s">
        <v>144</v>
      </c>
      <c r="F463" s="268">
        <v>902.68</v>
      </c>
      <c r="G463" s="35"/>
      <c r="H463" s="40"/>
    </row>
    <row r="464" spans="1:8" s="2" customFormat="1" ht="16.899999999999999" customHeight="1">
      <c r="A464" s="35"/>
      <c r="B464" s="40"/>
      <c r="C464" s="267" t="s">
        <v>318</v>
      </c>
      <c r="D464" s="267" t="s">
        <v>2346</v>
      </c>
      <c r="E464" s="18" t="s">
        <v>144</v>
      </c>
      <c r="F464" s="268">
        <v>790.428</v>
      </c>
      <c r="G464" s="35"/>
      <c r="H464" s="40"/>
    </row>
    <row r="465" spans="1:8" s="2" customFormat="1" ht="16.899999999999999" customHeight="1">
      <c r="A465" s="35"/>
      <c r="B465" s="40"/>
      <c r="C465" s="267" t="s">
        <v>323</v>
      </c>
      <c r="D465" s="267" t="s">
        <v>2347</v>
      </c>
      <c r="E465" s="18" t="s">
        <v>144</v>
      </c>
      <c r="F465" s="268">
        <v>1185.6410000000001</v>
      </c>
      <c r="G465" s="35"/>
      <c r="H465" s="40"/>
    </row>
    <row r="466" spans="1:8" s="2" customFormat="1" ht="16.899999999999999" customHeight="1">
      <c r="A466" s="35"/>
      <c r="B466" s="40"/>
      <c r="C466" s="267" t="s">
        <v>328</v>
      </c>
      <c r="D466" s="267" t="s">
        <v>2339</v>
      </c>
      <c r="E466" s="18" t="s">
        <v>330</v>
      </c>
      <c r="F466" s="268">
        <v>1715.0920000000001</v>
      </c>
      <c r="G466" s="35"/>
      <c r="H466" s="40"/>
    </row>
    <row r="467" spans="1:8" s="2" customFormat="1" ht="16.899999999999999" customHeight="1">
      <c r="A467" s="35"/>
      <c r="B467" s="40"/>
      <c r="C467" s="267" t="s">
        <v>336</v>
      </c>
      <c r="D467" s="267" t="s">
        <v>2322</v>
      </c>
      <c r="E467" s="18" t="s">
        <v>144</v>
      </c>
      <c r="F467" s="268">
        <v>1426.1279999999999</v>
      </c>
      <c r="G467" s="35"/>
      <c r="H467" s="40"/>
    </row>
    <row r="468" spans="1:8" s="2" customFormat="1" ht="16.899999999999999" customHeight="1">
      <c r="A468" s="35"/>
      <c r="B468" s="40"/>
      <c r="C468" s="263" t="s">
        <v>2394</v>
      </c>
      <c r="D468" s="264" t="s">
        <v>1187</v>
      </c>
      <c r="E468" s="265" t="s">
        <v>144</v>
      </c>
      <c r="F468" s="266">
        <v>2668.4540000000002</v>
      </c>
      <c r="G468" s="35"/>
      <c r="H468" s="40"/>
    </row>
    <row r="469" spans="1:8" s="2" customFormat="1" ht="16.899999999999999" customHeight="1">
      <c r="A469" s="35"/>
      <c r="B469" s="40"/>
      <c r="C469" s="263" t="s">
        <v>1192</v>
      </c>
      <c r="D469" s="264" t="s">
        <v>1193</v>
      </c>
      <c r="E469" s="265" t="s">
        <v>144</v>
      </c>
      <c r="F469" s="266">
        <v>125.4</v>
      </c>
      <c r="G469" s="35"/>
      <c r="H469" s="40"/>
    </row>
    <row r="470" spans="1:8" s="2" customFormat="1" ht="16.899999999999999" customHeight="1">
      <c r="A470" s="35"/>
      <c r="B470" s="40"/>
      <c r="C470" s="267" t="s">
        <v>19</v>
      </c>
      <c r="D470" s="267" t="s">
        <v>1233</v>
      </c>
      <c r="E470" s="18" t="s">
        <v>19</v>
      </c>
      <c r="F470" s="268">
        <v>0</v>
      </c>
      <c r="G470" s="35"/>
      <c r="H470" s="40"/>
    </row>
    <row r="471" spans="1:8" s="2" customFormat="1" ht="16.899999999999999" customHeight="1">
      <c r="A471" s="35"/>
      <c r="B471" s="40"/>
      <c r="C471" s="267" t="s">
        <v>19</v>
      </c>
      <c r="D471" s="267" t="s">
        <v>1234</v>
      </c>
      <c r="E471" s="18" t="s">
        <v>19</v>
      </c>
      <c r="F471" s="268">
        <v>76</v>
      </c>
      <c r="G471" s="35"/>
      <c r="H471" s="40"/>
    </row>
    <row r="472" spans="1:8" s="2" customFormat="1" ht="16.899999999999999" customHeight="1">
      <c r="A472" s="35"/>
      <c r="B472" s="40"/>
      <c r="C472" s="267" t="s">
        <v>19</v>
      </c>
      <c r="D472" s="267" t="s">
        <v>1235</v>
      </c>
      <c r="E472" s="18" t="s">
        <v>19</v>
      </c>
      <c r="F472" s="268">
        <v>30.4</v>
      </c>
      <c r="G472" s="35"/>
      <c r="H472" s="40"/>
    </row>
    <row r="473" spans="1:8" s="2" customFormat="1" ht="16.899999999999999" customHeight="1">
      <c r="A473" s="35"/>
      <c r="B473" s="40"/>
      <c r="C473" s="267" t="s">
        <v>19</v>
      </c>
      <c r="D473" s="267" t="s">
        <v>1236</v>
      </c>
      <c r="E473" s="18" t="s">
        <v>19</v>
      </c>
      <c r="F473" s="268">
        <v>0</v>
      </c>
      <c r="G473" s="35"/>
      <c r="H473" s="40"/>
    </row>
    <row r="474" spans="1:8" s="2" customFormat="1" ht="16.899999999999999" customHeight="1">
      <c r="A474" s="35"/>
      <c r="B474" s="40"/>
      <c r="C474" s="267" t="s">
        <v>19</v>
      </c>
      <c r="D474" s="267" t="s">
        <v>1237</v>
      </c>
      <c r="E474" s="18" t="s">
        <v>19</v>
      </c>
      <c r="F474" s="268">
        <v>19</v>
      </c>
      <c r="G474" s="35"/>
      <c r="H474" s="40"/>
    </row>
    <row r="475" spans="1:8" s="2" customFormat="1" ht="16.899999999999999" customHeight="1">
      <c r="A475" s="35"/>
      <c r="B475" s="40"/>
      <c r="C475" s="267" t="s">
        <v>1192</v>
      </c>
      <c r="D475" s="267" t="s">
        <v>199</v>
      </c>
      <c r="E475" s="18" t="s">
        <v>19</v>
      </c>
      <c r="F475" s="268">
        <v>125.4</v>
      </c>
      <c r="G475" s="35"/>
      <c r="H475" s="40"/>
    </row>
    <row r="476" spans="1:8" s="2" customFormat="1" ht="16.899999999999999" customHeight="1">
      <c r="A476" s="35"/>
      <c r="B476" s="40"/>
      <c r="C476" s="269" t="s">
        <v>2312</v>
      </c>
      <c r="D476" s="35"/>
      <c r="E476" s="35"/>
      <c r="F476" s="35"/>
      <c r="G476" s="35"/>
      <c r="H476" s="40"/>
    </row>
    <row r="477" spans="1:8" s="2" customFormat="1" ht="16.899999999999999" customHeight="1">
      <c r="A477" s="35"/>
      <c r="B477" s="40"/>
      <c r="C477" s="267" t="s">
        <v>1229</v>
      </c>
      <c r="D477" s="267" t="s">
        <v>2395</v>
      </c>
      <c r="E477" s="18" t="s">
        <v>144</v>
      </c>
      <c r="F477" s="268">
        <v>50.16</v>
      </c>
      <c r="G477" s="35"/>
      <c r="H477" s="40"/>
    </row>
    <row r="478" spans="1:8" s="2" customFormat="1" ht="16.899999999999999" customHeight="1">
      <c r="A478" s="35"/>
      <c r="B478" s="40"/>
      <c r="C478" s="267" t="s">
        <v>1243</v>
      </c>
      <c r="D478" s="267" t="s">
        <v>2396</v>
      </c>
      <c r="E478" s="18" t="s">
        <v>144</v>
      </c>
      <c r="F478" s="268">
        <v>75.239999999999995</v>
      </c>
      <c r="G478" s="35"/>
      <c r="H478" s="40"/>
    </row>
    <row r="479" spans="1:8" s="2" customFormat="1" ht="16.899999999999999" customHeight="1">
      <c r="A479" s="35"/>
      <c r="B479" s="40"/>
      <c r="C479" s="267" t="s">
        <v>1007</v>
      </c>
      <c r="D479" s="267" t="s">
        <v>2369</v>
      </c>
      <c r="E479" s="18" t="s">
        <v>144</v>
      </c>
      <c r="F479" s="268">
        <v>1580.855</v>
      </c>
      <c r="G479" s="35"/>
      <c r="H479" s="40"/>
    </row>
    <row r="480" spans="1:8" s="2" customFormat="1" ht="16.899999999999999" customHeight="1">
      <c r="A480" s="35"/>
      <c r="B480" s="40"/>
      <c r="C480" s="267" t="s">
        <v>1012</v>
      </c>
      <c r="D480" s="267" t="s">
        <v>2370</v>
      </c>
      <c r="E480" s="18" t="s">
        <v>144</v>
      </c>
      <c r="F480" s="268">
        <v>2371.2829999999999</v>
      </c>
      <c r="G480" s="35"/>
      <c r="H480" s="40"/>
    </row>
    <row r="481" spans="1:8" s="2" customFormat="1" ht="16.899999999999999" customHeight="1">
      <c r="A481" s="35"/>
      <c r="B481" s="40"/>
      <c r="C481" s="267" t="s">
        <v>769</v>
      </c>
      <c r="D481" s="267" t="s">
        <v>2359</v>
      </c>
      <c r="E481" s="18" t="s">
        <v>144</v>
      </c>
      <c r="F481" s="268">
        <v>902.68</v>
      </c>
      <c r="G481" s="35"/>
      <c r="H481" s="40"/>
    </row>
    <row r="482" spans="1:8" s="2" customFormat="1" ht="16.899999999999999" customHeight="1">
      <c r="A482" s="35"/>
      <c r="B482" s="40"/>
      <c r="C482" s="267" t="s">
        <v>318</v>
      </c>
      <c r="D482" s="267" t="s">
        <v>2346</v>
      </c>
      <c r="E482" s="18" t="s">
        <v>144</v>
      </c>
      <c r="F482" s="268">
        <v>790.428</v>
      </c>
      <c r="G482" s="35"/>
      <c r="H482" s="40"/>
    </row>
    <row r="483" spans="1:8" s="2" customFormat="1" ht="16.899999999999999" customHeight="1">
      <c r="A483" s="35"/>
      <c r="B483" s="40"/>
      <c r="C483" s="267" t="s">
        <v>323</v>
      </c>
      <c r="D483" s="267" t="s">
        <v>2347</v>
      </c>
      <c r="E483" s="18" t="s">
        <v>144</v>
      </c>
      <c r="F483" s="268">
        <v>1185.6410000000001</v>
      </c>
      <c r="G483" s="35"/>
      <c r="H483" s="40"/>
    </row>
    <row r="484" spans="1:8" s="2" customFormat="1" ht="16.899999999999999" customHeight="1">
      <c r="A484" s="35"/>
      <c r="B484" s="40"/>
      <c r="C484" s="267" t="s">
        <v>328</v>
      </c>
      <c r="D484" s="267" t="s">
        <v>2339</v>
      </c>
      <c r="E484" s="18" t="s">
        <v>330</v>
      </c>
      <c r="F484" s="268">
        <v>1715.0920000000001</v>
      </c>
      <c r="G484" s="35"/>
      <c r="H484" s="40"/>
    </row>
    <row r="485" spans="1:8" s="2" customFormat="1" ht="16.899999999999999" customHeight="1">
      <c r="A485" s="35"/>
      <c r="B485" s="40"/>
      <c r="C485" s="267" t="s">
        <v>336</v>
      </c>
      <c r="D485" s="267" t="s">
        <v>2322</v>
      </c>
      <c r="E485" s="18" t="s">
        <v>144</v>
      </c>
      <c r="F485" s="268">
        <v>1426.1279999999999</v>
      </c>
      <c r="G485" s="35"/>
      <c r="H485" s="40"/>
    </row>
    <row r="486" spans="1:8" s="2" customFormat="1" ht="16.899999999999999" customHeight="1">
      <c r="A486" s="35"/>
      <c r="B486" s="40"/>
      <c r="C486" s="263" t="s">
        <v>147</v>
      </c>
      <c r="D486" s="264" t="s">
        <v>148</v>
      </c>
      <c r="E486" s="265" t="s">
        <v>144</v>
      </c>
      <c r="F486" s="266">
        <v>1426.1279999999999</v>
      </c>
      <c r="G486" s="35"/>
      <c r="H486" s="40"/>
    </row>
    <row r="487" spans="1:8" s="2" customFormat="1" ht="16.899999999999999" customHeight="1">
      <c r="A487" s="35"/>
      <c r="B487" s="40"/>
      <c r="C487" s="267" t="s">
        <v>19</v>
      </c>
      <c r="D487" s="267" t="s">
        <v>1282</v>
      </c>
      <c r="E487" s="18" t="s">
        <v>19</v>
      </c>
      <c r="F487" s="268">
        <v>1976.069</v>
      </c>
      <c r="G487" s="35"/>
      <c r="H487" s="40"/>
    </row>
    <row r="488" spans="1:8" s="2" customFormat="1" ht="16.899999999999999" customHeight="1">
      <c r="A488" s="35"/>
      <c r="B488" s="40"/>
      <c r="C488" s="267" t="s">
        <v>19</v>
      </c>
      <c r="D488" s="267" t="s">
        <v>1283</v>
      </c>
      <c r="E488" s="18" t="s">
        <v>19</v>
      </c>
      <c r="F488" s="268">
        <v>-524.96699999999998</v>
      </c>
      <c r="G488" s="35"/>
      <c r="H488" s="40"/>
    </row>
    <row r="489" spans="1:8" s="2" customFormat="1" ht="16.899999999999999" customHeight="1">
      <c r="A489" s="35"/>
      <c r="B489" s="40"/>
      <c r="C489" s="267" t="s">
        <v>19</v>
      </c>
      <c r="D489" s="267" t="s">
        <v>1284</v>
      </c>
      <c r="E489" s="18" t="s">
        <v>19</v>
      </c>
      <c r="F489" s="268">
        <v>-19.602</v>
      </c>
      <c r="G489" s="35"/>
      <c r="H489" s="40"/>
    </row>
    <row r="490" spans="1:8" s="2" customFormat="1" ht="16.899999999999999" customHeight="1">
      <c r="A490" s="35"/>
      <c r="B490" s="40"/>
      <c r="C490" s="267" t="s">
        <v>19</v>
      </c>
      <c r="D490" s="267" t="s">
        <v>1285</v>
      </c>
      <c r="E490" s="18" t="s">
        <v>19</v>
      </c>
      <c r="F490" s="268">
        <v>-5.3719999999999999</v>
      </c>
      <c r="G490" s="35"/>
      <c r="H490" s="40"/>
    </row>
    <row r="491" spans="1:8" s="2" customFormat="1" ht="16.899999999999999" customHeight="1">
      <c r="A491" s="35"/>
      <c r="B491" s="40"/>
      <c r="C491" s="267" t="s">
        <v>147</v>
      </c>
      <c r="D491" s="267" t="s">
        <v>199</v>
      </c>
      <c r="E491" s="18" t="s">
        <v>19</v>
      </c>
      <c r="F491" s="268">
        <v>1426.1279999999999</v>
      </c>
      <c r="G491" s="35"/>
      <c r="H491" s="40"/>
    </row>
    <row r="492" spans="1:8" s="2" customFormat="1" ht="16.899999999999999" customHeight="1">
      <c r="A492" s="35"/>
      <c r="B492" s="40"/>
      <c r="C492" s="269" t="s">
        <v>2312</v>
      </c>
      <c r="D492" s="35"/>
      <c r="E492" s="35"/>
      <c r="F492" s="35"/>
      <c r="G492" s="35"/>
      <c r="H492" s="40"/>
    </row>
    <row r="493" spans="1:8" s="2" customFormat="1" ht="16.899999999999999" customHeight="1">
      <c r="A493" s="35"/>
      <c r="B493" s="40"/>
      <c r="C493" s="267" t="s">
        <v>336</v>
      </c>
      <c r="D493" s="267" t="s">
        <v>2322</v>
      </c>
      <c r="E493" s="18" t="s">
        <v>144</v>
      </c>
      <c r="F493" s="268">
        <v>1426.1279999999999</v>
      </c>
      <c r="G493" s="35"/>
      <c r="H493" s="40"/>
    </row>
    <row r="494" spans="1:8" s="2" customFormat="1" ht="16.899999999999999" customHeight="1">
      <c r="A494" s="35"/>
      <c r="B494" s="40"/>
      <c r="C494" s="267" t="s">
        <v>769</v>
      </c>
      <c r="D494" s="267" t="s">
        <v>2359</v>
      </c>
      <c r="E494" s="18" t="s">
        <v>144</v>
      </c>
      <c r="F494" s="268">
        <v>902.68</v>
      </c>
      <c r="G494" s="35"/>
      <c r="H494" s="40"/>
    </row>
    <row r="495" spans="1:8" s="2" customFormat="1" ht="16.899999999999999" customHeight="1">
      <c r="A495" s="35"/>
      <c r="B495" s="40"/>
      <c r="C495" s="267" t="s">
        <v>328</v>
      </c>
      <c r="D495" s="267" t="s">
        <v>2339</v>
      </c>
      <c r="E495" s="18" t="s">
        <v>330</v>
      </c>
      <c r="F495" s="268">
        <v>1715.0920000000001</v>
      </c>
      <c r="G495" s="35"/>
      <c r="H495" s="40"/>
    </row>
    <row r="496" spans="1:8" s="2" customFormat="1" ht="26.45" customHeight="1">
      <c r="A496" s="35"/>
      <c r="B496" s="40"/>
      <c r="C496" s="262" t="s">
        <v>94</v>
      </c>
      <c r="D496" s="262" t="s">
        <v>95</v>
      </c>
      <c r="E496" s="35"/>
      <c r="F496" s="35"/>
      <c r="G496" s="35"/>
      <c r="H496" s="40"/>
    </row>
    <row r="497" spans="1:8" s="2" customFormat="1" ht="16.899999999999999" customHeight="1">
      <c r="A497" s="35"/>
      <c r="B497" s="40"/>
      <c r="C497" s="263" t="s">
        <v>719</v>
      </c>
      <c r="D497" s="264" t="s">
        <v>720</v>
      </c>
      <c r="E497" s="265" t="s">
        <v>144</v>
      </c>
      <c r="F497" s="266">
        <v>5.1379999999999999</v>
      </c>
      <c r="G497" s="35"/>
      <c r="H497" s="40"/>
    </row>
    <row r="498" spans="1:8" s="2" customFormat="1" ht="16.899999999999999" customHeight="1">
      <c r="A498" s="35"/>
      <c r="B498" s="40"/>
      <c r="C498" s="267" t="s">
        <v>19</v>
      </c>
      <c r="D498" s="267" t="s">
        <v>1653</v>
      </c>
      <c r="E498" s="18" t="s">
        <v>19</v>
      </c>
      <c r="F498" s="268">
        <v>5.1379999999999999</v>
      </c>
      <c r="G498" s="35"/>
      <c r="H498" s="40"/>
    </row>
    <row r="499" spans="1:8" s="2" customFormat="1" ht="16.899999999999999" customHeight="1">
      <c r="A499" s="35"/>
      <c r="B499" s="40"/>
      <c r="C499" s="267" t="s">
        <v>719</v>
      </c>
      <c r="D499" s="267" t="s">
        <v>199</v>
      </c>
      <c r="E499" s="18" t="s">
        <v>19</v>
      </c>
      <c r="F499" s="268">
        <v>5.1379999999999999</v>
      </c>
      <c r="G499" s="35"/>
      <c r="H499" s="40"/>
    </row>
    <row r="500" spans="1:8" s="2" customFormat="1" ht="16.899999999999999" customHeight="1">
      <c r="A500" s="35"/>
      <c r="B500" s="40"/>
      <c r="C500" s="269" t="s">
        <v>2312</v>
      </c>
      <c r="D500" s="35"/>
      <c r="E500" s="35"/>
      <c r="F500" s="35"/>
      <c r="G500" s="35"/>
      <c r="H500" s="40"/>
    </row>
    <row r="501" spans="1:8" s="2" customFormat="1" ht="16.899999999999999" customHeight="1">
      <c r="A501" s="35"/>
      <c r="B501" s="40"/>
      <c r="C501" s="267" t="s">
        <v>805</v>
      </c>
      <c r="D501" s="267" t="s">
        <v>2354</v>
      </c>
      <c r="E501" s="18" t="s">
        <v>144</v>
      </c>
      <c r="F501" s="268">
        <v>5.1379999999999999</v>
      </c>
      <c r="G501" s="35"/>
      <c r="H501" s="40"/>
    </row>
    <row r="502" spans="1:8" s="2" customFormat="1" ht="16.899999999999999" customHeight="1">
      <c r="A502" s="35"/>
      <c r="B502" s="40"/>
      <c r="C502" s="267" t="s">
        <v>336</v>
      </c>
      <c r="D502" s="267" t="s">
        <v>2322</v>
      </c>
      <c r="E502" s="18" t="s">
        <v>144</v>
      </c>
      <c r="F502" s="268">
        <v>41.103000000000002</v>
      </c>
      <c r="G502" s="35"/>
      <c r="H502" s="40"/>
    </row>
    <row r="503" spans="1:8" s="2" customFormat="1" ht="16.899999999999999" customHeight="1">
      <c r="A503" s="35"/>
      <c r="B503" s="40"/>
      <c r="C503" s="263" t="s">
        <v>153</v>
      </c>
      <c r="D503" s="264" t="s">
        <v>154</v>
      </c>
      <c r="E503" s="265" t="s">
        <v>144</v>
      </c>
      <c r="F503" s="266">
        <v>20.552</v>
      </c>
      <c r="G503" s="35"/>
      <c r="H503" s="40"/>
    </row>
    <row r="504" spans="1:8" s="2" customFormat="1" ht="16.899999999999999" customHeight="1">
      <c r="A504" s="35"/>
      <c r="B504" s="40"/>
      <c r="C504" s="267" t="s">
        <v>19</v>
      </c>
      <c r="D504" s="267" t="s">
        <v>1635</v>
      </c>
      <c r="E504" s="18" t="s">
        <v>19</v>
      </c>
      <c r="F504" s="268">
        <v>20.552</v>
      </c>
      <c r="G504" s="35"/>
      <c r="H504" s="40"/>
    </row>
    <row r="505" spans="1:8" s="2" customFormat="1" ht="16.899999999999999" customHeight="1">
      <c r="A505" s="35"/>
      <c r="B505" s="40"/>
      <c r="C505" s="267" t="s">
        <v>153</v>
      </c>
      <c r="D505" s="267" t="s">
        <v>199</v>
      </c>
      <c r="E505" s="18" t="s">
        <v>19</v>
      </c>
      <c r="F505" s="268">
        <v>20.552</v>
      </c>
      <c r="G505" s="35"/>
      <c r="H505" s="40"/>
    </row>
    <row r="506" spans="1:8" s="2" customFormat="1" ht="16.899999999999999" customHeight="1">
      <c r="A506" s="35"/>
      <c r="B506" s="40"/>
      <c r="C506" s="269" t="s">
        <v>2312</v>
      </c>
      <c r="D506" s="35"/>
      <c r="E506" s="35"/>
      <c r="F506" s="35"/>
      <c r="G506" s="35"/>
      <c r="H506" s="40"/>
    </row>
    <row r="507" spans="1:8" s="2" customFormat="1" ht="16.899999999999999" customHeight="1">
      <c r="A507" s="35"/>
      <c r="B507" s="40"/>
      <c r="C507" s="267" t="s">
        <v>355</v>
      </c>
      <c r="D507" s="267" t="s">
        <v>2323</v>
      </c>
      <c r="E507" s="18" t="s">
        <v>144</v>
      </c>
      <c r="F507" s="268">
        <v>20.552</v>
      </c>
      <c r="G507" s="35"/>
      <c r="H507" s="40"/>
    </row>
    <row r="508" spans="1:8" s="2" customFormat="1" ht="16.899999999999999" customHeight="1">
      <c r="A508" s="35"/>
      <c r="B508" s="40"/>
      <c r="C508" s="267" t="s">
        <v>336</v>
      </c>
      <c r="D508" s="267" t="s">
        <v>2322</v>
      </c>
      <c r="E508" s="18" t="s">
        <v>144</v>
      </c>
      <c r="F508" s="268">
        <v>41.103000000000002</v>
      </c>
      <c r="G508" s="35"/>
      <c r="H508" s="40"/>
    </row>
    <row r="509" spans="1:8" s="2" customFormat="1" ht="16.899999999999999" customHeight="1">
      <c r="A509" s="35"/>
      <c r="B509" s="40"/>
      <c r="C509" s="263" t="s">
        <v>1571</v>
      </c>
      <c r="D509" s="264" t="s">
        <v>1572</v>
      </c>
      <c r="E509" s="265" t="s">
        <v>128</v>
      </c>
      <c r="F509" s="266">
        <v>51.38</v>
      </c>
      <c r="G509" s="35"/>
      <c r="H509" s="40"/>
    </row>
    <row r="510" spans="1:8" s="2" customFormat="1" ht="16.899999999999999" customHeight="1">
      <c r="A510" s="35"/>
      <c r="B510" s="40"/>
      <c r="C510" s="267" t="s">
        <v>19</v>
      </c>
      <c r="D510" s="267" t="s">
        <v>1573</v>
      </c>
      <c r="E510" s="18" t="s">
        <v>19</v>
      </c>
      <c r="F510" s="268">
        <v>51.38</v>
      </c>
      <c r="G510" s="35"/>
      <c r="H510" s="40"/>
    </row>
    <row r="511" spans="1:8" s="2" customFormat="1" ht="16.899999999999999" customHeight="1">
      <c r="A511" s="35"/>
      <c r="B511" s="40"/>
      <c r="C511" s="267" t="s">
        <v>1571</v>
      </c>
      <c r="D511" s="267" t="s">
        <v>199</v>
      </c>
      <c r="E511" s="18" t="s">
        <v>19</v>
      </c>
      <c r="F511" s="268">
        <v>51.38</v>
      </c>
      <c r="G511" s="35"/>
      <c r="H511" s="40"/>
    </row>
    <row r="512" spans="1:8" s="2" customFormat="1" ht="16.899999999999999" customHeight="1">
      <c r="A512" s="35"/>
      <c r="B512" s="40"/>
      <c r="C512" s="269" t="s">
        <v>2312</v>
      </c>
      <c r="D512" s="35"/>
      <c r="E512" s="35"/>
      <c r="F512" s="35"/>
      <c r="G512" s="35"/>
      <c r="H512" s="40"/>
    </row>
    <row r="513" spans="1:8" s="2" customFormat="1" ht="16.899999999999999" customHeight="1">
      <c r="A513" s="35"/>
      <c r="B513" s="40"/>
      <c r="C513" s="267" t="s">
        <v>1660</v>
      </c>
      <c r="D513" s="267" t="s">
        <v>2397</v>
      </c>
      <c r="E513" s="18" t="s">
        <v>128</v>
      </c>
      <c r="F513" s="268">
        <v>51.38</v>
      </c>
      <c r="G513" s="35"/>
      <c r="H513" s="40"/>
    </row>
    <row r="514" spans="1:8" s="2" customFormat="1" ht="16.899999999999999" customHeight="1">
      <c r="A514" s="35"/>
      <c r="B514" s="40"/>
      <c r="C514" s="267" t="s">
        <v>1597</v>
      </c>
      <c r="D514" s="267" t="s">
        <v>2398</v>
      </c>
      <c r="E514" s="18" t="s">
        <v>144</v>
      </c>
      <c r="F514" s="268">
        <v>26.716999999999999</v>
      </c>
      <c r="G514" s="35"/>
      <c r="H514" s="40"/>
    </row>
    <row r="515" spans="1:8" s="2" customFormat="1" ht="16.899999999999999" customHeight="1">
      <c r="A515" s="35"/>
      <c r="B515" s="40"/>
      <c r="C515" s="267" t="s">
        <v>289</v>
      </c>
      <c r="D515" s="267" t="s">
        <v>2321</v>
      </c>
      <c r="E515" s="18" t="s">
        <v>124</v>
      </c>
      <c r="F515" s="268">
        <v>154.13999999999999</v>
      </c>
      <c r="G515" s="35"/>
      <c r="H515" s="40"/>
    </row>
    <row r="516" spans="1:8" s="2" customFormat="1" ht="16.899999999999999" customHeight="1">
      <c r="A516" s="35"/>
      <c r="B516" s="40"/>
      <c r="C516" s="267" t="s">
        <v>355</v>
      </c>
      <c r="D516" s="267" t="s">
        <v>2323</v>
      </c>
      <c r="E516" s="18" t="s">
        <v>144</v>
      </c>
      <c r="F516" s="268">
        <v>20.552</v>
      </c>
      <c r="G516" s="35"/>
      <c r="H516" s="40"/>
    </row>
    <row r="517" spans="1:8" s="2" customFormat="1" ht="16.899999999999999" customHeight="1">
      <c r="A517" s="35"/>
      <c r="B517" s="40"/>
      <c r="C517" s="267" t="s">
        <v>805</v>
      </c>
      <c r="D517" s="267" t="s">
        <v>2354</v>
      </c>
      <c r="E517" s="18" t="s">
        <v>144</v>
      </c>
      <c r="F517" s="268">
        <v>5.1379999999999999</v>
      </c>
      <c r="G517" s="35"/>
      <c r="H517" s="40"/>
    </row>
    <row r="518" spans="1:8" s="2" customFormat="1" ht="16.899999999999999" customHeight="1">
      <c r="A518" s="35"/>
      <c r="B518" s="40"/>
      <c r="C518" s="267" t="s">
        <v>1710</v>
      </c>
      <c r="D518" s="267" t="s">
        <v>1711</v>
      </c>
      <c r="E518" s="18" t="s">
        <v>128</v>
      </c>
      <c r="F518" s="268">
        <v>51.38</v>
      </c>
      <c r="G518" s="35"/>
      <c r="H518" s="40"/>
    </row>
    <row r="519" spans="1:8" s="2" customFormat="1" ht="16.899999999999999" customHeight="1">
      <c r="A519" s="35"/>
      <c r="B519" s="40"/>
      <c r="C519" s="267" t="s">
        <v>1714</v>
      </c>
      <c r="D519" s="267" t="s">
        <v>2399</v>
      </c>
      <c r="E519" s="18" t="s">
        <v>128</v>
      </c>
      <c r="F519" s="268">
        <v>51.38</v>
      </c>
      <c r="G519" s="35"/>
      <c r="H519" s="40"/>
    </row>
    <row r="520" spans="1:8" s="2" customFormat="1" ht="16.899999999999999" customHeight="1">
      <c r="A520" s="35"/>
      <c r="B520" s="40"/>
      <c r="C520" s="267" t="s">
        <v>1510</v>
      </c>
      <c r="D520" s="267" t="s">
        <v>2381</v>
      </c>
      <c r="E520" s="18" t="s">
        <v>128</v>
      </c>
      <c r="F520" s="268">
        <v>51.38</v>
      </c>
      <c r="G520" s="35"/>
      <c r="H520" s="40"/>
    </row>
    <row r="521" spans="1:8" s="2" customFormat="1" ht="16.899999999999999" customHeight="1">
      <c r="A521" s="35"/>
      <c r="B521" s="40"/>
      <c r="C521" s="267" t="s">
        <v>1515</v>
      </c>
      <c r="D521" s="267" t="s">
        <v>2382</v>
      </c>
      <c r="E521" s="18" t="s">
        <v>128</v>
      </c>
      <c r="F521" s="268">
        <v>51.38</v>
      </c>
      <c r="G521" s="35"/>
      <c r="H521" s="40"/>
    </row>
    <row r="522" spans="1:8" s="2" customFormat="1" ht="16.899999999999999" customHeight="1">
      <c r="A522" s="35"/>
      <c r="B522" s="40"/>
      <c r="C522" s="263" t="s">
        <v>122</v>
      </c>
      <c r="D522" s="264" t="s">
        <v>123</v>
      </c>
      <c r="E522" s="265" t="s">
        <v>124</v>
      </c>
      <c r="F522" s="266">
        <v>0.77300000000000002</v>
      </c>
      <c r="G522" s="35"/>
      <c r="H522" s="40"/>
    </row>
    <row r="523" spans="1:8" s="2" customFormat="1" ht="16.899999999999999" customHeight="1">
      <c r="A523" s="35"/>
      <c r="B523" s="40"/>
      <c r="C523" s="267" t="s">
        <v>19</v>
      </c>
      <c r="D523" s="267" t="s">
        <v>1659</v>
      </c>
      <c r="E523" s="18" t="s">
        <v>19</v>
      </c>
      <c r="F523" s="268">
        <v>0.77300000000000002</v>
      </c>
      <c r="G523" s="35"/>
      <c r="H523" s="40"/>
    </row>
    <row r="524" spans="1:8" s="2" customFormat="1" ht="16.899999999999999" customHeight="1">
      <c r="A524" s="35"/>
      <c r="B524" s="40"/>
      <c r="C524" s="267" t="s">
        <v>122</v>
      </c>
      <c r="D524" s="267" t="s">
        <v>199</v>
      </c>
      <c r="E524" s="18" t="s">
        <v>19</v>
      </c>
      <c r="F524" s="268">
        <v>0.77300000000000002</v>
      </c>
      <c r="G524" s="35"/>
      <c r="H524" s="40"/>
    </row>
    <row r="525" spans="1:8" s="2" customFormat="1" ht="16.899999999999999" customHeight="1">
      <c r="A525" s="35"/>
      <c r="B525" s="40"/>
      <c r="C525" s="269" t="s">
        <v>2312</v>
      </c>
      <c r="D525" s="35"/>
      <c r="E525" s="35"/>
      <c r="F525" s="35"/>
      <c r="G525" s="35"/>
      <c r="H525" s="40"/>
    </row>
    <row r="526" spans="1:8" s="2" customFormat="1" ht="16.899999999999999" customHeight="1">
      <c r="A526" s="35"/>
      <c r="B526" s="40"/>
      <c r="C526" s="267" t="s">
        <v>1655</v>
      </c>
      <c r="D526" s="267" t="s">
        <v>2400</v>
      </c>
      <c r="E526" s="18" t="s">
        <v>124</v>
      </c>
      <c r="F526" s="268">
        <v>0.77300000000000002</v>
      </c>
      <c r="G526" s="35"/>
      <c r="H526" s="40"/>
    </row>
    <row r="527" spans="1:8" s="2" customFormat="1" ht="16.899999999999999" customHeight="1">
      <c r="A527" s="35"/>
      <c r="B527" s="40"/>
      <c r="C527" s="267" t="s">
        <v>1583</v>
      </c>
      <c r="D527" s="267" t="s">
        <v>2401</v>
      </c>
      <c r="E527" s="18" t="s">
        <v>124</v>
      </c>
      <c r="F527" s="268">
        <v>0.77300000000000002</v>
      </c>
      <c r="G527" s="35"/>
      <c r="H527" s="40"/>
    </row>
    <row r="528" spans="1:8" s="2" customFormat="1" ht="16.899999999999999" customHeight="1">
      <c r="A528" s="35"/>
      <c r="B528" s="40"/>
      <c r="C528" s="267" t="s">
        <v>1597</v>
      </c>
      <c r="D528" s="267" t="s">
        <v>2398</v>
      </c>
      <c r="E528" s="18" t="s">
        <v>144</v>
      </c>
      <c r="F528" s="268">
        <v>26.716999999999999</v>
      </c>
      <c r="G528" s="35"/>
      <c r="H528" s="40"/>
    </row>
    <row r="529" spans="1:8" s="2" customFormat="1" ht="16.899999999999999" customHeight="1">
      <c r="A529" s="35"/>
      <c r="B529" s="40"/>
      <c r="C529" s="267" t="s">
        <v>476</v>
      </c>
      <c r="D529" s="267" t="s">
        <v>2338</v>
      </c>
      <c r="E529" s="18" t="s">
        <v>124</v>
      </c>
      <c r="F529" s="268">
        <v>0.77300000000000002</v>
      </c>
      <c r="G529" s="35"/>
      <c r="H529" s="40"/>
    </row>
    <row r="530" spans="1:8" s="2" customFormat="1" ht="16.899999999999999" customHeight="1">
      <c r="A530" s="35"/>
      <c r="B530" s="40"/>
      <c r="C530" s="263" t="s">
        <v>136</v>
      </c>
      <c r="D530" s="264" t="s">
        <v>137</v>
      </c>
      <c r="E530" s="265" t="s">
        <v>124</v>
      </c>
      <c r="F530" s="266">
        <v>50.61</v>
      </c>
      <c r="G530" s="35"/>
      <c r="H530" s="40"/>
    </row>
    <row r="531" spans="1:8" s="2" customFormat="1" ht="16.899999999999999" customHeight="1">
      <c r="A531" s="35"/>
      <c r="B531" s="40"/>
      <c r="C531" s="267" t="s">
        <v>19</v>
      </c>
      <c r="D531" s="267" t="s">
        <v>377</v>
      </c>
      <c r="E531" s="18" t="s">
        <v>19</v>
      </c>
      <c r="F531" s="268">
        <v>0</v>
      </c>
      <c r="G531" s="35"/>
      <c r="H531" s="40"/>
    </row>
    <row r="532" spans="1:8" s="2" customFormat="1" ht="16.899999999999999" customHeight="1">
      <c r="A532" s="35"/>
      <c r="B532" s="40"/>
      <c r="C532" s="267" t="s">
        <v>19</v>
      </c>
      <c r="D532" s="267" t="s">
        <v>1643</v>
      </c>
      <c r="E532" s="18" t="s">
        <v>19</v>
      </c>
      <c r="F532" s="268">
        <v>50.61</v>
      </c>
      <c r="G532" s="35"/>
      <c r="H532" s="40"/>
    </row>
    <row r="533" spans="1:8" s="2" customFormat="1" ht="16.899999999999999" customHeight="1">
      <c r="A533" s="35"/>
      <c r="B533" s="40"/>
      <c r="C533" s="267" t="s">
        <v>136</v>
      </c>
      <c r="D533" s="267" t="s">
        <v>199</v>
      </c>
      <c r="E533" s="18" t="s">
        <v>19</v>
      </c>
      <c r="F533" s="268">
        <v>50.61</v>
      </c>
      <c r="G533" s="35"/>
      <c r="H533" s="40"/>
    </row>
    <row r="534" spans="1:8" s="2" customFormat="1" ht="16.899999999999999" customHeight="1">
      <c r="A534" s="35"/>
      <c r="B534" s="40"/>
      <c r="C534" s="269" t="s">
        <v>2312</v>
      </c>
      <c r="D534" s="35"/>
      <c r="E534" s="35"/>
      <c r="F534" s="35"/>
      <c r="G534" s="35"/>
      <c r="H534" s="40"/>
    </row>
    <row r="535" spans="1:8" s="2" customFormat="1" ht="16.899999999999999" customHeight="1">
      <c r="A535" s="35"/>
      <c r="B535" s="40"/>
      <c r="C535" s="267" t="s">
        <v>373</v>
      </c>
      <c r="D535" s="267" t="s">
        <v>2340</v>
      </c>
      <c r="E535" s="18" t="s">
        <v>124</v>
      </c>
      <c r="F535" s="268">
        <v>50.61</v>
      </c>
      <c r="G535" s="35"/>
      <c r="H535" s="40"/>
    </row>
    <row r="536" spans="1:8" s="2" customFormat="1" ht="16.899999999999999" customHeight="1">
      <c r="A536" s="35"/>
      <c r="B536" s="40"/>
      <c r="C536" s="267" t="s">
        <v>1591</v>
      </c>
      <c r="D536" s="267" t="s">
        <v>2402</v>
      </c>
      <c r="E536" s="18" t="s">
        <v>124</v>
      </c>
      <c r="F536" s="268">
        <v>50.61</v>
      </c>
      <c r="G536" s="35"/>
      <c r="H536" s="40"/>
    </row>
    <row r="537" spans="1:8" s="2" customFormat="1" ht="16.899999999999999" customHeight="1">
      <c r="A537" s="35"/>
      <c r="B537" s="40"/>
      <c r="C537" s="267" t="s">
        <v>1597</v>
      </c>
      <c r="D537" s="267" t="s">
        <v>2398</v>
      </c>
      <c r="E537" s="18" t="s">
        <v>144</v>
      </c>
      <c r="F537" s="268">
        <v>26.716999999999999</v>
      </c>
      <c r="G537" s="35"/>
      <c r="H537" s="40"/>
    </row>
    <row r="538" spans="1:8" s="2" customFormat="1" ht="16.899999999999999" customHeight="1">
      <c r="A538" s="35"/>
      <c r="B538" s="40"/>
      <c r="C538" s="267" t="s">
        <v>1638</v>
      </c>
      <c r="D538" s="267" t="s">
        <v>2403</v>
      </c>
      <c r="E538" s="18" t="s">
        <v>124</v>
      </c>
      <c r="F538" s="268">
        <v>50.61</v>
      </c>
      <c r="G538" s="35"/>
      <c r="H538" s="40"/>
    </row>
    <row r="539" spans="1:8" s="2" customFormat="1" ht="16.899999999999999" customHeight="1">
      <c r="A539" s="35"/>
      <c r="B539" s="40"/>
      <c r="C539" s="263" t="s">
        <v>48</v>
      </c>
      <c r="D539" s="264" t="s">
        <v>143</v>
      </c>
      <c r="E539" s="265" t="s">
        <v>144</v>
      </c>
      <c r="F539" s="266">
        <v>66.793000000000006</v>
      </c>
      <c r="G539" s="35"/>
      <c r="H539" s="40"/>
    </row>
    <row r="540" spans="1:8" s="2" customFormat="1" ht="16.899999999999999" customHeight="1">
      <c r="A540" s="35"/>
      <c r="B540" s="40"/>
      <c r="C540" s="267" t="s">
        <v>19</v>
      </c>
      <c r="D540" s="267" t="s">
        <v>1601</v>
      </c>
      <c r="E540" s="18" t="s">
        <v>19</v>
      </c>
      <c r="F540" s="268">
        <v>77.069999999999993</v>
      </c>
      <c r="G540" s="35"/>
      <c r="H540" s="40"/>
    </row>
    <row r="541" spans="1:8" s="2" customFormat="1" ht="16.899999999999999" customHeight="1">
      <c r="A541" s="35"/>
      <c r="B541" s="40"/>
      <c r="C541" s="267" t="s">
        <v>19</v>
      </c>
      <c r="D541" s="267" t="s">
        <v>276</v>
      </c>
      <c r="E541" s="18" t="s">
        <v>19</v>
      </c>
      <c r="F541" s="268">
        <v>0</v>
      </c>
      <c r="G541" s="35"/>
      <c r="H541" s="40"/>
    </row>
    <row r="542" spans="1:8" s="2" customFormat="1" ht="16.899999999999999" customHeight="1">
      <c r="A542" s="35"/>
      <c r="B542" s="40"/>
      <c r="C542" s="267" t="s">
        <v>19</v>
      </c>
      <c r="D542" s="267" t="s">
        <v>277</v>
      </c>
      <c r="E542" s="18" t="s">
        <v>19</v>
      </c>
      <c r="F542" s="268">
        <v>-0.155</v>
      </c>
      <c r="G542" s="35"/>
      <c r="H542" s="40"/>
    </row>
    <row r="543" spans="1:8" s="2" customFormat="1" ht="16.899999999999999" customHeight="1">
      <c r="A543" s="35"/>
      <c r="B543" s="40"/>
      <c r="C543" s="267" t="s">
        <v>19</v>
      </c>
      <c r="D543" s="267" t="s">
        <v>278</v>
      </c>
      <c r="E543" s="18" t="s">
        <v>19</v>
      </c>
      <c r="F543" s="268">
        <v>-10.122</v>
      </c>
      <c r="G543" s="35"/>
      <c r="H543" s="40"/>
    </row>
    <row r="544" spans="1:8" s="2" customFormat="1" ht="16.899999999999999" customHeight="1">
      <c r="A544" s="35"/>
      <c r="B544" s="40"/>
      <c r="C544" s="267" t="s">
        <v>48</v>
      </c>
      <c r="D544" s="267" t="s">
        <v>199</v>
      </c>
      <c r="E544" s="18" t="s">
        <v>19</v>
      </c>
      <c r="F544" s="268">
        <v>66.793000000000006</v>
      </c>
      <c r="G544" s="35"/>
      <c r="H544" s="40"/>
    </row>
    <row r="545" spans="1:8" s="2" customFormat="1" ht="16.899999999999999" customHeight="1">
      <c r="A545" s="35"/>
      <c r="B545" s="40"/>
      <c r="C545" s="269" t="s">
        <v>2312</v>
      </c>
      <c r="D545" s="35"/>
      <c r="E545" s="35"/>
      <c r="F545" s="35"/>
      <c r="G545" s="35"/>
      <c r="H545" s="40"/>
    </row>
    <row r="546" spans="1:8" s="2" customFormat="1" ht="16.899999999999999" customHeight="1">
      <c r="A546" s="35"/>
      <c r="B546" s="40"/>
      <c r="C546" s="267" t="s">
        <v>1597</v>
      </c>
      <c r="D546" s="267" t="s">
        <v>2398</v>
      </c>
      <c r="E546" s="18" t="s">
        <v>144</v>
      </c>
      <c r="F546" s="268">
        <v>26.716999999999999</v>
      </c>
      <c r="G546" s="35"/>
      <c r="H546" s="40"/>
    </row>
    <row r="547" spans="1:8" s="2" customFormat="1" ht="16.899999999999999" customHeight="1">
      <c r="A547" s="35"/>
      <c r="B547" s="40"/>
      <c r="C547" s="267" t="s">
        <v>1602</v>
      </c>
      <c r="D547" s="267" t="s">
        <v>2404</v>
      </c>
      <c r="E547" s="18" t="s">
        <v>144</v>
      </c>
      <c r="F547" s="268">
        <v>33.396999999999998</v>
      </c>
      <c r="G547" s="35"/>
      <c r="H547" s="40"/>
    </row>
    <row r="548" spans="1:8" s="2" customFormat="1" ht="16.899999999999999" customHeight="1">
      <c r="A548" s="35"/>
      <c r="B548" s="40"/>
      <c r="C548" s="267" t="s">
        <v>1606</v>
      </c>
      <c r="D548" s="267" t="s">
        <v>2405</v>
      </c>
      <c r="E548" s="18" t="s">
        <v>144</v>
      </c>
      <c r="F548" s="268">
        <v>6.6790000000000003</v>
      </c>
      <c r="G548" s="35"/>
      <c r="H548" s="40"/>
    </row>
    <row r="549" spans="1:8" s="2" customFormat="1" ht="16.899999999999999" customHeight="1">
      <c r="A549" s="35"/>
      <c r="B549" s="40"/>
      <c r="C549" s="267" t="s">
        <v>1007</v>
      </c>
      <c r="D549" s="267" t="s">
        <v>2369</v>
      </c>
      <c r="E549" s="18" t="s">
        <v>144</v>
      </c>
      <c r="F549" s="268">
        <v>53.433999999999997</v>
      </c>
      <c r="G549" s="35"/>
      <c r="H549" s="40"/>
    </row>
    <row r="550" spans="1:8" s="2" customFormat="1" ht="16.899999999999999" customHeight="1">
      <c r="A550" s="35"/>
      <c r="B550" s="40"/>
      <c r="C550" s="267" t="s">
        <v>1012</v>
      </c>
      <c r="D550" s="267" t="s">
        <v>2370</v>
      </c>
      <c r="E550" s="18" t="s">
        <v>144</v>
      </c>
      <c r="F550" s="268">
        <v>80.152000000000001</v>
      </c>
      <c r="G550" s="35"/>
      <c r="H550" s="40"/>
    </row>
    <row r="551" spans="1:8" s="2" customFormat="1" ht="16.899999999999999" customHeight="1">
      <c r="A551" s="35"/>
      <c r="B551" s="40"/>
      <c r="C551" s="267" t="s">
        <v>769</v>
      </c>
      <c r="D551" s="267" t="s">
        <v>2359</v>
      </c>
      <c r="E551" s="18" t="s">
        <v>144</v>
      </c>
      <c r="F551" s="268">
        <v>25.69</v>
      </c>
      <c r="G551" s="35"/>
      <c r="H551" s="40"/>
    </row>
    <row r="552" spans="1:8" s="2" customFormat="1" ht="16.899999999999999" customHeight="1">
      <c r="A552" s="35"/>
      <c r="B552" s="40"/>
      <c r="C552" s="267" t="s">
        <v>1021</v>
      </c>
      <c r="D552" s="267" t="s">
        <v>2371</v>
      </c>
      <c r="E552" s="18" t="s">
        <v>144</v>
      </c>
      <c r="F552" s="268">
        <v>26.716999999999999</v>
      </c>
      <c r="G552" s="35"/>
      <c r="H552" s="40"/>
    </row>
    <row r="553" spans="1:8" s="2" customFormat="1" ht="16.899999999999999" customHeight="1">
      <c r="A553" s="35"/>
      <c r="B553" s="40"/>
      <c r="C553" s="267" t="s">
        <v>1025</v>
      </c>
      <c r="D553" s="267" t="s">
        <v>2372</v>
      </c>
      <c r="E553" s="18" t="s">
        <v>144</v>
      </c>
      <c r="F553" s="268">
        <v>40.076000000000001</v>
      </c>
      <c r="G553" s="35"/>
      <c r="H553" s="40"/>
    </row>
    <row r="554" spans="1:8" s="2" customFormat="1" ht="16.899999999999999" customHeight="1">
      <c r="A554" s="35"/>
      <c r="B554" s="40"/>
      <c r="C554" s="267" t="s">
        <v>328</v>
      </c>
      <c r="D554" s="267" t="s">
        <v>2339</v>
      </c>
      <c r="E554" s="18" t="s">
        <v>330</v>
      </c>
      <c r="F554" s="268">
        <v>48.811</v>
      </c>
      <c r="G554" s="35"/>
      <c r="H554" s="40"/>
    </row>
    <row r="555" spans="1:8" s="2" customFormat="1" ht="16.899999999999999" customHeight="1">
      <c r="A555" s="35"/>
      <c r="B555" s="40"/>
      <c r="C555" s="267" t="s">
        <v>336</v>
      </c>
      <c r="D555" s="267" t="s">
        <v>2322</v>
      </c>
      <c r="E555" s="18" t="s">
        <v>144</v>
      </c>
      <c r="F555" s="268">
        <v>41.103000000000002</v>
      </c>
      <c r="G555" s="35"/>
      <c r="H555" s="40"/>
    </row>
    <row r="556" spans="1:8" s="2" customFormat="1" ht="16.899999999999999" customHeight="1">
      <c r="A556" s="35"/>
      <c r="B556" s="40"/>
      <c r="C556" s="263" t="s">
        <v>147</v>
      </c>
      <c r="D556" s="264" t="s">
        <v>148</v>
      </c>
      <c r="E556" s="265" t="s">
        <v>144</v>
      </c>
      <c r="F556" s="266">
        <v>41.103000000000002</v>
      </c>
      <c r="G556" s="35"/>
      <c r="H556" s="40"/>
    </row>
    <row r="557" spans="1:8" s="2" customFormat="1" ht="16.899999999999999" customHeight="1">
      <c r="A557" s="35"/>
      <c r="B557" s="40"/>
      <c r="C557" s="267" t="s">
        <v>19</v>
      </c>
      <c r="D557" s="267" t="s">
        <v>340</v>
      </c>
      <c r="E557" s="18" t="s">
        <v>19</v>
      </c>
      <c r="F557" s="268">
        <v>66.793000000000006</v>
      </c>
      <c r="G557" s="35"/>
      <c r="H557" s="40"/>
    </row>
    <row r="558" spans="1:8" s="2" customFormat="1" ht="16.899999999999999" customHeight="1">
      <c r="A558" s="35"/>
      <c r="B558" s="40"/>
      <c r="C558" s="267" t="s">
        <v>19</v>
      </c>
      <c r="D558" s="267" t="s">
        <v>1283</v>
      </c>
      <c r="E558" s="18" t="s">
        <v>19</v>
      </c>
      <c r="F558" s="268">
        <v>-25.69</v>
      </c>
      <c r="G558" s="35"/>
      <c r="H558" s="40"/>
    </row>
    <row r="559" spans="1:8" s="2" customFormat="1" ht="16.899999999999999" customHeight="1">
      <c r="A559" s="35"/>
      <c r="B559" s="40"/>
      <c r="C559" s="267" t="s">
        <v>147</v>
      </c>
      <c r="D559" s="267" t="s">
        <v>199</v>
      </c>
      <c r="E559" s="18" t="s">
        <v>19</v>
      </c>
      <c r="F559" s="268">
        <v>41.103000000000002</v>
      </c>
      <c r="G559" s="35"/>
      <c r="H559" s="40"/>
    </row>
    <row r="560" spans="1:8" s="2" customFormat="1" ht="16.899999999999999" customHeight="1">
      <c r="A560" s="35"/>
      <c r="B560" s="40"/>
      <c r="C560" s="269" t="s">
        <v>2312</v>
      </c>
      <c r="D560" s="35"/>
      <c r="E560" s="35"/>
      <c r="F560" s="35"/>
      <c r="G560" s="35"/>
      <c r="H560" s="40"/>
    </row>
    <row r="561" spans="1:8" s="2" customFormat="1" ht="16.899999999999999" customHeight="1">
      <c r="A561" s="35"/>
      <c r="B561" s="40"/>
      <c r="C561" s="267" t="s">
        <v>336</v>
      </c>
      <c r="D561" s="267" t="s">
        <v>2322</v>
      </c>
      <c r="E561" s="18" t="s">
        <v>144</v>
      </c>
      <c r="F561" s="268">
        <v>41.103000000000002</v>
      </c>
      <c r="G561" s="35"/>
      <c r="H561" s="40"/>
    </row>
    <row r="562" spans="1:8" s="2" customFormat="1" ht="16.899999999999999" customHeight="1">
      <c r="A562" s="35"/>
      <c r="B562" s="40"/>
      <c r="C562" s="267" t="s">
        <v>769</v>
      </c>
      <c r="D562" s="267" t="s">
        <v>2359</v>
      </c>
      <c r="E562" s="18" t="s">
        <v>144</v>
      </c>
      <c r="F562" s="268">
        <v>25.69</v>
      </c>
      <c r="G562" s="35"/>
      <c r="H562" s="40"/>
    </row>
    <row r="563" spans="1:8" s="2" customFormat="1" ht="16.899999999999999" customHeight="1">
      <c r="A563" s="35"/>
      <c r="B563" s="40"/>
      <c r="C563" s="267" t="s">
        <v>328</v>
      </c>
      <c r="D563" s="267" t="s">
        <v>2339</v>
      </c>
      <c r="E563" s="18" t="s">
        <v>330</v>
      </c>
      <c r="F563" s="268">
        <v>48.811</v>
      </c>
      <c r="G563" s="35"/>
      <c r="H563" s="40"/>
    </row>
    <row r="564" spans="1:8" s="2" customFormat="1" ht="26.45" customHeight="1">
      <c r="A564" s="35"/>
      <c r="B564" s="40"/>
      <c r="C564" s="262" t="s">
        <v>104</v>
      </c>
      <c r="D564" s="262" t="s">
        <v>105</v>
      </c>
      <c r="E564" s="35"/>
      <c r="F564" s="35"/>
      <c r="G564" s="35"/>
      <c r="H564" s="40"/>
    </row>
    <row r="565" spans="1:8" s="2" customFormat="1" ht="16.899999999999999" customHeight="1">
      <c r="A565" s="35"/>
      <c r="B565" s="40"/>
      <c r="C565" s="263" t="s">
        <v>932</v>
      </c>
      <c r="D565" s="264" t="s">
        <v>933</v>
      </c>
      <c r="E565" s="265" t="s">
        <v>144</v>
      </c>
      <c r="F565" s="266">
        <v>2.4</v>
      </c>
      <c r="G565" s="35"/>
      <c r="H565" s="40"/>
    </row>
    <row r="566" spans="1:8" s="2" customFormat="1" ht="16.899999999999999" customHeight="1">
      <c r="A566" s="35"/>
      <c r="B566" s="40"/>
      <c r="C566" s="267" t="s">
        <v>19</v>
      </c>
      <c r="D566" s="267" t="s">
        <v>1047</v>
      </c>
      <c r="E566" s="18" t="s">
        <v>19</v>
      </c>
      <c r="F566" s="268">
        <v>2.4</v>
      </c>
      <c r="G566" s="35"/>
      <c r="H566" s="40"/>
    </row>
    <row r="567" spans="1:8" s="2" customFormat="1" ht="16.899999999999999" customHeight="1">
      <c r="A567" s="35"/>
      <c r="B567" s="40"/>
      <c r="C567" s="267" t="s">
        <v>932</v>
      </c>
      <c r="D567" s="267" t="s">
        <v>199</v>
      </c>
      <c r="E567" s="18" t="s">
        <v>19</v>
      </c>
      <c r="F567" s="268">
        <v>2.4</v>
      </c>
      <c r="G567" s="35"/>
      <c r="H567" s="40"/>
    </row>
    <row r="568" spans="1:8" s="2" customFormat="1" ht="16.899999999999999" customHeight="1">
      <c r="A568" s="35"/>
      <c r="B568" s="40"/>
      <c r="C568" s="269" t="s">
        <v>2312</v>
      </c>
      <c r="D568" s="35"/>
      <c r="E568" s="35"/>
      <c r="F568" s="35"/>
      <c r="G568" s="35"/>
      <c r="H568" s="40"/>
    </row>
    <row r="569" spans="1:8" s="2" customFormat="1" ht="16.899999999999999" customHeight="1">
      <c r="A569" s="35"/>
      <c r="B569" s="40"/>
      <c r="C569" s="267" t="s">
        <v>1043</v>
      </c>
      <c r="D569" s="267" t="s">
        <v>2361</v>
      </c>
      <c r="E569" s="18" t="s">
        <v>144</v>
      </c>
      <c r="F569" s="268">
        <v>2.4</v>
      </c>
      <c r="G569" s="35"/>
      <c r="H569" s="40"/>
    </row>
    <row r="570" spans="1:8" s="2" customFormat="1" ht="16.899999999999999" customHeight="1">
      <c r="A570" s="35"/>
      <c r="B570" s="40"/>
      <c r="C570" s="267" t="s">
        <v>336</v>
      </c>
      <c r="D570" s="267" t="s">
        <v>2322</v>
      </c>
      <c r="E570" s="18" t="s">
        <v>144</v>
      </c>
      <c r="F570" s="268">
        <v>62.963999999999999</v>
      </c>
      <c r="G570" s="35"/>
      <c r="H570" s="40"/>
    </row>
    <row r="571" spans="1:8" s="2" customFormat="1" ht="16.899999999999999" customHeight="1">
      <c r="A571" s="35"/>
      <c r="B571" s="40"/>
      <c r="C571" s="263" t="s">
        <v>150</v>
      </c>
      <c r="D571" s="264" t="s">
        <v>930</v>
      </c>
      <c r="E571" s="265" t="s">
        <v>144</v>
      </c>
      <c r="F571" s="266">
        <v>1.6</v>
      </c>
      <c r="G571" s="35"/>
      <c r="H571" s="40"/>
    </row>
    <row r="572" spans="1:8" s="2" customFormat="1" ht="16.899999999999999" customHeight="1">
      <c r="A572" s="35"/>
      <c r="B572" s="40"/>
      <c r="C572" s="267" t="s">
        <v>19</v>
      </c>
      <c r="D572" s="267" t="s">
        <v>1042</v>
      </c>
      <c r="E572" s="18" t="s">
        <v>19</v>
      </c>
      <c r="F572" s="268">
        <v>1.6</v>
      </c>
      <c r="G572" s="35"/>
      <c r="H572" s="40"/>
    </row>
    <row r="573" spans="1:8" s="2" customFormat="1" ht="16.899999999999999" customHeight="1">
      <c r="A573" s="35"/>
      <c r="B573" s="40"/>
      <c r="C573" s="267" t="s">
        <v>150</v>
      </c>
      <c r="D573" s="267" t="s">
        <v>199</v>
      </c>
      <c r="E573" s="18" t="s">
        <v>19</v>
      </c>
      <c r="F573" s="268">
        <v>1.6</v>
      </c>
      <c r="G573" s="35"/>
      <c r="H573" s="40"/>
    </row>
    <row r="574" spans="1:8" s="2" customFormat="1" ht="16.899999999999999" customHeight="1">
      <c r="A574" s="35"/>
      <c r="B574" s="40"/>
      <c r="C574" s="269" t="s">
        <v>2312</v>
      </c>
      <c r="D574" s="35"/>
      <c r="E574" s="35"/>
      <c r="F574" s="35"/>
      <c r="G574" s="35"/>
      <c r="H574" s="40"/>
    </row>
    <row r="575" spans="1:8" s="2" customFormat="1" ht="16.899999999999999" customHeight="1">
      <c r="A575" s="35"/>
      <c r="B575" s="40"/>
      <c r="C575" s="267" t="s">
        <v>1038</v>
      </c>
      <c r="D575" s="267" t="s">
        <v>2363</v>
      </c>
      <c r="E575" s="18" t="s">
        <v>144</v>
      </c>
      <c r="F575" s="268">
        <v>1.6</v>
      </c>
      <c r="G575" s="35"/>
      <c r="H575" s="40"/>
    </row>
    <row r="576" spans="1:8" s="2" customFormat="1" ht="16.899999999999999" customHeight="1">
      <c r="A576" s="35"/>
      <c r="B576" s="40"/>
      <c r="C576" s="267" t="s">
        <v>336</v>
      </c>
      <c r="D576" s="267" t="s">
        <v>2322</v>
      </c>
      <c r="E576" s="18" t="s">
        <v>144</v>
      </c>
      <c r="F576" s="268">
        <v>62.963999999999999</v>
      </c>
      <c r="G576" s="35"/>
      <c r="H576" s="40"/>
    </row>
    <row r="577" spans="1:8" s="2" customFormat="1" ht="16.899999999999999" customHeight="1">
      <c r="A577" s="35"/>
      <c r="B577" s="40"/>
      <c r="C577" s="263" t="s">
        <v>48</v>
      </c>
      <c r="D577" s="264" t="s">
        <v>927</v>
      </c>
      <c r="E577" s="265" t="s">
        <v>144</v>
      </c>
      <c r="F577" s="266">
        <v>88</v>
      </c>
      <c r="G577" s="35"/>
      <c r="H577" s="40"/>
    </row>
    <row r="578" spans="1:8" s="2" customFormat="1" ht="16.899999999999999" customHeight="1">
      <c r="A578" s="35"/>
      <c r="B578" s="40"/>
      <c r="C578" s="267" t="s">
        <v>19</v>
      </c>
      <c r="D578" s="267" t="s">
        <v>947</v>
      </c>
      <c r="E578" s="18" t="s">
        <v>19</v>
      </c>
      <c r="F578" s="268">
        <v>88</v>
      </c>
      <c r="G578" s="35"/>
      <c r="H578" s="40"/>
    </row>
    <row r="579" spans="1:8" s="2" customFormat="1" ht="16.899999999999999" customHeight="1">
      <c r="A579" s="35"/>
      <c r="B579" s="40"/>
      <c r="C579" s="267" t="s">
        <v>48</v>
      </c>
      <c r="D579" s="267" t="s">
        <v>199</v>
      </c>
      <c r="E579" s="18" t="s">
        <v>19</v>
      </c>
      <c r="F579" s="268">
        <v>88</v>
      </c>
      <c r="G579" s="35"/>
      <c r="H579" s="40"/>
    </row>
    <row r="580" spans="1:8" s="2" customFormat="1" ht="16.899999999999999" customHeight="1">
      <c r="A580" s="35"/>
      <c r="B580" s="40"/>
      <c r="C580" s="269" t="s">
        <v>2312</v>
      </c>
      <c r="D580" s="35"/>
      <c r="E580" s="35"/>
      <c r="F580" s="35"/>
      <c r="G580" s="35"/>
      <c r="H580" s="40"/>
    </row>
    <row r="581" spans="1:8" s="2" customFormat="1" ht="16.899999999999999" customHeight="1">
      <c r="A581" s="35"/>
      <c r="B581" s="40"/>
      <c r="C581" s="267" t="s">
        <v>943</v>
      </c>
      <c r="D581" s="267" t="s">
        <v>2364</v>
      </c>
      <c r="E581" s="18" t="s">
        <v>144</v>
      </c>
      <c r="F581" s="268">
        <v>26.4</v>
      </c>
      <c r="G581" s="35"/>
      <c r="H581" s="40"/>
    </row>
    <row r="582" spans="1:8" s="2" customFormat="1" ht="16.899999999999999" customHeight="1">
      <c r="A582" s="35"/>
      <c r="B582" s="40"/>
      <c r="C582" s="267" t="s">
        <v>949</v>
      </c>
      <c r="D582" s="267" t="s">
        <v>2365</v>
      </c>
      <c r="E582" s="18" t="s">
        <v>144</v>
      </c>
      <c r="F582" s="268">
        <v>44</v>
      </c>
      <c r="G582" s="35"/>
      <c r="H582" s="40"/>
    </row>
    <row r="583" spans="1:8" s="2" customFormat="1" ht="16.899999999999999" customHeight="1">
      <c r="A583" s="35"/>
      <c r="B583" s="40"/>
      <c r="C583" s="267" t="s">
        <v>954</v>
      </c>
      <c r="D583" s="267" t="s">
        <v>2366</v>
      </c>
      <c r="E583" s="18" t="s">
        <v>144</v>
      </c>
      <c r="F583" s="268">
        <v>17.600000000000001</v>
      </c>
      <c r="G583" s="35"/>
      <c r="H583" s="40"/>
    </row>
    <row r="584" spans="1:8" s="2" customFormat="1" ht="16.899999999999999" customHeight="1">
      <c r="A584" s="35"/>
      <c r="B584" s="40"/>
      <c r="C584" s="267" t="s">
        <v>998</v>
      </c>
      <c r="D584" s="267" t="s">
        <v>2367</v>
      </c>
      <c r="E584" s="18" t="s">
        <v>144</v>
      </c>
      <c r="F584" s="268">
        <v>26.4</v>
      </c>
      <c r="G584" s="35"/>
      <c r="H584" s="40"/>
    </row>
    <row r="585" spans="1:8" s="2" customFormat="1" ht="16.899999999999999" customHeight="1">
      <c r="A585" s="35"/>
      <c r="B585" s="40"/>
      <c r="C585" s="267" t="s">
        <v>1002</v>
      </c>
      <c r="D585" s="267" t="s">
        <v>2368</v>
      </c>
      <c r="E585" s="18" t="s">
        <v>144</v>
      </c>
      <c r="F585" s="268">
        <v>61.6</v>
      </c>
      <c r="G585" s="35"/>
      <c r="H585" s="40"/>
    </row>
    <row r="586" spans="1:8" s="2" customFormat="1" ht="16.899999999999999" customHeight="1">
      <c r="A586" s="35"/>
      <c r="B586" s="40"/>
      <c r="C586" s="267" t="s">
        <v>1007</v>
      </c>
      <c r="D586" s="267" t="s">
        <v>2369</v>
      </c>
      <c r="E586" s="18" t="s">
        <v>144</v>
      </c>
      <c r="F586" s="268">
        <v>52.8</v>
      </c>
      <c r="G586" s="35"/>
      <c r="H586" s="40"/>
    </row>
    <row r="587" spans="1:8" s="2" customFormat="1" ht="16.899999999999999" customHeight="1">
      <c r="A587" s="35"/>
      <c r="B587" s="40"/>
      <c r="C587" s="267" t="s">
        <v>1012</v>
      </c>
      <c r="D587" s="267" t="s">
        <v>2370</v>
      </c>
      <c r="E587" s="18" t="s">
        <v>144</v>
      </c>
      <c r="F587" s="268">
        <v>123.2</v>
      </c>
      <c r="G587" s="35"/>
      <c r="H587" s="40"/>
    </row>
    <row r="588" spans="1:8" s="2" customFormat="1" ht="16.899999999999999" customHeight="1">
      <c r="A588" s="35"/>
      <c r="B588" s="40"/>
      <c r="C588" s="267" t="s">
        <v>769</v>
      </c>
      <c r="D588" s="267" t="s">
        <v>2359</v>
      </c>
      <c r="E588" s="18" t="s">
        <v>144</v>
      </c>
      <c r="F588" s="268">
        <v>25.036000000000001</v>
      </c>
      <c r="G588" s="35"/>
      <c r="H588" s="40"/>
    </row>
    <row r="589" spans="1:8" s="2" customFormat="1" ht="16.899999999999999" customHeight="1">
      <c r="A589" s="35"/>
      <c r="B589" s="40"/>
      <c r="C589" s="267" t="s">
        <v>1021</v>
      </c>
      <c r="D589" s="267" t="s">
        <v>2371</v>
      </c>
      <c r="E589" s="18" t="s">
        <v>144</v>
      </c>
      <c r="F589" s="268">
        <v>26.4</v>
      </c>
      <c r="G589" s="35"/>
      <c r="H589" s="40"/>
    </row>
    <row r="590" spans="1:8" s="2" customFormat="1" ht="16.899999999999999" customHeight="1">
      <c r="A590" s="35"/>
      <c r="B590" s="40"/>
      <c r="C590" s="267" t="s">
        <v>1025</v>
      </c>
      <c r="D590" s="267" t="s">
        <v>2372</v>
      </c>
      <c r="E590" s="18" t="s">
        <v>144</v>
      </c>
      <c r="F590" s="268">
        <v>61.6</v>
      </c>
      <c r="G590" s="35"/>
      <c r="H590" s="40"/>
    </row>
    <row r="591" spans="1:8" s="2" customFormat="1" ht="16.899999999999999" customHeight="1">
      <c r="A591" s="35"/>
      <c r="B591" s="40"/>
      <c r="C591" s="267" t="s">
        <v>328</v>
      </c>
      <c r="D591" s="267" t="s">
        <v>2339</v>
      </c>
      <c r="E591" s="18" t="s">
        <v>330</v>
      </c>
      <c r="F591" s="268">
        <v>47.567999999999998</v>
      </c>
      <c r="G591" s="35"/>
      <c r="H591" s="40"/>
    </row>
    <row r="592" spans="1:8" s="2" customFormat="1" ht="16.899999999999999" customHeight="1">
      <c r="A592" s="35"/>
      <c r="B592" s="40"/>
      <c r="C592" s="267" t="s">
        <v>336</v>
      </c>
      <c r="D592" s="267" t="s">
        <v>2322</v>
      </c>
      <c r="E592" s="18" t="s">
        <v>144</v>
      </c>
      <c r="F592" s="268">
        <v>62.963999999999999</v>
      </c>
      <c r="G592" s="35"/>
      <c r="H592" s="40"/>
    </row>
    <row r="593" spans="1:8" s="2" customFormat="1" ht="16.899999999999999" customHeight="1">
      <c r="A593" s="35"/>
      <c r="B593" s="40"/>
      <c r="C593" s="263" t="s">
        <v>147</v>
      </c>
      <c r="D593" s="264" t="s">
        <v>928</v>
      </c>
      <c r="E593" s="265" t="s">
        <v>144</v>
      </c>
      <c r="F593" s="266">
        <v>62.963999999999999</v>
      </c>
      <c r="G593" s="35"/>
      <c r="H593" s="40"/>
    </row>
    <row r="594" spans="1:8" s="2" customFormat="1" ht="16.899999999999999" customHeight="1">
      <c r="A594" s="35"/>
      <c r="B594" s="40"/>
      <c r="C594" s="267" t="s">
        <v>19</v>
      </c>
      <c r="D594" s="267" t="s">
        <v>1032</v>
      </c>
      <c r="E594" s="18" t="s">
        <v>19</v>
      </c>
      <c r="F594" s="268">
        <v>88</v>
      </c>
      <c r="G594" s="35"/>
      <c r="H594" s="40"/>
    </row>
    <row r="595" spans="1:8" s="2" customFormat="1" ht="16.899999999999999" customHeight="1">
      <c r="A595" s="35"/>
      <c r="B595" s="40"/>
      <c r="C595" s="267" t="s">
        <v>19</v>
      </c>
      <c r="D595" s="267" t="s">
        <v>1033</v>
      </c>
      <c r="E595" s="18" t="s">
        <v>19</v>
      </c>
      <c r="F595" s="268">
        <v>-1.6</v>
      </c>
      <c r="G595" s="35"/>
      <c r="H595" s="40"/>
    </row>
    <row r="596" spans="1:8" s="2" customFormat="1" ht="16.899999999999999" customHeight="1">
      <c r="A596" s="35"/>
      <c r="B596" s="40"/>
      <c r="C596" s="267" t="s">
        <v>19</v>
      </c>
      <c r="D596" s="267" t="s">
        <v>1034</v>
      </c>
      <c r="E596" s="18" t="s">
        <v>19</v>
      </c>
      <c r="F596" s="268">
        <v>-2.4</v>
      </c>
      <c r="G596" s="35"/>
      <c r="H596" s="40"/>
    </row>
    <row r="597" spans="1:8" s="2" customFormat="1" ht="16.899999999999999" customHeight="1">
      <c r="A597" s="35"/>
      <c r="B597" s="40"/>
      <c r="C597" s="267" t="s">
        <v>19</v>
      </c>
      <c r="D597" s="267" t="s">
        <v>1035</v>
      </c>
      <c r="E597" s="18" t="s">
        <v>19</v>
      </c>
      <c r="F597" s="268">
        <v>0</v>
      </c>
      <c r="G597" s="35"/>
      <c r="H597" s="40"/>
    </row>
    <row r="598" spans="1:8" s="2" customFormat="1" ht="16.899999999999999" customHeight="1">
      <c r="A598" s="35"/>
      <c r="B598" s="40"/>
      <c r="C598" s="267" t="s">
        <v>19</v>
      </c>
      <c r="D598" s="267" t="s">
        <v>1036</v>
      </c>
      <c r="E598" s="18" t="s">
        <v>19</v>
      </c>
      <c r="F598" s="268">
        <v>-21.036000000000001</v>
      </c>
      <c r="G598" s="35"/>
      <c r="H598" s="40"/>
    </row>
    <row r="599" spans="1:8" s="2" customFormat="1" ht="16.899999999999999" customHeight="1">
      <c r="A599" s="35"/>
      <c r="B599" s="40"/>
      <c r="C599" s="267" t="s">
        <v>147</v>
      </c>
      <c r="D599" s="267" t="s">
        <v>199</v>
      </c>
      <c r="E599" s="18" t="s">
        <v>19</v>
      </c>
      <c r="F599" s="268">
        <v>62.963999999999999</v>
      </c>
      <c r="G599" s="35"/>
      <c r="H599" s="40"/>
    </row>
    <row r="600" spans="1:8" s="2" customFormat="1" ht="16.899999999999999" customHeight="1">
      <c r="A600" s="35"/>
      <c r="B600" s="40"/>
      <c r="C600" s="269" t="s">
        <v>2312</v>
      </c>
      <c r="D600" s="35"/>
      <c r="E600" s="35"/>
      <c r="F600" s="35"/>
      <c r="G600" s="35"/>
      <c r="H600" s="40"/>
    </row>
    <row r="601" spans="1:8" s="2" customFormat="1" ht="16.899999999999999" customHeight="1">
      <c r="A601" s="35"/>
      <c r="B601" s="40"/>
      <c r="C601" s="267" t="s">
        <v>336</v>
      </c>
      <c r="D601" s="267" t="s">
        <v>2322</v>
      </c>
      <c r="E601" s="18" t="s">
        <v>144</v>
      </c>
      <c r="F601" s="268">
        <v>62.963999999999999</v>
      </c>
      <c r="G601" s="35"/>
      <c r="H601" s="40"/>
    </row>
    <row r="602" spans="1:8" s="2" customFormat="1" ht="16.899999999999999" customHeight="1">
      <c r="A602" s="35"/>
      <c r="B602" s="40"/>
      <c r="C602" s="267" t="s">
        <v>769</v>
      </c>
      <c r="D602" s="267" t="s">
        <v>2359</v>
      </c>
      <c r="E602" s="18" t="s">
        <v>144</v>
      </c>
      <c r="F602" s="268">
        <v>25.036000000000001</v>
      </c>
      <c r="G602" s="35"/>
      <c r="H602" s="40"/>
    </row>
    <row r="603" spans="1:8" s="2" customFormat="1" ht="16.899999999999999" customHeight="1">
      <c r="A603" s="35"/>
      <c r="B603" s="40"/>
      <c r="C603" s="267" t="s">
        <v>328</v>
      </c>
      <c r="D603" s="267" t="s">
        <v>2339</v>
      </c>
      <c r="E603" s="18" t="s">
        <v>330</v>
      </c>
      <c r="F603" s="268">
        <v>47.567999999999998</v>
      </c>
      <c r="G603" s="35"/>
      <c r="H603" s="40"/>
    </row>
    <row r="604" spans="1:8" s="2" customFormat="1" ht="26.45" customHeight="1">
      <c r="A604" s="35"/>
      <c r="B604" s="40"/>
      <c r="C604" s="262" t="s">
        <v>110</v>
      </c>
      <c r="D604" s="262" t="s">
        <v>111</v>
      </c>
      <c r="E604" s="35"/>
      <c r="F604" s="35"/>
      <c r="G604" s="35"/>
      <c r="H604" s="40"/>
    </row>
    <row r="605" spans="1:8" s="2" customFormat="1" ht="16.899999999999999" customHeight="1">
      <c r="A605" s="35"/>
      <c r="B605" s="40"/>
      <c r="C605" s="263" t="s">
        <v>719</v>
      </c>
      <c r="D605" s="264" t="s">
        <v>720</v>
      </c>
      <c r="E605" s="265" t="s">
        <v>144</v>
      </c>
      <c r="F605" s="266">
        <v>27.824999999999999</v>
      </c>
      <c r="G605" s="35"/>
      <c r="H605" s="40"/>
    </row>
    <row r="606" spans="1:8" s="2" customFormat="1" ht="16.899999999999999" customHeight="1">
      <c r="A606" s="35"/>
      <c r="B606" s="40"/>
      <c r="C606" s="267" t="s">
        <v>19</v>
      </c>
      <c r="D606" s="267" t="s">
        <v>2107</v>
      </c>
      <c r="E606" s="18" t="s">
        <v>19</v>
      </c>
      <c r="F606" s="268">
        <v>28.995000000000001</v>
      </c>
      <c r="G606" s="35"/>
      <c r="H606" s="40"/>
    </row>
    <row r="607" spans="1:8" s="2" customFormat="1" ht="16.899999999999999" customHeight="1">
      <c r="A607" s="35"/>
      <c r="B607" s="40"/>
      <c r="C607" s="267" t="s">
        <v>19</v>
      </c>
      <c r="D607" s="267" t="s">
        <v>2108</v>
      </c>
      <c r="E607" s="18" t="s">
        <v>19</v>
      </c>
      <c r="F607" s="268">
        <v>-1.17</v>
      </c>
      <c r="G607" s="35"/>
      <c r="H607" s="40"/>
    </row>
    <row r="608" spans="1:8" s="2" customFormat="1" ht="16.899999999999999" customHeight="1">
      <c r="A608" s="35"/>
      <c r="B608" s="40"/>
      <c r="C608" s="267" t="s">
        <v>719</v>
      </c>
      <c r="D608" s="267" t="s">
        <v>199</v>
      </c>
      <c r="E608" s="18" t="s">
        <v>19</v>
      </c>
      <c r="F608" s="268">
        <v>27.824999999999999</v>
      </c>
      <c r="G608" s="35"/>
      <c r="H608" s="40"/>
    </row>
    <row r="609" spans="1:8" s="2" customFormat="1" ht="16.899999999999999" customHeight="1">
      <c r="A609" s="35"/>
      <c r="B609" s="40"/>
      <c r="C609" s="269" t="s">
        <v>2312</v>
      </c>
      <c r="D609" s="35"/>
      <c r="E609" s="35"/>
      <c r="F609" s="35"/>
      <c r="G609" s="35"/>
      <c r="H609" s="40"/>
    </row>
    <row r="610" spans="1:8" s="2" customFormat="1" ht="16.899999999999999" customHeight="1">
      <c r="A610" s="35"/>
      <c r="B610" s="40"/>
      <c r="C610" s="267" t="s">
        <v>805</v>
      </c>
      <c r="D610" s="267" t="s">
        <v>2354</v>
      </c>
      <c r="E610" s="18" t="s">
        <v>144</v>
      </c>
      <c r="F610" s="268">
        <v>27.824999999999999</v>
      </c>
      <c r="G610" s="35"/>
      <c r="H610" s="40"/>
    </row>
    <row r="611" spans="1:8" s="2" customFormat="1" ht="16.899999999999999" customHeight="1">
      <c r="A611" s="35"/>
      <c r="B611" s="40"/>
      <c r="C611" s="267" t="s">
        <v>336</v>
      </c>
      <c r="D611" s="267" t="s">
        <v>2322</v>
      </c>
      <c r="E611" s="18" t="s">
        <v>144</v>
      </c>
      <c r="F611" s="268">
        <v>362.77600000000001</v>
      </c>
      <c r="G611" s="35"/>
      <c r="H611" s="40"/>
    </row>
    <row r="612" spans="1:8" s="2" customFormat="1" ht="16.899999999999999" customHeight="1">
      <c r="A612" s="35"/>
      <c r="B612" s="40"/>
      <c r="C612" s="263" t="s">
        <v>134</v>
      </c>
      <c r="D612" s="264" t="s">
        <v>132</v>
      </c>
      <c r="E612" s="265" t="s">
        <v>124</v>
      </c>
      <c r="F612" s="266">
        <v>391.92</v>
      </c>
      <c r="G612" s="35"/>
      <c r="H612" s="40"/>
    </row>
    <row r="613" spans="1:8" s="2" customFormat="1" ht="16.899999999999999" customHeight="1">
      <c r="A613" s="35"/>
      <c r="B613" s="40"/>
      <c r="C613" s="267" t="s">
        <v>19</v>
      </c>
      <c r="D613" s="267" t="s">
        <v>749</v>
      </c>
      <c r="E613" s="18" t="s">
        <v>19</v>
      </c>
      <c r="F613" s="268">
        <v>391.92</v>
      </c>
      <c r="G613" s="35"/>
      <c r="H613" s="40"/>
    </row>
    <row r="614" spans="1:8" s="2" customFormat="1" ht="16.899999999999999" customHeight="1">
      <c r="A614" s="35"/>
      <c r="B614" s="40"/>
      <c r="C614" s="267" t="s">
        <v>134</v>
      </c>
      <c r="D614" s="267" t="s">
        <v>507</v>
      </c>
      <c r="E614" s="18" t="s">
        <v>19</v>
      </c>
      <c r="F614" s="268">
        <v>391.92</v>
      </c>
      <c r="G614" s="35"/>
      <c r="H614" s="40"/>
    </row>
    <row r="615" spans="1:8" s="2" customFormat="1" ht="16.899999999999999" customHeight="1">
      <c r="A615" s="35"/>
      <c r="B615" s="40"/>
      <c r="C615" s="269" t="s">
        <v>2312</v>
      </c>
      <c r="D615" s="35"/>
      <c r="E615" s="35"/>
      <c r="F615" s="35"/>
      <c r="G615" s="35"/>
      <c r="H615" s="40"/>
    </row>
    <row r="616" spans="1:8" s="2" customFormat="1" ht="16.899999999999999" customHeight="1">
      <c r="A616" s="35"/>
      <c r="B616" s="40"/>
      <c r="C616" s="267" t="s">
        <v>502</v>
      </c>
      <c r="D616" s="267" t="s">
        <v>2330</v>
      </c>
      <c r="E616" s="18" t="s">
        <v>124</v>
      </c>
      <c r="F616" s="268">
        <v>391.92</v>
      </c>
      <c r="G616" s="35"/>
      <c r="H616" s="40"/>
    </row>
    <row r="617" spans="1:8" s="2" customFormat="1" ht="16.899999999999999" customHeight="1">
      <c r="A617" s="35"/>
      <c r="B617" s="40"/>
      <c r="C617" s="267" t="s">
        <v>744</v>
      </c>
      <c r="D617" s="267" t="s">
        <v>2351</v>
      </c>
      <c r="E617" s="18" t="s">
        <v>124</v>
      </c>
      <c r="F617" s="268">
        <v>391.92</v>
      </c>
      <c r="G617" s="35"/>
      <c r="H617" s="40"/>
    </row>
    <row r="618" spans="1:8" s="2" customFormat="1" ht="16.899999999999999" customHeight="1">
      <c r="A618" s="35"/>
      <c r="B618" s="40"/>
      <c r="C618" s="267" t="s">
        <v>497</v>
      </c>
      <c r="D618" s="267" t="s">
        <v>2331</v>
      </c>
      <c r="E618" s="18" t="s">
        <v>124</v>
      </c>
      <c r="F618" s="268">
        <v>391.92</v>
      </c>
      <c r="G618" s="35"/>
      <c r="H618" s="40"/>
    </row>
    <row r="619" spans="1:8" s="2" customFormat="1" ht="16.899999999999999" customHeight="1">
      <c r="A619" s="35"/>
      <c r="B619" s="40"/>
      <c r="C619" s="263" t="s">
        <v>131</v>
      </c>
      <c r="D619" s="264" t="s">
        <v>132</v>
      </c>
      <c r="E619" s="265" t="s">
        <v>128</v>
      </c>
      <c r="F619" s="266">
        <v>244.95</v>
      </c>
      <c r="G619" s="35"/>
      <c r="H619" s="40"/>
    </row>
    <row r="620" spans="1:8" s="2" customFormat="1" ht="16.899999999999999" customHeight="1">
      <c r="A620" s="35"/>
      <c r="B620" s="40"/>
      <c r="C620" s="267" t="s">
        <v>19</v>
      </c>
      <c r="D620" s="267" t="s">
        <v>2040</v>
      </c>
      <c r="E620" s="18" t="s">
        <v>19</v>
      </c>
      <c r="F620" s="268">
        <v>244.95</v>
      </c>
      <c r="G620" s="35"/>
      <c r="H620" s="40"/>
    </row>
    <row r="621" spans="1:8" s="2" customFormat="1" ht="16.899999999999999" customHeight="1">
      <c r="A621" s="35"/>
      <c r="B621" s="40"/>
      <c r="C621" s="267" t="s">
        <v>131</v>
      </c>
      <c r="D621" s="267" t="s">
        <v>507</v>
      </c>
      <c r="E621" s="18" t="s">
        <v>19</v>
      </c>
      <c r="F621" s="268">
        <v>244.95</v>
      </c>
      <c r="G621" s="35"/>
      <c r="H621" s="40"/>
    </row>
    <row r="622" spans="1:8" s="2" customFormat="1" ht="16.899999999999999" customHeight="1">
      <c r="A622" s="35"/>
      <c r="B622" s="40"/>
      <c r="C622" s="269" t="s">
        <v>2312</v>
      </c>
      <c r="D622" s="35"/>
      <c r="E622" s="35"/>
      <c r="F622" s="35"/>
      <c r="G622" s="35"/>
      <c r="H622" s="40"/>
    </row>
    <row r="623" spans="1:8" s="2" customFormat="1" ht="16.899999999999999" customHeight="1">
      <c r="A623" s="35"/>
      <c r="B623" s="40"/>
      <c r="C623" s="267" t="s">
        <v>644</v>
      </c>
      <c r="D623" s="267" t="s">
        <v>2313</v>
      </c>
      <c r="E623" s="18" t="s">
        <v>128</v>
      </c>
      <c r="F623" s="268">
        <v>489.9</v>
      </c>
      <c r="G623" s="35"/>
      <c r="H623" s="40"/>
    </row>
    <row r="624" spans="1:8" s="2" customFormat="1" ht="16.899999999999999" customHeight="1">
      <c r="A624" s="35"/>
      <c r="B624" s="40"/>
      <c r="C624" s="267" t="s">
        <v>200</v>
      </c>
      <c r="D624" s="267" t="s">
        <v>2332</v>
      </c>
      <c r="E624" s="18" t="s">
        <v>124</v>
      </c>
      <c r="F624" s="268">
        <v>244.95</v>
      </c>
      <c r="G624" s="35"/>
      <c r="H624" s="40"/>
    </row>
    <row r="625" spans="1:8" s="2" customFormat="1" ht="16.899999999999999" customHeight="1">
      <c r="A625" s="35"/>
      <c r="B625" s="40"/>
      <c r="C625" s="267" t="s">
        <v>210</v>
      </c>
      <c r="D625" s="267" t="s">
        <v>2333</v>
      </c>
      <c r="E625" s="18" t="s">
        <v>124</v>
      </c>
      <c r="F625" s="268">
        <v>244.95</v>
      </c>
      <c r="G625" s="35"/>
      <c r="H625" s="40"/>
    </row>
    <row r="626" spans="1:8" s="2" customFormat="1" ht="16.899999999999999" customHeight="1">
      <c r="A626" s="35"/>
      <c r="B626" s="40"/>
      <c r="C626" s="267" t="s">
        <v>2063</v>
      </c>
      <c r="D626" s="267" t="s">
        <v>2406</v>
      </c>
      <c r="E626" s="18" t="s">
        <v>144</v>
      </c>
      <c r="F626" s="268">
        <v>202.58</v>
      </c>
      <c r="G626" s="35"/>
      <c r="H626" s="40"/>
    </row>
    <row r="627" spans="1:8" s="2" customFormat="1" ht="16.899999999999999" customHeight="1">
      <c r="A627" s="35"/>
      <c r="B627" s="40"/>
      <c r="C627" s="267" t="s">
        <v>481</v>
      </c>
      <c r="D627" s="267" t="s">
        <v>2334</v>
      </c>
      <c r="E627" s="18" t="s">
        <v>124</v>
      </c>
      <c r="F627" s="268">
        <v>244.95</v>
      </c>
      <c r="G627" s="35"/>
      <c r="H627" s="40"/>
    </row>
    <row r="628" spans="1:8" s="2" customFormat="1" ht="16.899999999999999" customHeight="1">
      <c r="A628" s="35"/>
      <c r="B628" s="40"/>
      <c r="C628" s="267" t="s">
        <v>486</v>
      </c>
      <c r="D628" s="267" t="s">
        <v>2335</v>
      </c>
      <c r="E628" s="18" t="s">
        <v>124</v>
      </c>
      <c r="F628" s="268">
        <v>244.95</v>
      </c>
      <c r="G628" s="35"/>
      <c r="H628" s="40"/>
    </row>
    <row r="629" spans="1:8" s="2" customFormat="1" ht="16.899999999999999" customHeight="1">
      <c r="A629" s="35"/>
      <c r="B629" s="40"/>
      <c r="C629" s="267" t="s">
        <v>1362</v>
      </c>
      <c r="D629" s="267" t="s">
        <v>2375</v>
      </c>
      <c r="E629" s="18" t="s">
        <v>124</v>
      </c>
      <c r="F629" s="268">
        <v>244.95</v>
      </c>
      <c r="G629" s="35"/>
      <c r="H629" s="40"/>
    </row>
    <row r="630" spans="1:8" s="2" customFormat="1" ht="16.899999999999999" customHeight="1">
      <c r="A630" s="35"/>
      <c r="B630" s="40"/>
      <c r="C630" s="267" t="s">
        <v>502</v>
      </c>
      <c r="D630" s="267" t="s">
        <v>2330</v>
      </c>
      <c r="E630" s="18" t="s">
        <v>124</v>
      </c>
      <c r="F630" s="268">
        <v>391.92</v>
      </c>
      <c r="G630" s="35"/>
      <c r="H630" s="40"/>
    </row>
    <row r="631" spans="1:8" s="2" customFormat="1" ht="16.899999999999999" customHeight="1">
      <c r="A631" s="35"/>
      <c r="B631" s="40"/>
      <c r="C631" s="267" t="s">
        <v>509</v>
      </c>
      <c r="D631" s="267" t="s">
        <v>2336</v>
      </c>
      <c r="E631" s="18" t="s">
        <v>124</v>
      </c>
      <c r="F631" s="268">
        <v>244.95</v>
      </c>
      <c r="G631" s="35"/>
      <c r="H631" s="40"/>
    </row>
    <row r="632" spans="1:8" s="2" customFormat="1" ht="16.899999999999999" customHeight="1">
      <c r="A632" s="35"/>
      <c r="B632" s="40"/>
      <c r="C632" s="267" t="s">
        <v>638</v>
      </c>
      <c r="D632" s="267" t="s">
        <v>2337</v>
      </c>
      <c r="E632" s="18" t="s">
        <v>128</v>
      </c>
      <c r="F632" s="268">
        <v>489.9</v>
      </c>
      <c r="G632" s="35"/>
      <c r="H632" s="40"/>
    </row>
    <row r="633" spans="1:8" s="2" customFormat="1" ht="16.899999999999999" customHeight="1">
      <c r="A633" s="35"/>
      <c r="B633" s="40"/>
      <c r="C633" s="267" t="s">
        <v>1286</v>
      </c>
      <c r="D633" s="267" t="s">
        <v>1287</v>
      </c>
      <c r="E633" s="18" t="s">
        <v>330</v>
      </c>
      <c r="F633" s="268">
        <v>275.56900000000002</v>
      </c>
      <c r="G633" s="35"/>
      <c r="H633" s="40"/>
    </row>
    <row r="634" spans="1:8" s="2" customFormat="1" ht="16.899999999999999" customHeight="1">
      <c r="A634" s="35"/>
      <c r="B634" s="40"/>
      <c r="C634" s="263" t="s">
        <v>153</v>
      </c>
      <c r="D634" s="264" t="s">
        <v>154</v>
      </c>
      <c r="E634" s="265" t="s">
        <v>144</v>
      </c>
      <c r="F634" s="266">
        <v>113.07299999999999</v>
      </c>
      <c r="G634" s="35"/>
      <c r="H634" s="40"/>
    </row>
    <row r="635" spans="1:8" s="2" customFormat="1" ht="16.899999999999999" customHeight="1">
      <c r="A635" s="35"/>
      <c r="B635" s="40"/>
      <c r="C635" s="267" t="s">
        <v>19</v>
      </c>
      <c r="D635" s="267" t="s">
        <v>2093</v>
      </c>
      <c r="E635" s="18" t="s">
        <v>19</v>
      </c>
      <c r="F635" s="268">
        <v>115.98</v>
      </c>
      <c r="G635" s="35"/>
      <c r="H635" s="40"/>
    </row>
    <row r="636" spans="1:8" s="2" customFormat="1" ht="16.899999999999999" customHeight="1">
      <c r="A636" s="35"/>
      <c r="B636" s="40"/>
      <c r="C636" s="267" t="s">
        <v>19</v>
      </c>
      <c r="D636" s="267" t="s">
        <v>2094</v>
      </c>
      <c r="E636" s="18" t="s">
        <v>19</v>
      </c>
      <c r="F636" s="268">
        <v>-2.907</v>
      </c>
      <c r="G636" s="35"/>
      <c r="H636" s="40"/>
    </row>
    <row r="637" spans="1:8" s="2" customFormat="1" ht="16.899999999999999" customHeight="1">
      <c r="A637" s="35"/>
      <c r="B637" s="40"/>
      <c r="C637" s="267" t="s">
        <v>153</v>
      </c>
      <c r="D637" s="267" t="s">
        <v>199</v>
      </c>
      <c r="E637" s="18" t="s">
        <v>19</v>
      </c>
      <c r="F637" s="268">
        <v>113.07299999999999</v>
      </c>
      <c r="G637" s="35"/>
      <c r="H637" s="40"/>
    </row>
    <row r="638" spans="1:8" s="2" customFormat="1" ht="16.899999999999999" customHeight="1">
      <c r="A638" s="35"/>
      <c r="B638" s="40"/>
      <c r="C638" s="269" t="s">
        <v>2312</v>
      </c>
      <c r="D638" s="35"/>
      <c r="E638" s="35"/>
      <c r="F638" s="35"/>
      <c r="G638" s="35"/>
      <c r="H638" s="40"/>
    </row>
    <row r="639" spans="1:8" s="2" customFormat="1" ht="16.899999999999999" customHeight="1">
      <c r="A639" s="35"/>
      <c r="B639" s="40"/>
      <c r="C639" s="267" t="s">
        <v>355</v>
      </c>
      <c r="D639" s="267" t="s">
        <v>2323</v>
      </c>
      <c r="E639" s="18" t="s">
        <v>144</v>
      </c>
      <c r="F639" s="268">
        <v>113.07299999999999</v>
      </c>
      <c r="G639" s="35"/>
      <c r="H639" s="40"/>
    </row>
    <row r="640" spans="1:8" s="2" customFormat="1" ht="16.899999999999999" customHeight="1">
      <c r="A640" s="35"/>
      <c r="B640" s="40"/>
      <c r="C640" s="267" t="s">
        <v>336</v>
      </c>
      <c r="D640" s="267" t="s">
        <v>2322</v>
      </c>
      <c r="E640" s="18" t="s">
        <v>144</v>
      </c>
      <c r="F640" s="268">
        <v>362.77600000000001</v>
      </c>
      <c r="G640" s="35"/>
      <c r="H640" s="40"/>
    </row>
    <row r="641" spans="1:8" s="2" customFormat="1" ht="16.899999999999999" customHeight="1">
      <c r="A641" s="35"/>
      <c r="B641" s="40"/>
      <c r="C641" s="263" t="s">
        <v>156</v>
      </c>
      <c r="D641" s="264" t="s">
        <v>157</v>
      </c>
      <c r="E641" s="265" t="s">
        <v>144</v>
      </c>
      <c r="F641" s="266">
        <v>0.59699999999999998</v>
      </c>
      <c r="G641" s="35"/>
      <c r="H641" s="40"/>
    </row>
    <row r="642" spans="1:8" s="2" customFormat="1" ht="16.899999999999999" customHeight="1">
      <c r="A642" s="35"/>
      <c r="B642" s="40"/>
      <c r="C642" s="267" t="s">
        <v>19</v>
      </c>
      <c r="D642" s="267" t="s">
        <v>2110</v>
      </c>
      <c r="E642" s="18" t="s">
        <v>19</v>
      </c>
      <c r="F642" s="268">
        <v>0</v>
      </c>
      <c r="G642" s="35"/>
      <c r="H642" s="40"/>
    </row>
    <row r="643" spans="1:8" s="2" customFormat="1" ht="16.899999999999999" customHeight="1">
      <c r="A643" s="35"/>
      <c r="B643" s="40"/>
      <c r="C643" s="267" t="s">
        <v>19</v>
      </c>
      <c r="D643" s="267" t="s">
        <v>2111</v>
      </c>
      <c r="E643" s="18" t="s">
        <v>19</v>
      </c>
      <c r="F643" s="268">
        <v>0.59699999999999998</v>
      </c>
      <c r="G643" s="35"/>
      <c r="H643" s="40"/>
    </row>
    <row r="644" spans="1:8" s="2" customFormat="1" ht="16.899999999999999" customHeight="1">
      <c r="A644" s="35"/>
      <c r="B644" s="40"/>
      <c r="C644" s="267" t="s">
        <v>156</v>
      </c>
      <c r="D644" s="267" t="s">
        <v>199</v>
      </c>
      <c r="E644" s="18" t="s">
        <v>19</v>
      </c>
      <c r="F644" s="268">
        <v>0.59699999999999998</v>
      </c>
      <c r="G644" s="35"/>
      <c r="H644" s="40"/>
    </row>
    <row r="645" spans="1:8" s="2" customFormat="1" ht="16.899999999999999" customHeight="1">
      <c r="A645" s="35"/>
      <c r="B645" s="40"/>
      <c r="C645" s="269" t="s">
        <v>2312</v>
      </c>
      <c r="D645" s="35"/>
      <c r="E645" s="35"/>
      <c r="F645" s="35"/>
      <c r="G645" s="35"/>
      <c r="H645" s="40"/>
    </row>
    <row r="646" spans="1:8" s="2" customFormat="1" ht="16.899999999999999" customHeight="1">
      <c r="A646" s="35"/>
      <c r="B646" s="40"/>
      <c r="C646" s="267" t="s">
        <v>1348</v>
      </c>
      <c r="D646" s="267" t="s">
        <v>2378</v>
      </c>
      <c r="E646" s="18" t="s">
        <v>144</v>
      </c>
      <c r="F646" s="268">
        <v>0.59699999999999998</v>
      </c>
      <c r="G646" s="35"/>
      <c r="H646" s="40"/>
    </row>
    <row r="647" spans="1:8" s="2" customFormat="1" ht="16.899999999999999" customHeight="1">
      <c r="A647" s="35"/>
      <c r="B647" s="40"/>
      <c r="C647" s="267" t="s">
        <v>336</v>
      </c>
      <c r="D647" s="267" t="s">
        <v>2322</v>
      </c>
      <c r="E647" s="18" t="s">
        <v>144</v>
      </c>
      <c r="F647" s="268">
        <v>362.77600000000001</v>
      </c>
      <c r="G647" s="35"/>
      <c r="H647" s="40"/>
    </row>
    <row r="648" spans="1:8" s="2" customFormat="1" ht="16.899999999999999" customHeight="1">
      <c r="A648" s="35"/>
      <c r="B648" s="40"/>
      <c r="C648" s="263" t="s">
        <v>1179</v>
      </c>
      <c r="D648" s="264" t="s">
        <v>1180</v>
      </c>
      <c r="E648" s="265" t="s">
        <v>128</v>
      </c>
      <c r="F648" s="266">
        <v>289.95</v>
      </c>
      <c r="G648" s="35"/>
      <c r="H648" s="40"/>
    </row>
    <row r="649" spans="1:8" s="2" customFormat="1" ht="16.899999999999999" customHeight="1">
      <c r="A649" s="35"/>
      <c r="B649" s="40"/>
      <c r="C649" s="267" t="s">
        <v>19</v>
      </c>
      <c r="D649" s="267" t="s">
        <v>2042</v>
      </c>
      <c r="E649" s="18" t="s">
        <v>19</v>
      </c>
      <c r="F649" s="268">
        <v>289.95</v>
      </c>
      <c r="G649" s="35"/>
      <c r="H649" s="40"/>
    </row>
    <row r="650" spans="1:8" s="2" customFormat="1" ht="16.899999999999999" customHeight="1">
      <c r="A650" s="35"/>
      <c r="B650" s="40"/>
      <c r="C650" s="267" t="s">
        <v>1179</v>
      </c>
      <c r="D650" s="267" t="s">
        <v>199</v>
      </c>
      <c r="E650" s="18" t="s">
        <v>19</v>
      </c>
      <c r="F650" s="268">
        <v>289.95</v>
      </c>
      <c r="G650" s="35"/>
      <c r="H650" s="40"/>
    </row>
    <row r="651" spans="1:8" s="2" customFormat="1" ht="16.899999999999999" customHeight="1">
      <c r="A651" s="35"/>
      <c r="B651" s="40"/>
      <c r="C651" s="269" t="s">
        <v>2312</v>
      </c>
      <c r="D651" s="35"/>
      <c r="E651" s="35"/>
      <c r="F651" s="35"/>
      <c r="G651" s="35"/>
      <c r="H651" s="40"/>
    </row>
    <row r="652" spans="1:8" s="2" customFormat="1" ht="16.899999999999999" customHeight="1">
      <c r="A652" s="35"/>
      <c r="B652" s="40"/>
      <c r="C652" s="267" t="s">
        <v>1406</v>
      </c>
      <c r="D652" s="267" t="s">
        <v>2379</v>
      </c>
      <c r="E652" s="18" t="s">
        <v>128</v>
      </c>
      <c r="F652" s="268">
        <v>289.95</v>
      </c>
      <c r="G652" s="35"/>
      <c r="H652" s="40"/>
    </row>
    <row r="653" spans="1:8" s="2" customFormat="1" ht="16.899999999999999" customHeight="1">
      <c r="A653" s="35"/>
      <c r="B653" s="40"/>
      <c r="C653" s="267" t="s">
        <v>2063</v>
      </c>
      <c r="D653" s="267" t="s">
        <v>2406</v>
      </c>
      <c r="E653" s="18" t="s">
        <v>144</v>
      </c>
      <c r="F653" s="268">
        <v>202.58</v>
      </c>
      <c r="G653" s="35"/>
      <c r="H653" s="40"/>
    </row>
    <row r="654" spans="1:8" s="2" customFormat="1" ht="16.899999999999999" customHeight="1">
      <c r="A654" s="35"/>
      <c r="B654" s="40"/>
      <c r="C654" s="267" t="s">
        <v>289</v>
      </c>
      <c r="D654" s="267" t="s">
        <v>2321</v>
      </c>
      <c r="E654" s="18" t="s">
        <v>124</v>
      </c>
      <c r="F654" s="268">
        <v>999.51099999999997</v>
      </c>
      <c r="G654" s="35"/>
      <c r="H654" s="40"/>
    </row>
    <row r="655" spans="1:8" s="2" customFormat="1" ht="16.899999999999999" customHeight="1">
      <c r="A655" s="35"/>
      <c r="B655" s="40"/>
      <c r="C655" s="267" t="s">
        <v>355</v>
      </c>
      <c r="D655" s="267" t="s">
        <v>2323</v>
      </c>
      <c r="E655" s="18" t="s">
        <v>144</v>
      </c>
      <c r="F655" s="268">
        <v>113.07299999999999</v>
      </c>
      <c r="G655" s="35"/>
      <c r="H655" s="40"/>
    </row>
    <row r="656" spans="1:8" s="2" customFormat="1" ht="16.899999999999999" customHeight="1">
      <c r="A656" s="35"/>
      <c r="B656" s="40"/>
      <c r="C656" s="267" t="s">
        <v>805</v>
      </c>
      <c r="D656" s="267" t="s">
        <v>2354</v>
      </c>
      <c r="E656" s="18" t="s">
        <v>144</v>
      </c>
      <c r="F656" s="268">
        <v>27.824999999999999</v>
      </c>
      <c r="G656" s="35"/>
      <c r="H656" s="40"/>
    </row>
    <row r="657" spans="1:8" s="2" customFormat="1" ht="16.899999999999999" customHeight="1">
      <c r="A657" s="35"/>
      <c r="B657" s="40"/>
      <c r="C657" s="267" t="s">
        <v>1477</v>
      </c>
      <c r="D657" s="267" t="s">
        <v>2380</v>
      </c>
      <c r="E657" s="18" t="s">
        <v>128</v>
      </c>
      <c r="F657" s="268">
        <v>289.95</v>
      </c>
      <c r="G657" s="35"/>
      <c r="H657" s="40"/>
    </row>
    <row r="658" spans="1:8" s="2" customFormat="1" ht="16.899999999999999" customHeight="1">
      <c r="A658" s="35"/>
      <c r="B658" s="40"/>
      <c r="C658" s="267" t="s">
        <v>1481</v>
      </c>
      <c r="D658" s="267" t="s">
        <v>1482</v>
      </c>
      <c r="E658" s="18" t="s">
        <v>128</v>
      </c>
      <c r="F658" s="268">
        <v>289.95</v>
      </c>
      <c r="G658" s="35"/>
      <c r="H658" s="40"/>
    </row>
    <row r="659" spans="1:8" s="2" customFormat="1" ht="16.899999999999999" customHeight="1">
      <c r="A659" s="35"/>
      <c r="B659" s="40"/>
      <c r="C659" s="267" t="s">
        <v>1510</v>
      </c>
      <c r="D659" s="267" t="s">
        <v>2381</v>
      </c>
      <c r="E659" s="18" t="s">
        <v>128</v>
      </c>
      <c r="F659" s="268">
        <v>289.95</v>
      </c>
      <c r="G659" s="35"/>
      <c r="H659" s="40"/>
    </row>
    <row r="660" spans="1:8" s="2" customFormat="1" ht="16.899999999999999" customHeight="1">
      <c r="A660" s="35"/>
      <c r="B660" s="40"/>
      <c r="C660" s="267" t="s">
        <v>1515</v>
      </c>
      <c r="D660" s="267" t="s">
        <v>2382</v>
      </c>
      <c r="E660" s="18" t="s">
        <v>128</v>
      </c>
      <c r="F660" s="268">
        <v>289.95</v>
      </c>
      <c r="G660" s="35"/>
      <c r="H660" s="40"/>
    </row>
    <row r="661" spans="1:8" s="2" customFormat="1" ht="16.899999999999999" customHeight="1">
      <c r="A661" s="35"/>
      <c r="B661" s="40"/>
      <c r="C661" s="263" t="s">
        <v>122</v>
      </c>
      <c r="D661" s="264" t="s">
        <v>123</v>
      </c>
      <c r="E661" s="265" t="s">
        <v>124</v>
      </c>
      <c r="F661" s="266">
        <v>45</v>
      </c>
      <c r="G661" s="35"/>
      <c r="H661" s="40"/>
    </row>
    <row r="662" spans="1:8" s="2" customFormat="1" ht="16.899999999999999" customHeight="1">
      <c r="A662" s="35"/>
      <c r="B662" s="40"/>
      <c r="C662" s="267" t="s">
        <v>19</v>
      </c>
      <c r="D662" s="267" t="s">
        <v>2122</v>
      </c>
      <c r="E662" s="18" t="s">
        <v>19</v>
      </c>
      <c r="F662" s="268">
        <v>45</v>
      </c>
      <c r="G662" s="35"/>
      <c r="H662" s="40"/>
    </row>
    <row r="663" spans="1:8" s="2" customFormat="1" ht="16.899999999999999" customHeight="1">
      <c r="A663" s="35"/>
      <c r="B663" s="40"/>
      <c r="C663" s="267" t="s">
        <v>122</v>
      </c>
      <c r="D663" s="267" t="s">
        <v>199</v>
      </c>
      <c r="E663" s="18" t="s">
        <v>19</v>
      </c>
      <c r="F663" s="268">
        <v>45</v>
      </c>
      <c r="G663" s="35"/>
      <c r="H663" s="40"/>
    </row>
    <row r="664" spans="1:8" s="2" customFormat="1" ht="16.899999999999999" customHeight="1">
      <c r="A664" s="35"/>
      <c r="B664" s="40"/>
      <c r="C664" s="269" t="s">
        <v>2312</v>
      </c>
      <c r="D664" s="35"/>
      <c r="E664" s="35"/>
      <c r="F664" s="35"/>
      <c r="G664" s="35"/>
      <c r="H664" s="40"/>
    </row>
    <row r="665" spans="1:8" s="2" customFormat="1" ht="16.899999999999999" customHeight="1">
      <c r="A665" s="35"/>
      <c r="B665" s="40"/>
      <c r="C665" s="267" t="s">
        <v>491</v>
      </c>
      <c r="D665" s="267" t="s">
        <v>2319</v>
      </c>
      <c r="E665" s="18" t="s">
        <v>124</v>
      </c>
      <c r="F665" s="268">
        <v>45</v>
      </c>
      <c r="G665" s="35"/>
      <c r="H665" s="40"/>
    </row>
    <row r="666" spans="1:8" s="2" customFormat="1" ht="16.899999999999999" customHeight="1">
      <c r="A666" s="35"/>
      <c r="B666" s="40"/>
      <c r="C666" s="267" t="s">
        <v>1583</v>
      </c>
      <c r="D666" s="267" t="s">
        <v>2401</v>
      </c>
      <c r="E666" s="18" t="s">
        <v>124</v>
      </c>
      <c r="F666" s="268">
        <v>45</v>
      </c>
      <c r="G666" s="35"/>
      <c r="H666" s="40"/>
    </row>
    <row r="667" spans="1:8" s="2" customFormat="1" ht="16.899999999999999" customHeight="1">
      <c r="A667" s="35"/>
      <c r="B667" s="40"/>
      <c r="C667" s="267" t="s">
        <v>2063</v>
      </c>
      <c r="D667" s="267" t="s">
        <v>2406</v>
      </c>
      <c r="E667" s="18" t="s">
        <v>144</v>
      </c>
      <c r="F667" s="268">
        <v>202.58</v>
      </c>
      <c r="G667" s="35"/>
      <c r="H667" s="40"/>
    </row>
    <row r="668" spans="1:8" s="2" customFormat="1" ht="16.899999999999999" customHeight="1">
      <c r="A668" s="35"/>
      <c r="B668" s="40"/>
      <c r="C668" s="267" t="s">
        <v>2115</v>
      </c>
      <c r="D668" s="267" t="s">
        <v>2407</v>
      </c>
      <c r="E668" s="18" t="s">
        <v>124</v>
      </c>
      <c r="F668" s="268">
        <v>45</v>
      </c>
      <c r="G668" s="35"/>
      <c r="H668" s="40"/>
    </row>
    <row r="669" spans="1:8" s="2" customFormat="1" ht="16.899999999999999" customHeight="1">
      <c r="A669" s="35"/>
      <c r="B669" s="40"/>
      <c r="C669" s="263" t="s">
        <v>1175</v>
      </c>
      <c r="D669" s="264" t="s">
        <v>1176</v>
      </c>
      <c r="E669" s="265" t="s">
        <v>144</v>
      </c>
      <c r="F669" s="266">
        <v>2.1779999999999999</v>
      </c>
      <c r="G669" s="35"/>
      <c r="H669" s="40"/>
    </row>
    <row r="670" spans="1:8" s="2" customFormat="1" ht="16.899999999999999" customHeight="1">
      <c r="A670" s="35"/>
      <c r="B670" s="40"/>
      <c r="C670" s="267" t="s">
        <v>19</v>
      </c>
      <c r="D670" s="267" t="s">
        <v>1341</v>
      </c>
      <c r="E670" s="18" t="s">
        <v>19</v>
      </c>
      <c r="F670" s="268">
        <v>0</v>
      </c>
      <c r="G670" s="35"/>
      <c r="H670" s="40"/>
    </row>
    <row r="671" spans="1:8" s="2" customFormat="1" ht="16.899999999999999" customHeight="1">
      <c r="A671" s="35"/>
      <c r="B671" s="40"/>
      <c r="C671" s="267" t="s">
        <v>19</v>
      </c>
      <c r="D671" s="267" t="s">
        <v>2105</v>
      </c>
      <c r="E671" s="18" t="s">
        <v>19</v>
      </c>
      <c r="F671" s="268">
        <v>2.1779999999999999</v>
      </c>
      <c r="G671" s="35"/>
      <c r="H671" s="40"/>
    </row>
    <row r="672" spans="1:8" s="2" customFormat="1" ht="16.899999999999999" customHeight="1">
      <c r="A672" s="35"/>
      <c r="B672" s="40"/>
      <c r="C672" s="267" t="s">
        <v>1175</v>
      </c>
      <c r="D672" s="267" t="s">
        <v>199</v>
      </c>
      <c r="E672" s="18" t="s">
        <v>19</v>
      </c>
      <c r="F672" s="268">
        <v>2.1779999999999999</v>
      </c>
      <c r="G672" s="35"/>
      <c r="H672" s="40"/>
    </row>
    <row r="673" spans="1:8" s="2" customFormat="1" ht="16.899999999999999" customHeight="1">
      <c r="A673" s="35"/>
      <c r="B673" s="40"/>
      <c r="C673" s="269" t="s">
        <v>2312</v>
      </c>
      <c r="D673" s="35"/>
      <c r="E673" s="35"/>
      <c r="F673" s="35"/>
      <c r="G673" s="35"/>
      <c r="H673" s="40"/>
    </row>
    <row r="674" spans="1:8" s="2" customFormat="1" ht="16.899999999999999" customHeight="1">
      <c r="A674" s="35"/>
      <c r="B674" s="40"/>
      <c r="C674" s="267" t="s">
        <v>1337</v>
      </c>
      <c r="D674" s="267" t="s">
        <v>2390</v>
      </c>
      <c r="E674" s="18" t="s">
        <v>144</v>
      </c>
      <c r="F674" s="268">
        <v>2.1779999999999999</v>
      </c>
      <c r="G674" s="35"/>
      <c r="H674" s="40"/>
    </row>
    <row r="675" spans="1:8" s="2" customFormat="1" ht="16.899999999999999" customHeight="1">
      <c r="A675" s="35"/>
      <c r="B675" s="40"/>
      <c r="C675" s="267" t="s">
        <v>336</v>
      </c>
      <c r="D675" s="267" t="s">
        <v>2322</v>
      </c>
      <c r="E675" s="18" t="s">
        <v>144</v>
      </c>
      <c r="F675" s="268">
        <v>362.77600000000001</v>
      </c>
      <c r="G675" s="35"/>
      <c r="H675" s="40"/>
    </row>
    <row r="676" spans="1:8" s="2" customFormat="1" ht="16.899999999999999" customHeight="1">
      <c r="A676" s="35"/>
      <c r="B676" s="40"/>
      <c r="C676" s="263" t="s">
        <v>150</v>
      </c>
      <c r="D676" s="264" t="s">
        <v>151</v>
      </c>
      <c r="E676" s="265" t="s">
        <v>144</v>
      </c>
      <c r="F676" s="266">
        <v>153.09399999999999</v>
      </c>
      <c r="G676" s="35"/>
      <c r="H676" s="40"/>
    </row>
    <row r="677" spans="1:8" s="2" customFormat="1" ht="16.899999999999999" customHeight="1">
      <c r="A677" s="35"/>
      <c r="B677" s="40"/>
      <c r="C677" s="267" t="s">
        <v>19</v>
      </c>
      <c r="D677" s="267" t="s">
        <v>2091</v>
      </c>
      <c r="E677" s="18" t="s">
        <v>19</v>
      </c>
      <c r="F677" s="268">
        <v>153.09399999999999</v>
      </c>
      <c r="G677" s="35"/>
      <c r="H677" s="40"/>
    </row>
    <row r="678" spans="1:8" s="2" customFormat="1" ht="16.899999999999999" customHeight="1">
      <c r="A678" s="35"/>
      <c r="B678" s="40"/>
      <c r="C678" s="267" t="s">
        <v>150</v>
      </c>
      <c r="D678" s="267" t="s">
        <v>199</v>
      </c>
      <c r="E678" s="18" t="s">
        <v>19</v>
      </c>
      <c r="F678" s="268">
        <v>153.09399999999999</v>
      </c>
      <c r="G678" s="35"/>
      <c r="H678" s="40"/>
    </row>
    <row r="679" spans="1:8" s="2" customFormat="1" ht="16.899999999999999" customHeight="1">
      <c r="A679" s="35"/>
      <c r="B679" s="40"/>
      <c r="C679" s="269" t="s">
        <v>2312</v>
      </c>
      <c r="D679" s="35"/>
      <c r="E679" s="35"/>
      <c r="F679" s="35"/>
      <c r="G679" s="35"/>
      <c r="H679" s="40"/>
    </row>
    <row r="680" spans="1:8" s="2" customFormat="1" ht="16.899999999999999" customHeight="1">
      <c r="A680" s="35"/>
      <c r="B680" s="40"/>
      <c r="C680" s="267" t="s">
        <v>1286</v>
      </c>
      <c r="D680" s="267" t="s">
        <v>1287</v>
      </c>
      <c r="E680" s="18" t="s">
        <v>330</v>
      </c>
      <c r="F680" s="268">
        <v>275.56900000000002</v>
      </c>
      <c r="G680" s="35"/>
      <c r="H680" s="40"/>
    </row>
    <row r="681" spans="1:8" s="2" customFormat="1" ht="16.899999999999999" customHeight="1">
      <c r="A681" s="35"/>
      <c r="B681" s="40"/>
      <c r="C681" s="267" t="s">
        <v>769</v>
      </c>
      <c r="D681" s="267" t="s">
        <v>2359</v>
      </c>
      <c r="E681" s="18" t="s">
        <v>144</v>
      </c>
      <c r="F681" s="268">
        <v>296.767</v>
      </c>
      <c r="G681" s="35"/>
      <c r="H681" s="40"/>
    </row>
    <row r="682" spans="1:8" s="2" customFormat="1" ht="16.899999999999999" customHeight="1">
      <c r="A682" s="35"/>
      <c r="B682" s="40"/>
      <c r="C682" s="267" t="s">
        <v>328</v>
      </c>
      <c r="D682" s="267" t="s">
        <v>2339</v>
      </c>
      <c r="E682" s="18" t="s">
        <v>330</v>
      </c>
      <c r="F682" s="268">
        <v>563.85699999999997</v>
      </c>
      <c r="G682" s="35"/>
      <c r="H682" s="40"/>
    </row>
    <row r="683" spans="1:8" s="2" customFormat="1" ht="16.899999999999999" customHeight="1">
      <c r="A683" s="35"/>
      <c r="B683" s="40"/>
      <c r="C683" s="263" t="s">
        <v>48</v>
      </c>
      <c r="D683" s="264" t="s">
        <v>143</v>
      </c>
      <c r="E683" s="265" t="s">
        <v>144</v>
      </c>
      <c r="F683" s="266">
        <v>506.44900000000001</v>
      </c>
      <c r="G683" s="35"/>
      <c r="H683" s="40"/>
    </row>
    <row r="684" spans="1:8" s="2" customFormat="1" ht="16.899999999999999" customHeight="1">
      <c r="A684" s="35"/>
      <c r="B684" s="40"/>
      <c r="C684" s="267" t="s">
        <v>19</v>
      </c>
      <c r="D684" s="267" t="s">
        <v>2067</v>
      </c>
      <c r="E684" s="18" t="s">
        <v>19</v>
      </c>
      <c r="F684" s="268">
        <v>666.88499999999999</v>
      </c>
      <c r="G684" s="35"/>
      <c r="H684" s="40"/>
    </row>
    <row r="685" spans="1:8" s="2" customFormat="1" ht="16.899999999999999" customHeight="1">
      <c r="A685" s="35"/>
      <c r="B685" s="40"/>
      <c r="C685" s="267" t="s">
        <v>19</v>
      </c>
      <c r="D685" s="267" t="s">
        <v>2068</v>
      </c>
      <c r="E685" s="18" t="s">
        <v>19</v>
      </c>
      <c r="F685" s="268">
        <v>-16.713000000000001</v>
      </c>
      <c r="G685" s="35"/>
      <c r="H685" s="40"/>
    </row>
    <row r="686" spans="1:8" s="2" customFormat="1" ht="16.899999999999999" customHeight="1">
      <c r="A686" s="35"/>
      <c r="B686" s="40"/>
      <c r="C686" s="267" t="s">
        <v>19</v>
      </c>
      <c r="D686" s="267" t="s">
        <v>276</v>
      </c>
      <c r="E686" s="18" t="s">
        <v>19</v>
      </c>
      <c r="F686" s="268">
        <v>0</v>
      </c>
      <c r="G686" s="35"/>
      <c r="H686" s="40"/>
    </row>
    <row r="687" spans="1:8" s="2" customFormat="1" ht="16.899999999999999" customHeight="1">
      <c r="A687" s="35"/>
      <c r="B687" s="40"/>
      <c r="C687" s="267" t="s">
        <v>19</v>
      </c>
      <c r="D687" s="267" t="s">
        <v>277</v>
      </c>
      <c r="E687" s="18" t="s">
        <v>19</v>
      </c>
      <c r="F687" s="268">
        <v>-9</v>
      </c>
      <c r="G687" s="35"/>
      <c r="H687" s="40"/>
    </row>
    <row r="688" spans="1:8" s="2" customFormat="1" ht="16.899999999999999" customHeight="1">
      <c r="A688" s="35"/>
      <c r="B688" s="40"/>
      <c r="C688" s="267" t="s">
        <v>19</v>
      </c>
      <c r="D688" s="267" t="s">
        <v>755</v>
      </c>
      <c r="E688" s="18" t="s">
        <v>19</v>
      </c>
      <c r="F688" s="268">
        <v>-134.72300000000001</v>
      </c>
      <c r="G688" s="35"/>
      <c r="H688" s="40"/>
    </row>
    <row r="689" spans="1:8" s="2" customFormat="1" ht="16.899999999999999" customHeight="1">
      <c r="A689" s="35"/>
      <c r="B689" s="40"/>
      <c r="C689" s="267" t="s">
        <v>48</v>
      </c>
      <c r="D689" s="267" t="s">
        <v>199</v>
      </c>
      <c r="E689" s="18" t="s">
        <v>19</v>
      </c>
      <c r="F689" s="268">
        <v>506.44900000000001</v>
      </c>
      <c r="G689" s="35"/>
      <c r="H689" s="40"/>
    </row>
    <row r="690" spans="1:8" s="2" customFormat="1" ht="16.899999999999999" customHeight="1">
      <c r="A690" s="35"/>
      <c r="B690" s="40"/>
      <c r="C690" s="269" t="s">
        <v>2312</v>
      </c>
      <c r="D690" s="35"/>
      <c r="E690" s="35"/>
      <c r="F690" s="35"/>
      <c r="G690" s="35"/>
      <c r="H690" s="40"/>
    </row>
    <row r="691" spans="1:8" s="2" customFormat="1" ht="16.899999999999999" customHeight="1">
      <c r="A691" s="35"/>
      <c r="B691" s="40"/>
      <c r="C691" s="267" t="s">
        <v>2063</v>
      </c>
      <c r="D691" s="267" t="s">
        <v>2406</v>
      </c>
      <c r="E691" s="18" t="s">
        <v>144</v>
      </c>
      <c r="F691" s="268">
        <v>202.58</v>
      </c>
      <c r="G691" s="35"/>
      <c r="H691" s="40"/>
    </row>
    <row r="692" spans="1:8" s="2" customFormat="1" ht="16.899999999999999" customHeight="1">
      <c r="A692" s="35"/>
      <c r="B692" s="40"/>
      <c r="C692" s="267" t="s">
        <v>2069</v>
      </c>
      <c r="D692" s="267" t="s">
        <v>2408</v>
      </c>
      <c r="E692" s="18" t="s">
        <v>144</v>
      </c>
      <c r="F692" s="268">
        <v>253.22499999999999</v>
      </c>
      <c r="G692" s="35"/>
      <c r="H692" s="40"/>
    </row>
    <row r="693" spans="1:8" s="2" customFormat="1" ht="16.899999999999999" customHeight="1">
      <c r="A693" s="35"/>
      <c r="B693" s="40"/>
      <c r="C693" s="267" t="s">
        <v>2073</v>
      </c>
      <c r="D693" s="267" t="s">
        <v>2409</v>
      </c>
      <c r="E693" s="18" t="s">
        <v>144</v>
      </c>
      <c r="F693" s="268">
        <v>50.645000000000003</v>
      </c>
      <c r="G693" s="35"/>
      <c r="H693" s="40"/>
    </row>
    <row r="694" spans="1:8" s="2" customFormat="1" ht="16.899999999999999" customHeight="1">
      <c r="A694" s="35"/>
      <c r="B694" s="40"/>
      <c r="C694" s="267" t="s">
        <v>1007</v>
      </c>
      <c r="D694" s="267" t="s">
        <v>2369</v>
      </c>
      <c r="E694" s="18" t="s">
        <v>144</v>
      </c>
      <c r="F694" s="268">
        <v>405.15899999999999</v>
      </c>
      <c r="G694" s="35"/>
      <c r="H694" s="40"/>
    </row>
    <row r="695" spans="1:8" s="2" customFormat="1" ht="16.899999999999999" customHeight="1">
      <c r="A695" s="35"/>
      <c r="B695" s="40"/>
      <c r="C695" s="267" t="s">
        <v>1012</v>
      </c>
      <c r="D695" s="267" t="s">
        <v>2370</v>
      </c>
      <c r="E695" s="18" t="s">
        <v>144</v>
      </c>
      <c r="F695" s="268">
        <v>607.73900000000003</v>
      </c>
      <c r="G695" s="35"/>
      <c r="H695" s="40"/>
    </row>
    <row r="696" spans="1:8" s="2" customFormat="1" ht="16.899999999999999" customHeight="1">
      <c r="A696" s="35"/>
      <c r="B696" s="40"/>
      <c r="C696" s="267" t="s">
        <v>769</v>
      </c>
      <c r="D696" s="267" t="s">
        <v>2359</v>
      </c>
      <c r="E696" s="18" t="s">
        <v>144</v>
      </c>
      <c r="F696" s="268">
        <v>296.767</v>
      </c>
      <c r="G696" s="35"/>
      <c r="H696" s="40"/>
    </row>
    <row r="697" spans="1:8" s="2" customFormat="1" ht="16.899999999999999" customHeight="1">
      <c r="A697" s="35"/>
      <c r="B697" s="40"/>
      <c r="C697" s="267" t="s">
        <v>318</v>
      </c>
      <c r="D697" s="267" t="s">
        <v>2346</v>
      </c>
      <c r="E697" s="18" t="s">
        <v>144</v>
      </c>
      <c r="F697" s="268">
        <v>202.58</v>
      </c>
      <c r="G697" s="35"/>
      <c r="H697" s="40"/>
    </row>
    <row r="698" spans="1:8" s="2" customFormat="1" ht="16.899999999999999" customHeight="1">
      <c r="A698" s="35"/>
      <c r="B698" s="40"/>
      <c r="C698" s="267" t="s">
        <v>323</v>
      </c>
      <c r="D698" s="267" t="s">
        <v>2347</v>
      </c>
      <c r="E698" s="18" t="s">
        <v>144</v>
      </c>
      <c r="F698" s="268">
        <v>303.86900000000003</v>
      </c>
      <c r="G698" s="35"/>
      <c r="H698" s="40"/>
    </row>
    <row r="699" spans="1:8" s="2" customFormat="1" ht="16.899999999999999" customHeight="1">
      <c r="A699" s="35"/>
      <c r="B699" s="40"/>
      <c r="C699" s="267" t="s">
        <v>328</v>
      </c>
      <c r="D699" s="267" t="s">
        <v>2339</v>
      </c>
      <c r="E699" s="18" t="s">
        <v>330</v>
      </c>
      <c r="F699" s="268">
        <v>563.85699999999997</v>
      </c>
      <c r="G699" s="35"/>
      <c r="H699" s="40"/>
    </row>
    <row r="700" spans="1:8" s="2" customFormat="1" ht="16.899999999999999" customHeight="1">
      <c r="A700" s="35"/>
      <c r="B700" s="40"/>
      <c r="C700" s="267" t="s">
        <v>336</v>
      </c>
      <c r="D700" s="267" t="s">
        <v>2322</v>
      </c>
      <c r="E700" s="18" t="s">
        <v>144</v>
      </c>
      <c r="F700" s="268">
        <v>362.77600000000001</v>
      </c>
      <c r="G700" s="35"/>
      <c r="H700" s="40"/>
    </row>
    <row r="701" spans="1:8" s="2" customFormat="1" ht="16.899999999999999" customHeight="1">
      <c r="A701" s="35"/>
      <c r="B701" s="40"/>
      <c r="C701" s="263" t="s">
        <v>147</v>
      </c>
      <c r="D701" s="264" t="s">
        <v>148</v>
      </c>
      <c r="E701" s="265" t="s">
        <v>144</v>
      </c>
      <c r="F701" s="266">
        <v>362.77600000000001</v>
      </c>
      <c r="G701" s="35"/>
      <c r="H701" s="40"/>
    </row>
    <row r="702" spans="1:8" s="2" customFormat="1" ht="16.899999999999999" customHeight="1">
      <c r="A702" s="35"/>
      <c r="B702" s="40"/>
      <c r="C702" s="267" t="s">
        <v>19</v>
      </c>
      <c r="D702" s="267" t="s">
        <v>340</v>
      </c>
      <c r="E702" s="18" t="s">
        <v>19</v>
      </c>
      <c r="F702" s="268">
        <v>506.44900000000001</v>
      </c>
      <c r="G702" s="35"/>
      <c r="H702" s="40"/>
    </row>
    <row r="703" spans="1:8" s="2" customFormat="1" ht="16.899999999999999" customHeight="1">
      <c r="A703" s="35"/>
      <c r="B703" s="40"/>
      <c r="C703" s="267" t="s">
        <v>19</v>
      </c>
      <c r="D703" s="267" t="s">
        <v>1283</v>
      </c>
      <c r="E703" s="18" t="s">
        <v>19</v>
      </c>
      <c r="F703" s="268">
        <v>-140.898</v>
      </c>
      <c r="G703" s="35"/>
      <c r="H703" s="40"/>
    </row>
    <row r="704" spans="1:8" s="2" customFormat="1" ht="16.899999999999999" customHeight="1">
      <c r="A704" s="35"/>
      <c r="B704" s="40"/>
      <c r="C704" s="267" t="s">
        <v>19</v>
      </c>
      <c r="D704" s="267" t="s">
        <v>1284</v>
      </c>
      <c r="E704" s="18" t="s">
        <v>19</v>
      </c>
      <c r="F704" s="268">
        <v>-2.1779999999999999</v>
      </c>
      <c r="G704" s="35"/>
      <c r="H704" s="40"/>
    </row>
    <row r="705" spans="1:8" s="2" customFormat="1" ht="16.899999999999999" customHeight="1">
      <c r="A705" s="35"/>
      <c r="B705" s="40"/>
      <c r="C705" s="267" t="s">
        <v>19</v>
      </c>
      <c r="D705" s="267" t="s">
        <v>1285</v>
      </c>
      <c r="E705" s="18" t="s">
        <v>19</v>
      </c>
      <c r="F705" s="268">
        <v>-0.59699999999999998</v>
      </c>
      <c r="G705" s="35"/>
      <c r="H705" s="40"/>
    </row>
    <row r="706" spans="1:8" s="2" customFormat="1" ht="16.899999999999999" customHeight="1">
      <c r="A706" s="35"/>
      <c r="B706" s="40"/>
      <c r="C706" s="267" t="s">
        <v>147</v>
      </c>
      <c r="D706" s="267" t="s">
        <v>199</v>
      </c>
      <c r="E706" s="18" t="s">
        <v>19</v>
      </c>
      <c r="F706" s="268">
        <v>362.77600000000001</v>
      </c>
      <c r="G706" s="35"/>
      <c r="H706" s="40"/>
    </row>
    <row r="707" spans="1:8" s="2" customFormat="1" ht="16.899999999999999" customHeight="1">
      <c r="A707" s="35"/>
      <c r="B707" s="40"/>
      <c r="C707" s="269" t="s">
        <v>2312</v>
      </c>
      <c r="D707" s="35"/>
      <c r="E707" s="35"/>
      <c r="F707" s="35"/>
      <c r="G707" s="35"/>
      <c r="H707" s="40"/>
    </row>
    <row r="708" spans="1:8" s="2" customFormat="1" ht="16.899999999999999" customHeight="1">
      <c r="A708" s="35"/>
      <c r="B708" s="40"/>
      <c r="C708" s="267" t="s">
        <v>336</v>
      </c>
      <c r="D708" s="267" t="s">
        <v>2322</v>
      </c>
      <c r="E708" s="18" t="s">
        <v>144</v>
      </c>
      <c r="F708" s="268">
        <v>362.77600000000001</v>
      </c>
      <c r="G708" s="35"/>
      <c r="H708" s="40"/>
    </row>
    <row r="709" spans="1:8" s="2" customFormat="1" ht="16.899999999999999" customHeight="1">
      <c r="A709" s="35"/>
      <c r="B709" s="40"/>
      <c r="C709" s="267" t="s">
        <v>769</v>
      </c>
      <c r="D709" s="267" t="s">
        <v>2359</v>
      </c>
      <c r="E709" s="18" t="s">
        <v>144</v>
      </c>
      <c r="F709" s="268">
        <v>296.767</v>
      </c>
      <c r="G709" s="35"/>
      <c r="H709" s="40"/>
    </row>
    <row r="710" spans="1:8" s="2" customFormat="1" ht="16.899999999999999" customHeight="1">
      <c r="A710" s="35"/>
      <c r="B710" s="40"/>
      <c r="C710" s="267" t="s">
        <v>328</v>
      </c>
      <c r="D710" s="267" t="s">
        <v>2339</v>
      </c>
      <c r="E710" s="18" t="s">
        <v>330</v>
      </c>
      <c r="F710" s="268">
        <v>563.85699999999997</v>
      </c>
      <c r="G710" s="35"/>
      <c r="H710" s="40"/>
    </row>
    <row r="711" spans="1:8" s="2" customFormat="1" ht="7.35" customHeight="1">
      <c r="A711" s="35"/>
      <c r="B711" s="128"/>
      <c r="C711" s="129"/>
      <c r="D711" s="129"/>
      <c r="E711" s="129"/>
      <c r="F711" s="129"/>
      <c r="G711" s="129"/>
      <c r="H711" s="40"/>
    </row>
    <row r="712" spans="1:8" s="2" customFormat="1" ht="11.25">
      <c r="A712" s="35"/>
      <c r="B712" s="35"/>
      <c r="C712" s="35"/>
      <c r="D712" s="35"/>
      <c r="E712" s="35"/>
      <c r="F712" s="35"/>
      <c r="G712" s="35"/>
      <c r="H712" s="35"/>
    </row>
  </sheetData>
  <sheetProtection algorithmName="SHA-512" hashValue="XyPOBoCXdeGR34/5fePADAchcTIBFAH7RLMDXuAEmjXZ4PaKoQv7uG1sgUXgc24vJrkHIak7k987Rtb3aJ/Kow==" saltValue="q2C6OkNVSJafFWBLMHCMFtX+DyobNhFwjZd5ZmWZjoMeZKRxLd42YsbEDbjQtrnjgGXIzErpKthu8vxDC+A1DA==" spinCount="100000" sheet="1" objects="1" scenarios="1" formatColumns="0" formatRows="0"/>
  <mergeCells count="2">
    <mergeCell ref="D5:F5"/>
    <mergeCell ref="D6:F6"/>
  </mergeCells>
  <pageMargins left="0.7" right="0.7" top="0.78740157499999996" bottom="0.78740157499999996" header="0.3" footer="0.3"/>
  <pageSetup paperSize="9" fitToHeight="0" orientation="landscape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70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296"/>
      <c r="M2" s="296"/>
      <c r="N2" s="296"/>
      <c r="O2" s="296"/>
      <c r="P2" s="296"/>
      <c r="Q2" s="296"/>
      <c r="R2" s="296"/>
      <c r="S2" s="296"/>
      <c r="T2" s="296"/>
      <c r="U2" s="296"/>
      <c r="V2" s="296"/>
      <c r="AT2" s="18" t="s">
        <v>80</v>
      </c>
      <c r="AZ2" s="102" t="s">
        <v>122</v>
      </c>
      <c r="BA2" s="102" t="s">
        <v>123</v>
      </c>
      <c r="BB2" s="102" t="s">
        <v>124</v>
      </c>
      <c r="BC2" s="102" t="s">
        <v>125</v>
      </c>
      <c r="BD2" s="102" t="s">
        <v>81</v>
      </c>
    </row>
    <row r="3" spans="1:56" s="1" customFormat="1" ht="6.95" hidden="1" customHeight="1">
      <c r="B3" s="103"/>
      <c r="C3" s="104"/>
      <c r="D3" s="104"/>
      <c r="E3" s="104"/>
      <c r="F3" s="104"/>
      <c r="G3" s="104"/>
      <c r="H3" s="104"/>
      <c r="I3" s="104"/>
      <c r="J3" s="104"/>
      <c r="K3" s="104"/>
      <c r="L3" s="21"/>
      <c r="AT3" s="18" t="s">
        <v>81</v>
      </c>
      <c r="AZ3" s="102" t="s">
        <v>126</v>
      </c>
      <c r="BA3" s="102" t="s">
        <v>127</v>
      </c>
      <c r="BB3" s="102" t="s">
        <v>128</v>
      </c>
      <c r="BC3" s="102" t="s">
        <v>129</v>
      </c>
      <c r="BD3" s="102" t="s">
        <v>81</v>
      </c>
    </row>
    <row r="4" spans="1:56" s="1" customFormat="1" ht="24.95" hidden="1" customHeight="1">
      <c r="B4" s="21"/>
      <c r="D4" s="105" t="s">
        <v>130</v>
      </c>
      <c r="L4" s="21"/>
      <c r="M4" s="106" t="s">
        <v>10</v>
      </c>
      <c r="AT4" s="18" t="s">
        <v>4</v>
      </c>
      <c r="AZ4" s="102" t="s">
        <v>131</v>
      </c>
      <c r="BA4" s="102" t="s">
        <v>132</v>
      </c>
      <c r="BB4" s="102" t="s">
        <v>128</v>
      </c>
      <c r="BC4" s="102" t="s">
        <v>133</v>
      </c>
      <c r="BD4" s="102" t="s">
        <v>81</v>
      </c>
    </row>
    <row r="5" spans="1:56" s="1" customFormat="1" ht="6.95" hidden="1" customHeight="1">
      <c r="B5" s="21"/>
      <c r="L5" s="21"/>
      <c r="AZ5" s="102" t="s">
        <v>134</v>
      </c>
      <c r="BA5" s="102" t="s">
        <v>132</v>
      </c>
      <c r="BB5" s="102" t="s">
        <v>124</v>
      </c>
      <c r="BC5" s="102" t="s">
        <v>135</v>
      </c>
      <c r="BD5" s="102" t="s">
        <v>81</v>
      </c>
    </row>
    <row r="6" spans="1:56" s="1" customFormat="1" ht="12" hidden="1" customHeight="1">
      <c r="B6" s="21"/>
      <c r="D6" s="107" t="s">
        <v>16</v>
      </c>
      <c r="L6" s="21"/>
      <c r="AZ6" s="102" t="s">
        <v>136</v>
      </c>
      <c r="BA6" s="102" t="s">
        <v>137</v>
      </c>
      <c r="BB6" s="102" t="s">
        <v>124</v>
      </c>
      <c r="BC6" s="102" t="s">
        <v>138</v>
      </c>
      <c r="BD6" s="102" t="s">
        <v>81</v>
      </c>
    </row>
    <row r="7" spans="1:56" s="1" customFormat="1" ht="16.5" hidden="1" customHeight="1">
      <c r="B7" s="21"/>
      <c r="E7" s="310" t="str">
        <f>'Rekapitulace stavby'!K6</f>
        <v>Splašková kanalizace Němčice</v>
      </c>
      <c r="F7" s="311"/>
      <c r="G7" s="311"/>
      <c r="H7" s="311"/>
      <c r="L7" s="21"/>
      <c r="AZ7" s="102" t="s">
        <v>139</v>
      </c>
      <c r="BA7" s="102" t="s">
        <v>140</v>
      </c>
      <c r="BB7" s="102" t="s">
        <v>128</v>
      </c>
      <c r="BC7" s="102" t="s">
        <v>141</v>
      </c>
      <c r="BD7" s="102" t="s">
        <v>81</v>
      </c>
    </row>
    <row r="8" spans="1:56" s="2" customFormat="1" ht="12" hidden="1" customHeight="1">
      <c r="A8" s="35"/>
      <c r="B8" s="40"/>
      <c r="C8" s="35"/>
      <c r="D8" s="107" t="s">
        <v>142</v>
      </c>
      <c r="E8" s="35"/>
      <c r="F8" s="35"/>
      <c r="G8" s="35"/>
      <c r="H8" s="35"/>
      <c r="I8" s="35"/>
      <c r="J8" s="35"/>
      <c r="K8" s="35"/>
      <c r="L8" s="108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Z8" s="102" t="s">
        <v>48</v>
      </c>
      <c r="BA8" s="102" t="s">
        <v>143</v>
      </c>
      <c r="BB8" s="102" t="s">
        <v>144</v>
      </c>
      <c r="BC8" s="102" t="s">
        <v>145</v>
      </c>
      <c r="BD8" s="102" t="s">
        <v>81</v>
      </c>
    </row>
    <row r="9" spans="1:56" s="2" customFormat="1" ht="16.5" hidden="1" customHeight="1">
      <c r="A9" s="35"/>
      <c r="B9" s="40"/>
      <c r="C9" s="35"/>
      <c r="D9" s="35"/>
      <c r="E9" s="312" t="s">
        <v>146</v>
      </c>
      <c r="F9" s="313"/>
      <c r="G9" s="313"/>
      <c r="H9" s="313"/>
      <c r="I9" s="35"/>
      <c r="J9" s="35"/>
      <c r="K9" s="35"/>
      <c r="L9" s="108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Z9" s="102" t="s">
        <v>147</v>
      </c>
      <c r="BA9" s="102" t="s">
        <v>148</v>
      </c>
      <c r="BB9" s="102" t="s">
        <v>144</v>
      </c>
      <c r="BC9" s="102" t="s">
        <v>149</v>
      </c>
      <c r="BD9" s="102" t="s">
        <v>81</v>
      </c>
    </row>
    <row r="10" spans="1:56" s="2" customFormat="1" ht="11.25" hidden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108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Z10" s="102" t="s">
        <v>150</v>
      </c>
      <c r="BA10" s="102" t="s">
        <v>151</v>
      </c>
      <c r="BB10" s="102" t="s">
        <v>144</v>
      </c>
      <c r="BC10" s="102" t="s">
        <v>152</v>
      </c>
      <c r="BD10" s="102" t="s">
        <v>81</v>
      </c>
    </row>
    <row r="11" spans="1:56" s="2" customFormat="1" ht="12" hidden="1" customHeight="1">
      <c r="A11" s="35"/>
      <c r="B11" s="40"/>
      <c r="C11" s="35"/>
      <c r="D11" s="107" t="s">
        <v>18</v>
      </c>
      <c r="E11" s="35"/>
      <c r="F11" s="109" t="s">
        <v>19</v>
      </c>
      <c r="G11" s="35"/>
      <c r="H11" s="35"/>
      <c r="I11" s="107" t="s">
        <v>20</v>
      </c>
      <c r="J11" s="109" t="s">
        <v>19</v>
      </c>
      <c r="K11" s="35"/>
      <c r="L11" s="108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Z11" s="102" t="s">
        <v>153</v>
      </c>
      <c r="BA11" s="102" t="s">
        <v>154</v>
      </c>
      <c r="BB11" s="102" t="s">
        <v>144</v>
      </c>
      <c r="BC11" s="102" t="s">
        <v>155</v>
      </c>
      <c r="BD11" s="102" t="s">
        <v>81</v>
      </c>
    </row>
    <row r="12" spans="1:56" s="2" customFormat="1" ht="12" hidden="1" customHeight="1">
      <c r="A12" s="35"/>
      <c r="B12" s="40"/>
      <c r="C12" s="35"/>
      <c r="D12" s="107" t="s">
        <v>21</v>
      </c>
      <c r="E12" s="35"/>
      <c r="F12" s="109" t="s">
        <v>22</v>
      </c>
      <c r="G12" s="35"/>
      <c r="H12" s="35"/>
      <c r="I12" s="107" t="s">
        <v>23</v>
      </c>
      <c r="J12" s="110" t="str">
        <f>'Rekapitulace stavby'!AN8</f>
        <v>26. 5. 2025</v>
      </c>
      <c r="K12" s="35"/>
      <c r="L12" s="108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Z12" s="102" t="s">
        <v>156</v>
      </c>
      <c r="BA12" s="102" t="s">
        <v>157</v>
      </c>
      <c r="BB12" s="102" t="s">
        <v>144</v>
      </c>
      <c r="BC12" s="102" t="s">
        <v>158</v>
      </c>
      <c r="BD12" s="102" t="s">
        <v>81</v>
      </c>
    </row>
    <row r="13" spans="1:56" s="2" customFormat="1" ht="10.9" hidden="1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108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56" s="2" customFormat="1" ht="12" hidden="1" customHeight="1">
      <c r="A14" s="35"/>
      <c r="B14" s="40"/>
      <c r="C14" s="35"/>
      <c r="D14" s="107" t="s">
        <v>25</v>
      </c>
      <c r="E14" s="35"/>
      <c r="F14" s="35"/>
      <c r="G14" s="35"/>
      <c r="H14" s="35"/>
      <c r="I14" s="107" t="s">
        <v>26</v>
      </c>
      <c r="J14" s="109" t="s">
        <v>19</v>
      </c>
      <c r="K14" s="35"/>
      <c r="L14" s="108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56" s="2" customFormat="1" ht="18" hidden="1" customHeight="1">
      <c r="A15" s="35"/>
      <c r="B15" s="40"/>
      <c r="C15" s="35"/>
      <c r="D15" s="35"/>
      <c r="E15" s="109" t="s">
        <v>27</v>
      </c>
      <c r="F15" s="35"/>
      <c r="G15" s="35"/>
      <c r="H15" s="35"/>
      <c r="I15" s="107" t="s">
        <v>28</v>
      </c>
      <c r="J15" s="109" t="s">
        <v>19</v>
      </c>
      <c r="K15" s="35"/>
      <c r="L15" s="108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56" s="2" customFormat="1" ht="6.95" hidden="1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108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hidden="1" customHeight="1">
      <c r="A17" s="35"/>
      <c r="B17" s="40"/>
      <c r="C17" s="35"/>
      <c r="D17" s="107" t="s">
        <v>29</v>
      </c>
      <c r="E17" s="35"/>
      <c r="F17" s="35"/>
      <c r="G17" s="35"/>
      <c r="H17" s="35"/>
      <c r="I17" s="107" t="s">
        <v>26</v>
      </c>
      <c r="J17" s="31" t="str">
        <f>'Rekapitulace stavby'!AN13</f>
        <v>Vyplň údaj</v>
      </c>
      <c r="K17" s="35"/>
      <c r="L17" s="108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hidden="1" customHeight="1">
      <c r="A18" s="35"/>
      <c r="B18" s="40"/>
      <c r="C18" s="35"/>
      <c r="D18" s="35"/>
      <c r="E18" s="314" t="str">
        <f>'Rekapitulace stavby'!E14</f>
        <v>Vyplň údaj</v>
      </c>
      <c r="F18" s="315"/>
      <c r="G18" s="315"/>
      <c r="H18" s="315"/>
      <c r="I18" s="107" t="s">
        <v>28</v>
      </c>
      <c r="J18" s="31" t="str">
        <f>'Rekapitulace stavby'!AN14</f>
        <v>Vyplň údaj</v>
      </c>
      <c r="K18" s="35"/>
      <c r="L18" s="108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hidden="1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108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hidden="1" customHeight="1">
      <c r="A20" s="35"/>
      <c r="B20" s="40"/>
      <c r="C20" s="35"/>
      <c r="D20" s="107" t="s">
        <v>31</v>
      </c>
      <c r="E20" s="35"/>
      <c r="F20" s="35"/>
      <c r="G20" s="35"/>
      <c r="H20" s="35"/>
      <c r="I20" s="107" t="s">
        <v>26</v>
      </c>
      <c r="J20" s="109" t="s">
        <v>19</v>
      </c>
      <c r="K20" s="35"/>
      <c r="L20" s="108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hidden="1" customHeight="1">
      <c r="A21" s="35"/>
      <c r="B21" s="40"/>
      <c r="C21" s="35"/>
      <c r="D21" s="35"/>
      <c r="E21" s="109" t="s">
        <v>32</v>
      </c>
      <c r="F21" s="35"/>
      <c r="G21" s="35"/>
      <c r="H21" s="35"/>
      <c r="I21" s="107" t="s">
        <v>28</v>
      </c>
      <c r="J21" s="109" t="s">
        <v>19</v>
      </c>
      <c r="K21" s="35"/>
      <c r="L21" s="108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hidden="1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108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hidden="1" customHeight="1">
      <c r="A23" s="35"/>
      <c r="B23" s="40"/>
      <c r="C23" s="35"/>
      <c r="D23" s="107" t="s">
        <v>34</v>
      </c>
      <c r="E23" s="35"/>
      <c r="F23" s="35"/>
      <c r="G23" s="35"/>
      <c r="H23" s="35"/>
      <c r="I23" s="107" t="s">
        <v>26</v>
      </c>
      <c r="J23" s="109" t="s">
        <v>19</v>
      </c>
      <c r="K23" s="35"/>
      <c r="L23" s="108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hidden="1" customHeight="1">
      <c r="A24" s="35"/>
      <c r="B24" s="40"/>
      <c r="C24" s="35"/>
      <c r="D24" s="35"/>
      <c r="E24" s="109" t="s">
        <v>35</v>
      </c>
      <c r="F24" s="35"/>
      <c r="G24" s="35"/>
      <c r="H24" s="35"/>
      <c r="I24" s="107" t="s">
        <v>28</v>
      </c>
      <c r="J24" s="109" t="s">
        <v>19</v>
      </c>
      <c r="K24" s="35"/>
      <c r="L24" s="108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hidden="1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108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hidden="1" customHeight="1">
      <c r="A26" s="35"/>
      <c r="B26" s="40"/>
      <c r="C26" s="35"/>
      <c r="D26" s="107" t="s">
        <v>36</v>
      </c>
      <c r="E26" s="35"/>
      <c r="F26" s="35"/>
      <c r="G26" s="35"/>
      <c r="H26" s="35"/>
      <c r="I26" s="35"/>
      <c r="J26" s="35"/>
      <c r="K26" s="35"/>
      <c r="L26" s="108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hidden="1" customHeight="1">
      <c r="A27" s="111"/>
      <c r="B27" s="112"/>
      <c r="C27" s="111"/>
      <c r="D27" s="111"/>
      <c r="E27" s="316" t="s">
        <v>19</v>
      </c>
      <c r="F27" s="316"/>
      <c r="G27" s="316"/>
      <c r="H27" s="316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hidden="1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108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hidden="1" customHeight="1">
      <c r="A29" s="35"/>
      <c r="B29" s="40"/>
      <c r="C29" s="35"/>
      <c r="D29" s="114"/>
      <c r="E29" s="114"/>
      <c r="F29" s="114"/>
      <c r="G29" s="114"/>
      <c r="H29" s="114"/>
      <c r="I29" s="114"/>
      <c r="J29" s="114"/>
      <c r="K29" s="114"/>
      <c r="L29" s="108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hidden="1" customHeight="1">
      <c r="A30" s="35"/>
      <c r="B30" s="40"/>
      <c r="C30" s="35"/>
      <c r="D30" s="115" t="s">
        <v>37</v>
      </c>
      <c r="E30" s="35"/>
      <c r="F30" s="35"/>
      <c r="G30" s="35"/>
      <c r="H30" s="35"/>
      <c r="I30" s="35"/>
      <c r="J30" s="116">
        <f>ROUND(J88, 2)</f>
        <v>0</v>
      </c>
      <c r="K30" s="35"/>
      <c r="L30" s="108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hidden="1" customHeight="1">
      <c r="A31" s="35"/>
      <c r="B31" s="40"/>
      <c r="C31" s="35"/>
      <c r="D31" s="114"/>
      <c r="E31" s="114"/>
      <c r="F31" s="114"/>
      <c r="G31" s="114"/>
      <c r="H31" s="114"/>
      <c r="I31" s="114"/>
      <c r="J31" s="114"/>
      <c r="K31" s="114"/>
      <c r="L31" s="108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hidden="1" customHeight="1">
      <c r="A32" s="35"/>
      <c r="B32" s="40"/>
      <c r="C32" s="35"/>
      <c r="D32" s="35"/>
      <c r="E32" s="35"/>
      <c r="F32" s="117" t="s">
        <v>39</v>
      </c>
      <c r="G32" s="35"/>
      <c r="H32" s="35"/>
      <c r="I32" s="117" t="s">
        <v>38</v>
      </c>
      <c r="J32" s="117" t="s">
        <v>40</v>
      </c>
      <c r="K32" s="35"/>
      <c r="L32" s="108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hidden="1" customHeight="1">
      <c r="A33" s="35"/>
      <c r="B33" s="40"/>
      <c r="C33" s="35"/>
      <c r="D33" s="118" t="s">
        <v>41</v>
      </c>
      <c r="E33" s="107" t="s">
        <v>42</v>
      </c>
      <c r="F33" s="119">
        <f>ROUND((SUM(BE88:BE369)),  2)</f>
        <v>0</v>
      </c>
      <c r="G33" s="35"/>
      <c r="H33" s="35"/>
      <c r="I33" s="120">
        <v>0.21</v>
      </c>
      <c r="J33" s="119">
        <f>ROUND(((SUM(BE88:BE369))*I33),  2)</f>
        <v>0</v>
      </c>
      <c r="K33" s="35"/>
      <c r="L33" s="108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hidden="1" customHeight="1">
      <c r="A34" s="35"/>
      <c r="B34" s="40"/>
      <c r="C34" s="35"/>
      <c r="D34" s="35"/>
      <c r="E34" s="107" t="s">
        <v>43</v>
      </c>
      <c r="F34" s="119">
        <f>ROUND((SUM(BF88:BF369)),  2)</f>
        <v>0</v>
      </c>
      <c r="G34" s="35"/>
      <c r="H34" s="35"/>
      <c r="I34" s="120">
        <v>0.12</v>
      </c>
      <c r="J34" s="119">
        <f>ROUND(((SUM(BF88:BF369))*I34),  2)</f>
        <v>0</v>
      </c>
      <c r="K34" s="35"/>
      <c r="L34" s="108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07" t="s">
        <v>44</v>
      </c>
      <c r="F35" s="119">
        <f>ROUND((SUM(BG88:BG369)),  2)</f>
        <v>0</v>
      </c>
      <c r="G35" s="35"/>
      <c r="H35" s="35"/>
      <c r="I35" s="120">
        <v>0.21</v>
      </c>
      <c r="J35" s="119">
        <f>0</f>
        <v>0</v>
      </c>
      <c r="K35" s="35"/>
      <c r="L35" s="108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>
      <c r="A36" s="35"/>
      <c r="B36" s="40"/>
      <c r="C36" s="35"/>
      <c r="D36" s="35"/>
      <c r="E36" s="107" t="s">
        <v>45</v>
      </c>
      <c r="F36" s="119">
        <f>ROUND((SUM(BH88:BH369)),  2)</f>
        <v>0</v>
      </c>
      <c r="G36" s="35"/>
      <c r="H36" s="35"/>
      <c r="I36" s="120">
        <v>0.12</v>
      </c>
      <c r="J36" s="119">
        <f>0</f>
        <v>0</v>
      </c>
      <c r="K36" s="35"/>
      <c r="L36" s="108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07" t="s">
        <v>46</v>
      </c>
      <c r="F37" s="119">
        <f>ROUND((SUM(BI88:BI369)),  2)</f>
        <v>0</v>
      </c>
      <c r="G37" s="35"/>
      <c r="H37" s="35"/>
      <c r="I37" s="120">
        <v>0</v>
      </c>
      <c r="J37" s="119">
        <f>0</f>
        <v>0</v>
      </c>
      <c r="K37" s="35"/>
      <c r="L37" s="108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hidden="1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108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hidden="1" customHeight="1">
      <c r="A39" s="35"/>
      <c r="B39" s="40"/>
      <c r="C39" s="121"/>
      <c r="D39" s="122" t="s">
        <v>47</v>
      </c>
      <c r="E39" s="123"/>
      <c r="F39" s="123"/>
      <c r="G39" s="124" t="s">
        <v>48</v>
      </c>
      <c r="H39" s="125" t="s">
        <v>49</v>
      </c>
      <c r="I39" s="123"/>
      <c r="J39" s="126">
        <f>SUM(J30:J37)</f>
        <v>0</v>
      </c>
      <c r="K39" s="127"/>
      <c r="L39" s="108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128"/>
      <c r="C40" s="129"/>
      <c r="D40" s="129"/>
      <c r="E40" s="129"/>
      <c r="F40" s="129"/>
      <c r="G40" s="129"/>
      <c r="H40" s="129"/>
      <c r="I40" s="129"/>
      <c r="J40" s="129"/>
      <c r="K40" s="129"/>
      <c r="L40" s="108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ht="11.25" hidden="1"/>
    <row r="42" spans="1:31" ht="11.25" hidden="1"/>
    <row r="43" spans="1:31" ht="11.25" hidden="1"/>
    <row r="44" spans="1:31" s="2" customFormat="1" ht="6.95" hidden="1" customHeight="1">
      <c r="A44" s="35"/>
      <c r="B44" s="130"/>
      <c r="C44" s="131"/>
      <c r="D44" s="131"/>
      <c r="E44" s="131"/>
      <c r="F44" s="131"/>
      <c r="G44" s="131"/>
      <c r="H44" s="131"/>
      <c r="I44" s="131"/>
      <c r="J44" s="131"/>
      <c r="K44" s="131"/>
      <c r="L44" s="108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2" customFormat="1" ht="24.95" hidden="1" customHeight="1">
      <c r="A45" s="35"/>
      <c r="B45" s="36"/>
      <c r="C45" s="24" t="s">
        <v>159</v>
      </c>
      <c r="D45" s="37"/>
      <c r="E45" s="37"/>
      <c r="F45" s="37"/>
      <c r="G45" s="37"/>
      <c r="H45" s="37"/>
      <c r="I45" s="37"/>
      <c r="J45" s="37"/>
      <c r="K45" s="37"/>
      <c r="L45" s="108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</row>
    <row r="46" spans="1:31" s="2" customFormat="1" ht="6.95" hidden="1" customHeight="1">
      <c r="A46" s="35"/>
      <c r="B46" s="36"/>
      <c r="C46" s="37"/>
      <c r="D46" s="37"/>
      <c r="E46" s="37"/>
      <c r="F46" s="37"/>
      <c r="G46" s="37"/>
      <c r="H46" s="37"/>
      <c r="I46" s="37"/>
      <c r="J46" s="37"/>
      <c r="K46" s="37"/>
      <c r="L46" s="108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</row>
    <row r="47" spans="1:31" s="2" customFormat="1" ht="12" hidden="1" customHeight="1">
      <c r="A47" s="35"/>
      <c r="B47" s="36"/>
      <c r="C47" s="30" t="s">
        <v>16</v>
      </c>
      <c r="D47" s="37"/>
      <c r="E47" s="37"/>
      <c r="F47" s="37"/>
      <c r="G47" s="37"/>
      <c r="H47" s="37"/>
      <c r="I47" s="37"/>
      <c r="J47" s="37"/>
      <c r="K47" s="37"/>
      <c r="L47" s="108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</row>
    <row r="48" spans="1:31" s="2" customFormat="1" ht="16.5" hidden="1" customHeight="1">
      <c r="A48" s="35"/>
      <c r="B48" s="36"/>
      <c r="C48" s="37"/>
      <c r="D48" s="37"/>
      <c r="E48" s="317" t="str">
        <f>E7</f>
        <v>Splašková kanalizace Němčice</v>
      </c>
      <c r="F48" s="318"/>
      <c r="G48" s="318"/>
      <c r="H48" s="318"/>
      <c r="I48" s="37"/>
      <c r="J48" s="37"/>
      <c r="K48" s="37"/>
      <c r="L48" s="108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</row>
    <row r="49" spans="1:47" s="2" customFormat="1" ht="12" hidden="1" customHeight="1">
      <c r="A49" s="35"/>
      <c r="B49" s="36"/>
      <c r="C49" s="30" t="s">
        <v>142</v>
      </c>
      <c r="D49" s="37"/>
      <c r="E49" s="37"/>
      <c r="F49" s="37"/>
      <c r="G49" s="37"/>
      <c r="H49" s="37"/>
      <c r="I49" s="37"/>
      <c r="J49" s="37"/>
      <c r="K49" s="37"/>
      <c r="L49" s="108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</row>
    <row r="50" spans="1:47" s="2" customFormat="1" ht="16.5" hidden="1" customHeight="1">
      <c r="A50" s="35"/>
      <c r="B50" s="36"/>
      <c r="C50" s="37"/>
      <c r="D50" s="37"/>
      <c r="E50" s="274" t="str">
        <f>E9</f>
        <v>01 - SO 01 - Gravitační splašková kanalizace</v>
      </c>
      <c r="F50" s="319"/>
      <c r="G50" s="319"/>
      <c r="H50" s="319"/>
      <c r="I50" s="37"/>
      <c r="J50" s="37"/>
      <c r="K50" s="37"/>
      <c r="L50" s="108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</row>
    <row r="51" spans="1:47" s="2" customFormat="1" ht="6.95" hidden="1" customHeight="1">
      <c r="A51" s="35"/>
      <c r="B51" s="36"/>
      <c r="C51" s="37"/>
      <c r="D51" s="37"/>
      <c r="E51" s="37"/>
      <c r="F51" s="37"/>
      <c r="G51" s="37"/>
      <c r="H51" s="37"/>
      <c r="I51" s="37"/>
      <c r="J51" s="37"/>
      <c r="K51" s="37"/>
      <c r="L51" s="108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</row>
    <row r="52" spans="1:47" s="2" customFormat="1" ht="12" hidden="1" customHeight="1">
      <c r="A52" s="35"/>
      <c r="B52" s="36"/>
      <c r="C52" s="30" t="s">
        <v>21</v>
      </c>
      <c r="D52" s="37"/>
      <c r="E52" s="37"/>
      <c r="F52" s="28" t="str">
        <f>F12</f>
        <v>Němčice u Luštěnic</v>
      </c>
      <c r="G52" s="37"/>
      <c r="H52" s="37"/>
      <c r="I52" s="30" t="s">
        <v>23</v>
      </c>
      <c r="J52" s="60" t="str">
        <f>IF(J12="","",J12)</f>
        <v>26. 5. 2025</v>
      </c>
      <c r="K52" s="37"/>
      <c r="L52" s="108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</row>
    <row r="53" spans="1:47" s="2" customFormat="1" ht="6.95" hidden="1" customHeight="1">
      <c r="A53" s="35"/>
      <c r="B53" s="36"/>
      <c r="C53" s="37"/>
      <c r="D53" s="37"/>
      <c r="E53" s="37"/>
      <c r="F53" s="37"/>
      <c r="G53" s="37"/>
      <c r="H53" s="37"/>
      <c r="I53" s="37"/>
      <c r="J53" s="37"/>
      <c r="K53" s="37"/>
      <c r="L53" s="108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</row>
    <row r="54" spans="1:47" s="2" customFormat="1" ht="15.2" hidden="1" customHeight="1">
      <c r="A54" s="35"/>
      <c r="B54" s="36"/>
      <c r="C54" s="30" t="s">
        <v>25</v>
      </c>
      <c r="D54" s="37"/>
      <c r="E54" s="37"/>
      <c r="F54" s="28" t="str">
        <f>E15</f>
        <v>Obec Němčice</v>
      </c>
      <c r="G54" s="37"/>
      <c r="H54" s="37"/>
      <c r="I54" s="30" t="s">
        <v>31</v>
      </c>
      <c r="J54" s="33" t="str">
        <f>E21</f>
        <v>VIS Praha</v>
      </c>
      <c r="K54" s="37"/>
      <c r="L54" s="108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</row>
    <row r="55" spans="1:47" s="2" customFormat="1" ht="15.2" hidden="1" customHeight="1">
      <c r="A55" s="35"/>
      <c r="B55" s="36"/>
      <c r="C55" s="30" t="s">
        <v>29</v>
      </c>
      <c r="D55" s="37"/>
      <c r="E55" s="37"/>
      <c r="F55" s="28" t="str">
        <f>IF(E18="","",E18)</f>
        <v>Vyplň údaj</v>
      </c>
      <c r="G55" s="37"/>
      <c r="H55" s="37"/>
      <c r="I55" s="30" t="s">
        <v>34</v>
      </c>
      <c r="J55" s="33" t="str">
        <f>E24</f>
        <v>Ing. Eva Mrvová</v>
      </c>
      <c r="K55" s="37"/>
      <c r="L55" s="108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</row>
    <row r="56" spans="1:47" s="2" customFormat="1" ht="10.35" hidden="1" customHeight="1">
      <c r="A56" s="35"/>
      <c r="B56" s="36"/>
      <c r="C56" s="37"/>
      <c r="D56" s="37"/>
      <c r="E56" s="37"/>
      <c r="F56" s="37"/>
      <c r="G56" s="37"/>
      <c r="H56" s="37"/>
      <c r="I56" s="37"/>
      <c r="J56" s="37"/>
      <c r="K56" s="37"/>
      <c r="L56" s="108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</row>
    <row r="57" spans="1:47" s="2" customFormat="1" ht="29.25" hidden="1" customHeight="1">
      <c r="A57" s="35"/>
      <c r="B57" s="36"/>
      <c r="C57" s="132" t="s">
        <v>160</v>
      </c>
      <c r="D57" s="133"/>
      <c r="E57" s="133"/>
      <c r="F57" s="133"/>
      <c r="G57" s="133"/>
      <c r="H57" s="133"/>
      <c r="I57" s="133"/>
      <c r="J57" s="134" t="s">
        <v>161</v>
      </c>
      <c r="K57" s="133"/>
      <c r="L57" s="108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</row>
    <row r="58" spans="1:47" s="2" customFormat="1" ht="10.35" hidden="1" customHeight="1">
      <c r="A58" s="35"/>
      <c r="B58" s="36"/>
      <c r="C58" s="37"/>
      <c r="D58" s="37"/>
      <c r="E58" s="37"/>
      <c r="F58" s="37"/>
      <c r="G58" s="37"/>
      <c r="H58" s="37"/>
      <c r="I58" s="37"/>
      <c r="J58" s="37"/>
      <c r="K58" s="37"/>
      <c r="L58" s="108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</row>
    <row r="59" spans="1:47" s="2" customFormat="1" ht="22.9" hidden="1" customHeight="1">
      <c r="A59" s="35"/>
      <c r="B59" s="36"/>
      <c r="C59" s="135" t="s">
        <v>69</v>
      </c>
      <c r="D59" s="37"/>
      <c r="E59" s="37"/>
      <c r="F59" s="37"/>
      <c r="G59" s="37"/>
      <c r="H59" s="37"/>
      <c r="I59" s="37"/>
      <c r="J59" s="78">
        <f>J88</f>
        <v>0</v>
      </c>
      <c r="K59" s="37"/>
      <c r="L59" s="108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U59" s="18" t="s">
        <v>162</v>
      </c>
    </row>
    <row r="60" spans="1:47" s="9" customFormat="1" ht="24.95" hidden="1" customHeight="1">
      <c r="B60" s="136"/>
      <c r="C60" s="137"/>
      <c r="D60" s="138" t="s">
        <v>163</v>
      </c>
      <c r="E60" s="139"/>
      <c r="F60" s="139"/>
      <c r="G60" s="139"/>
      <c r="H60" s="139"/>
      <c r="I60" s="139"/>
      <c r="J60" s="140">
        <f>J89</f>
        <v>0</v>
      </c>
      <c r="K60" s="137"/>
      <c r="L60" s="141"/>
    </row>
    <row r="61" spans="1:47" s="10" customFormat="1" ht="19.899999999999999" hidden="1" customHeight="1">
      <c r="B61" s="142"/>
      <c r="C61" s="143"/>
      <c r="D61" s="144" t="s">
        <v>164</v>
      </c>
      <c r="E61" s="145"/>
      <c r="F61" s="145"/>
      <c r="G61" s="145"/>
      <c r="H61" s="145"/>
      <c r="I61" s="145"/>
      <c r="J61" s="146">
        <f>J90</f>
        <v>0</v>
      </c>
      <c r="K61" s="143"/>
      <c r="L61" s="147"/>
    </row>
    <row r="62" spans="1:47" s="10" customFormat="1" ht="19.899999999999999" hidden="1" customHeight="1">
      <c r="B62" s="142"/>
      <c r="C62" s="143"/>
      <c r="D62" s="144" t="s">
        <v>165</v>
      </c>
      <c r="E62" s="145"/>
      <c r="F62" s="145"/>
      <c r="G62" s="145"/>
      <c r="H62" s="145"/>
      <c r="I62" s="145"/>
      <c r="J62" s="146">
        <f>J221</f>
        <v>0</v>
      </c>
      <c r="K62" s="143"/>
      <c r="L62" s="147"/>
    </row>
    <row r="63" spans="1:47" s="10" customFormat="1" ht="19.899999999999999" hidden="1" customHeight="1">
      <c r="B63" s="142"/>
      <c r="C63" s="143"/>
      <c r="D63" s="144" t="s">
        <v>166</v>
      </c>
      <c r="E63" s="145"/>
      <c r="F63" s="145"/>
      <c r="G63" s="145"/>
      <c r="H63" s="145"/>
      <c r="I63" s="145"/>
      <c r="J63" s="146">
        <f>J229</f>
        <v>0</v>
      </c>
      <c r="K63" s="143"/>
      <c r="L63" s="147"/>
    </row>
    <row r="64" spans="1:47" s="10" customFormat="1" ht="19.899999999999999" hidden="1" customHeight="1">
      <c r="B64" s="142"/>
      <c r="C64" s="143"/>
      <c r="D64" s="144" t="s">
        <v>167</v>
      </c>
      <c r="E64" s="145"/>
      <c r="F64" s="145"/>
      <c r="G64" s="145"/>
      <c r="H64" s="145"/>
      <c r="I64" s="145"/>
      <c r="J64" s="146">
        <f>J251</f>
        <v>0</v>
      </c>
      <c r="K64" s="143"/>
      <c r="L64" s="147"/>
    </row>
    <row r="65" spans="1:31" s="10" customFormat="1" ht="19.899999999999999" hidden="1" customHeight="1">
      <c r="B65" s="142"/>
      <c r="C65" s="143"/>
      <c r="D65" s="144" t="s">
        <v>168</v>
      </c>
      <c r="E65" s="145"/>
      <c r="F65" s="145"/>
      <c r="G65" s="145"/>
      <c r="H65" s="145"/>
      <c r="I65" s="145"/>
      <c r="J65" s="146">
        <f>J277</f>
        <v>0</v>
      </c>
      <c r="K65" s="143"/>
      <c r="L65" s="147"/>
    </row>
    <row r="66" spans="1:31" s="10" customFormat="1" ht="19.899999999999999" hidden="1" customHeight="1">
      <c r="B66" s="142"/>
      <c r="C66" s="143"/>
      <c r="D66" s="144" t="s">
        <v>169</v>
      </c>
      <c r="E66" s="145"/>
      <c r="F66" s="145"/>
      <c r="G66" s="145"/>
      <c r="H66" s="145"/>
      <c r="I66" s="145"/>
      <c r="J66" s="146">
        <f>J328</f>
        <v>0</v>
      </c>
      <c r="K66" s="143"/>
      <c r="L66" s="147"/>
    </row>
    <row r="67" spans="1:31" s="10" customFormat="1" ht="19.899999999999999" hidden="1" customHeight="1">
      <c r="B67" s="142"/>
      <c r="C67" s="143"/>
      <c r="D67" s="144" t="s">
        <v>170</v>
      </c>
      <c r="E67" s="145"/>
      <c r="F67" s="145"/>
      <c r="G67" s="145"/>
      <c r="H67" s="145"/>
      <c r="I67" s="145"/>
      <c r="J67" s="146">
        <f>J345</f>
        <v>0</v>
      </c>
      <c r="K67" s="143"/>
      <c r="L67" s="147"/>
    </row>
    <row r="68" spans="1:31" s="10" customFormat="1" ht="19.899999999999999" hidden="1" customHeight="1">
      <c r="B68" s="142"/>
      <c r="C68" s="143"/>
      <c r="D68" s="144" t="s">
        <v>171</v>
      </c>
      <c r="E68" s="145"/>
      <c r="F68" s="145"/>
      <c r="G68" s="145"/>
      <c r="H68" s="145"/>
      <c r="I68" s="145"/>
      <c r="J68" s="146">
        <f>J367</f>
        <v>0</v>
      </c>
      <c r="K68" s="143"/>
      <c r="L68" s="147"/>
    </row>
    <row r="69" spans="1:31" s="2" customFormat="1" ht="21.75" hidden="1" customHeight="1">
      <c r="A69" s="35"/>
      <c r="B69" s="36"/>
      <c r="C69" s="37"/>
      <c r="D69" s="37"/>
      <c r="E69" s="37"/>
      <c r="F69" s="37"/>
      <c r="G69" s="37"/>
      <c r="H69" s="37"/>
      <c r="I69" s="37"/>
      <c r="J69" s="37"/>
      <c r="K69" s="37"/>
      <c r="L69" s="108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</row>
    <row r="70" spans="1:31" s="2" customFormat="1" ht="6.95" hidden="1" customHeight="1">
      <c r="A70" s="35"/>
      <c r="B70" s="48"/>
      <c r="C70" s="49"/>
      <c r="D70" s="49"/>
      <c r="E70" s="49"/>
      <c r="F70" s="49"/>
      <c r="G70" s="49"/>
      <c r="H70" s="49"/>
      <c r="I70" s="49"/>
      <c r="J70" s="49"/>
      <c r="K70" s="49"/>
      <c r="L70" s="108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</row>
    <row r="71" spans="1:31" ht="11.25" hidden="1"/>
    <row r="72" spans="1:31" ht="11.25" hidden="1"/>
    <row r="73" spans="1:31" ht="11.25" hidden="1"/>
    <row r="74" spans="1:31" s="2" customFormat="1" ht="6.95" customHeight="1">
      <c r="A74" s="35"/>
      <c r="B74" s="50"/>
      <c r="C74" s="51"/>
      <c r="D74" s="51"/>
      <c r="E74" s="51"/>
      <c r="F74" s="51"/>
      <c r="G74" s="51"/>
      <c r="H74" s="51"/>
      <c r="I74" s="51"/>
      <c r="J74" s="51"/>
      <c r="K74" s="51"/>
      <c r="L74" s="108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</row>
    <row r="75" spans="1:31" s="2" customFormat="1" ht="24.95" customHeight="1">
      <c r="A75" s="35"/>
      <c r="B75" s="36"/>
      <c r="C75" s="24" t="s">
        <v>172</v>
      </c>
      <c r="D75" s="37"/>
      <c r="E75" s="37"/>
      <c r="F75" s="37"/>
      <c r="G75" s="37"/>
      <c r="H75" s="37"/>
      <c r="I75" s="37"/>
      <c r="J75" s="37"/>
      <c r="K75" s="37"/>
      <c r="L75" s="108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</row>
    <row r="76" spans="1:31" s="2" customFormat="1" ht="6.95" customHeigh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108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2" customHeight="1">
      <c r="A77" s="35"/>
      <c r="B77" s="36"/>
      <c r="C77" s="30" t="s">
        <v>16</v>
      </c>
      <c r="D77" s="37"/>
      <c r="E77" s="37"/>
      <c r="F77" s="37"/>
      <c r="G77" s="37"/>
      <c r="H77" s="37"/>
      <c r="I77" s="37"/>
      <c r="J77" s="37"/>
      <c r="K77" s="37"/>
      <c r="L77" s="108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spans="1:31" s="2" customFormat="1" ht="16.5" customHeight="1">
      <c r="A78" s="35"/>
      <c r="B78" s="36"/>
      <c r="C78" s="37"/>
      <c r="D78" s="37"/>
      <c r="E78" s="317" t="str">
        <f>E7</f>
        <v>Splašková kanalizace Němčice</v>
      </c>
      <c r="F78" s="318"/>
      <c r="G78" s="318"/>
      <c r="H78" s="318"/>
      <c r="I78" s="37"/>
      <c r="J78" s="37"/>
      <c r="K78" s="37"/>
      <c r="L78" s="108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</row>
    <row r="79" spans="1:31" s="2" customFormat="1" ht="12" customHeight="1">
      <c r="A79" s="35"/>
      <c r="B79" s="36"/>
      <c r="C79" s="30" t="s">
        <v>142</v>
      </c>
      <c r="D79" s="37"/>
      <c r="E79" s="37"/>
      <c r="F79" s="37"/>
      <c r="G79" s="37"/>
      <c r="H79" s="37"/>
      <c r="I79" s="37"/>
      <c r="J79" s="37"/>
      <c r="K79" s="37"/>
      <c r="L79" s="108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</row>
    <row r="80" spans="1:31" s="2" customFormat="1" ht="16.5" customHeight="1">
      <c r="A80" s="35"/>
      <c r="B80" s="36"/>
      <c r="C80" s="37"/>
      <c r="D80" s="37"/>
      <c r="E80" s="274" t="str">
        <f>E9</f>
        <v>01 - SO 01 - Gravitační splašková kanalizace</v>
      </c>
      <c r="F80" s="319"/>
      <c r="G80" s="319"/>
      <c r="H80" s="319"/>
      <c r="I80" s="37"/>
      <c r="J80" s="37"/>
      <c r="K80" s="37"/>
      <c r="L80" s="108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</row>
    <row r="81" spans="1:65" s="2" customFormat="1" ht="6.95" customHeight="1">
      <c r="A81" s="35"/>
      <c r="B81" s="36"/>
      <c r="C81" s="37"/>
      <c r="D81" s="37"/>
      <c r="E81" s="37"/>
      <c r="F81" s="37"/>
      <c r="G81" s="37"/>
      <c r="H81" s="37"/>
      <c r="I81" s="37"/>
      <c r="J81" s="37"/>
      <c r="K81" s="37"/>
      <c r="L81" s="108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65" s="2" customFormat="1" ht="12" customHeight="1">
      <c r="A82" s="35"/>
      <c r="B82" s="36"/>
      <c r="C82" s="30" t="s">
        <v>21</v>
      </c>
      <c r="D82" s="37"/>
      <c r="E82" s="37"/>
      <c r="F82" s="28" t="str">
        <f>F12</f>
        <v>Němčice u Luštěnic</v>
      </c>
      <c r="G82" s="37"/>
      <c r="H82" s="37"/>
      <c r="I82" s="30" t="s">
        <v>23</v>
      </c>
      <c r="J82" s="60" t="str">
        <f>IF(J12="","",J12)</f>
        <v>26. 5. 2025</v>
      </c>
      <c r="K82" s="37"/>
      <c r="L82" s="108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65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108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65" s="2" customFormat="1" ht="15.2" customHeight="1">
      <c r="A84" s="35"/>
      <c r="B84" s="36"/>
      <c r="C84" s="30" t="s">
        <v>25</v>
      </c>
      <c r="D84" s="37"/>
      <c r="E84" s="37"/>
      <c r="F84" s="28" t="str">
        <f>E15</f>
        <v>Obec Němčice</v>
      </c>
      <c r="G84" s="37"/>
      <c r="H84" s="37"/>
      <c r="I84" s="30" t="s">
        <v>31</v>
      </c>
      <c r="J84" s="33" t="str">
        <f>E21</f>
        <v>VIS Praha</v>
      </c>
      <c r="K84" s="37"/>
      <c r="L84" s="108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65" s="2" customFormat="1" ht="15.2" customHeight="1">
      <c r="A85" s="35"/>
      <c r="B85" s="36"/>
      <c r="C85" s="30" t="s">
        <v>29</v>
      </c>
      <c r="D85" s="37"/>
      <c r="E85" s="37"/>
      <c r="F85" s="28" t="str">
        <f>IF(E18="","",E18)</f>
        <v>Vyplň údaj</v>
      </c>
      <c r="G85" s="37"/>
      <c r="H85" s="37"/>
      <c r="I85" s="30" t="s">
        <v>34</v>
      </c>
      <c r="J85" s="33" t="str">
        <f>E24</f>
        <v>Ing. Eva Mrvová</v>
      </c>
      <c r="K85" s="37"/>
      <c r="L85" s="108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65" s="2" customFormat="1" ht="10.35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108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65" s="11" customFormat="1" ht="29.25" customHeight="1">
      <c r="A87" s="148"/>
      <c r="B87" s="149"/>
      <c r="C87" s="150" t="s">
        <v>173</v>
      </c>
      <c r="D87" s="151" t="s">
        <v>56</v>
      </c>
      <c r="E87" s="151" t="s">
        <v>52</v>
      </c>
      <c r="F87" s="151" t="s">
        <v>53</v>
      </c>
      <c r="G87" s="151" t="s">
        <v>174</v>
      </c>
      <c r="H87" s="151" t="s">
        <v>175</v>
      </c>
      <c r="I87" s="151" t="s">
        <v>176</v>
      </c>
      <c r="J87" s="151" t="s">
        <v>161</v>
      </c>
      <c r="K87" s="152" t="s">
        <v>177</v>
      </c>
      <c r="L87" s="153"/>
      <c r="M87" s="69" t="s">
        <v>19</v>
      </c>
      <c r="N87" s="70" t="s">
        <v>41</v>
      </c>
      <c r="O87" s="70" t="s">
        <v>178</v>
      </c>
      <c r="P87" s="70" t="s">
        <v>179</v>
      </c>
      <c r="Q87" s="70" t="s">
        <v>180</v>
      </c>
      <c r="R87" s="70" t="s">
        <v>181</v>
      </c>
      <c r="S87" s="70" t="s">
        <v>182</v>
      </c>
      <c r="T87" s="71" t="s">
        <v>183</v>
      </c>
      <c r="U87" s="148"/>
      <c r="V87" s="148"/>
      <c r="W87" s="148"/>
      <c r="X87" s="148"/>
      <c r="Y87" s="148"/>
      <c r="Z87" s="148"/>
      <c r="AA87" s="148"/>
      <c r="AB87" s="148"/>
      <c r="AC87" s="148"/>
      <c r="AD87" s="148"/>
      <c r="AE87" s="148"/>
    </row>
    <row r="88" spans="1:65" s="2" customFormat="1" ht="22.9" customHeight="1">
      <c r="A88" s="35"/>
      <c r="B88" s="36"/>
      <c r="C88" s="76" t="s">
        <v>184</v>
      </c>
      <c r="D88" s="37"/>
      <c r="E88" s="37"/>
      <c r="F88" s="37"/>
      <c r="G88" s="37"/>
      <c r="H88" s="37"/>
      <c r="I88" s="37"/>
      <c r="J88" s="154">
        <f>BK88</f>
        <v>0</v>
      </c>
      <c r="K88" s="37"/>
      <c r="L88" s="40"/>
      <c r="M88" s="72"/>
      <c r="N88" s="155"/>
      <c r="O88" s="73"/>
      <c r="P88" s="156">
        <f>P89</f>
        <v>0</v>
      </c>
      <c r="Q88" s="73"/>
      <c r="R88" s="156">
        <f>R89</f>
        <v>313.17209509999998</v>
      </c>
      <c r="S88" s="73"/>
      <c r="T88" s="157">
        <f>T89</f>
        <v>1750.3599840000002</v>
      </c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T88" s="18" t="s">
        <v>70</v>
      </c>
      <c r="AU88" s="18" t="s">
        <v>162</v>
      </c>
      <c r="BK88" s="158">
        <f>BK89</f>
        <v>0</v>
      </c>
    </row>
    <row r="89" spans="1:65" s="12" customFormat="1" ht="25.9" customHeight="1">
      <c r="B89" s="159"/>
      <c r="C89" s="160"/>
      <c r="D89" s="161" t="s">
        <v>70</v>
      </c>
      <c r="E89" s="162" t="s">
        <v>185</v>
      </c>
      <c r="F89" s="162" t="s">
        <v>186</v>
      </c>
      <c r="G89" s="160"/>
      <c r="H89" s="160"/>
      <c r="I89" s="163"/>
      <c r="J89" s="164">
        <f>BK89</f>
        <v>0</v>
      </c>
      <c r="K89" s="160"/>
      <c r="L89" s="165"/>
      <c r="M89" s="166"/>
      <c r="N89" s="167"/>
      <c r="O89" s="167"/>
      <c r="P89" s="168">
        <f>P90+P221+P229+P251+P277+P328+P345+P367</f>
        <v>0</v>
      </c>
      <c r="Q89" s="167"/>
      <c r="R89" s="168">
        <f>R90+R221+R229+R251+R277+R328+R345+R367</f>
        <v>313.17209509999998</v>
      </c>
      <c r="S89" s="167"/>
      <c r="T89" s="169">
        <f>T90+T221+T229+T251+T277+T328+T345+T367</f>
        <v>1750.3599840000002</v>
      </c>
      <c r="AR89" s="170" t="s">
        <v>79</v>
      </c>
      <c r="AT89" s="171" t="s">
        <v>70</v>
      </c>
      <c r="AU89" s="171" t="s">
        <v>71</v>
      </c>
      <c r="AY89" s="170" t="s">
        <v>187</v>
      </c>
      <c r="BK89" s="172">
        <f>BK90+BK221+BK229+BK251+BK277+BK328+BK345+BK367</f>
        <v>0</v>
      </c>
    </row>
    <row r="90" spans="1:65" s="12" customFormat="1" ht="22.9" customHeight="1">
      <c r="B90" s="159"/>
      <c r="C90" s="160"/>
      <c r="D90" s="161" t="s">
        <v>70</v>
      </c>
      <c r="E90" s="173" t="s">
        <v>79</v>
      </c>
      <c r="F90" s="173" t="s">
        <v>188</v>
      </c>
      <c r="G90" s="160"/>
      <c r="H90" s="160"/>
      <c r="I90" s="163"/>
      <c r="J90" s="174">
        <f>BK90</f>
        <v>0</v>
      </c>
      <c r="K90" s="160"/>
      <c r="L90" s="165"/>
      <c r="M90" s="166"/>
      <c r="N90" s="167"/>
      <c r="O90" s="167"/>
      <c r="P90" s="168">
        <f>SUM(P91:P220)</f>
        <v>0</v>
      </c>
      <c r="Q90" s="167"/>
      <c r="R90" s="168">
        <f>SUM(R91:R220)</f>
        <v>8.1445161900000009</v>
      </c>
      <c r="S90" s="167"/>
      <c r="T90" s="169">
        <f>SUM(T91:T220)</f>
        <v>1750.3599840000002</v>
      </c>
      <c r="AR90" s="170" t="s">
        <v>79</v>
      </c>
      <c r="AT90" s="171" t="s">
        <v>70</v>
      </c>
      <c r="AU90" s="171" t="s">
        <v>79</v>
      </c>
      <c r="AY90" s="170" t="s">
        <v>187</v>
      </c>
      <c r="BK90" s="172">
        <f>SUM(BK91:BK220)</f>
        <v>0</v>
      </c>
    </row>
    <row r="91" spans="1:65" s="2" customFormat="1" ht="37.9" customHeight="1">
      <c r="A91" s="35"/>
      <c r="B91" s="36"/>
      <c r="C91" s="175" t="s">
        <v>79</v>
      </c>
      <c r="D91" s="175" t="s">
        <v>189</v>
      </c>
      <c r="E91" s="176" t="s">
        <v>190</v>
      </c>
      <c r="F91" s="177" t="s">
        <v>191</v>
      </c>
      <c r="G91" s="178" t="s">
        <v>124</v>
      </c>
      <c r="H91" s="179">
        <v>2019.7650000000001</v>
      </c>
      <c r="I91" s="180"/>
      <c r="J91" s="181">
        <f>ROUND(I91*H91,2)</f>
        <v>0</v>
      </c>
      <c r="K91" s="177" t="s">
        <v>192</v>
      </c>
      <c r="L91" s="40"/>
      <c r="M91" s="182" t="s">
        <v>19</v>
      </c>
      <c r="N91" s="183" t="s">
        <v>42</v>
      </c>
      <c r="O91" s="65"/>
      <c r="P91" s="184">
        <f>O91*H91</f>
        <v>0</v>
      </c>
      <c r="Q91" s="184">
        <v>0</v>
      </c>
      <c r="R91" s="184">
        <f>Q91*H91</f>
        <v>0</v>
      </c>
      <c r="S91" s="184">
        <v>0.28999999999999998</v>
      </c>
      <c r="T91" s="185">
        <f>S91*H91</f>
        <v>585.73185000000001</v>
      </c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R91" s="186" t="s">
        <v>193</v>
      </c>
      <c r="AT91" s="186" t="s">
        <v>189</v>
      </c>
      <c r="AU91" s="186" t="s">
        <v>81</v>
      </c>
      <c r="AY91" s="18" t="s">
        <v>187</v>
      </c>
      <c r="BE91" s="187">
        <f>IF(N91="základní",J91,0)</f>
        <v>0</v>
      </c>
      <c r="BF91" s="187">
        <f>IF(N91="snížená",J91,0)</f>
        <v>0</v>
      </c>
      <c r="BG91" s="187">
        <f>IF(N91="zákl. přenesená",J91,0)</f>
        <v>0</v>
      </c>
      <c r="BH91" s="187">
        <f>IF(N91="sníž. přenesená",J91,0)</f>
        <v>0</v>
      </c>
      <c r="BI91" s="187">
        <f>IF(N91="nulová",J91,0)</f>
        <v>0</v>
      </c>
      <c r="BJ91" s="18" t="s">
        <v>79</v>
      </c>
      <c r="BK91" s="187">
        <f>ROUND(I91*H91,2)</f>
        <v>0</v>
      </c>
      <c r="BL91" s="18" t="s">
        <v>193</v>
      </c>
      <c r="BM91" s="186" t="s">
        <v>194</v>
      </c>
    </row>
    <row r="92" spans="1:65" s="2" customFormat="1" ht="11.25">
      <c r="A92" s="35"/>
      <c r="B92" s="36"/>
      <c r="C92" s="37"/>
      <c r="D92" s="188" t="s">
        <v>195</v>
      </c>
      <c r="E92" s="37"/>
      <c r="F92" s="189" t="s">
        <v>196</v>
      </c>
      <c r="G92" s="37"/>
      <c r="H92" s="37"/>
      <c r="I92" s="190"/>
      <c r="J92" s="37"/>
      <c r="K92" s="37"/>
      <c r="L92" s="40"/>
      <c r="M92" s="191"/>
      <c r="N92" s="192"/>
      <c r="O92" s="65"/>
      <c r="P92" s="65"/>
      <c r="Q92" s="65"/>
      <c r="R92" s="65"/>
      <c r="S92" s="65"/>
      <c r="T92" s="66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T92" s="18" t="s">
        <v>195</v>
      </c>
      <c r="AU92" s="18" t="s">
        <v>81</v>
      </c>
    </row>
    <row r="93" spans="1:65" s="13" customFormat="1" ht="11.25">
      <c r="B93" s="193"/>
      <c r="C93" s="194"/>
      <c r="D93" s="195" t="s">
        <v>197</v>
      </c>
      <c r="E93" s="196" t="s">
        <v>19</v>
      </c>
      <c r="F93" s="197" t="s">
        <v>122</v>
      </c>
      <c r="G93" s="194"/>
      <c r="H93" s="198">
        <v>1054.1079999999999</v>
      </c>
      <c r="I93" s="199"/>
      <c r="J93" s="194"/>
      <c r="K93" s="194"/>
      <c r="L93" s="200"/>
      <c r="M93" s="201"/>
      <c r="N93" s="202"/>
      <c r="O93" s="202"/>
      <c r="P93" s="202"/>
      <c r="Q93" s="202"/>
      <c r="R93" s="202"/>
      <c r="S93" s="202"/>
      <c r="T93" s="203"/>
      <c r="AT93" s="204" t="s">
        <v>197</v>
      </c>
      <c r="AU93" s="204" t="s">
        <v>81</v>
      </c>
      <c r="AV93" s="13" t="s">
        <v>81</v>
      </c>
      <c r="AW93" s="13" t="s">
        <v>33</v>
      </c>
      <c r="AX93" s="13" t="s">
        <v>71</v>
      </c>
      <c r="AY93" s="204" t="s">
        <v>187</v>
      </c>
    </row>
    <row r="94" spans="1:65" s="13" customFormat="1" ht="11.25">
      <c r="B94" s="193"/>
      <c r="C94" s="194"/>
      <c r="D94" s="195" t="s">
        <v>197</v>
      </c>
      <c r="E94" s="196" t="s">
        <v>19</v>
      </c>
      <c r="F94" s="197" t="s">
        <v>198</v>
      </c>
      <c r="G94" s="194"/>
      <c r="H94" s="198">
        <v>965.65700000000004</v>
      </c>
      <c r="I94" s="199"/>
      <c r="J94" s="194"/>
      <c r="K94" s="194"/>
      <c r="L94" s="200"/>
      <c r="M94" s="201"/>
      <c r="N94" s="202"/>
      <c r="O94" s="202"/>
      <c r="P94" s="202"/>
      <c r="Q94" s="202"/>
      <c r="R94" s="202"/>
      <c r="S94" s="202"/>
      <c r="T94" s="203"/>
      <c r="AT94" s="204" t="s">
        <v>197</v>
      </c>
      <c r="AU94" s="204" t="s">
        <v>81</v>
      </c>
      <c r="AV94" s="13" t="s">
        <v>81</v>
      </c>
      <c r="AW94" s="13" t="s">
        <v>33</v>
      </c>
      <c r="AX94" s="13" t="s">
        <v>71</v>
      </c>
      <c r="AY94" s="204" t="s">
        <v>187</v>
      </c>
    </row>
    <row r="95" spans="1:65" s="14" customFormat="1" ht="11.25">
      <c r="B95" s="205"/>
      <c r="C95" s="206"/>
      <c r="D95" s="195" t="s">
        <v>197</v>
      </c>
      <c r="E95" s="207" t="s">
        <v>19</v>
      </c>
      <c r="F95" s="208" t="s">
        <v>199</v>
      </c>
      <c r="G95" s="206"/>
      <c r="H95" s="209">
        <v>2019.7650000000001</v>
      </c>
      <c r="I95" s="210"/>
      <c r="J95" s="206"/>
      <c r="K95" s="206"/>
      <c r="L95" s="211"/>
      <c r="M95" s="212"/>
      <c r="N95" s="213"/>
      <c r="O95" s="213"/>
      <c r="P95" s="213"/>
      <c r="Q95" s="213"/>
      <c r="R95" s="213"/>
      <c r="S95" s="213"/>
      <c r="T95" s="214"/>
      <c r="AT95" s="215" t="s">
        <v>197</v>
      </c>
      <c r="AU95" s="215" t="s">
        <v>81</v>
      </c>
      <c r="AV95" s="14" t="s">
        <v>193</v>
      </c>
      <c r="AW95" s="14" t="s">
        <v>33</v>
      </c>
      <c r="AX95" s="14" t="s">
        <v>79</v>
      </c>
      <c r="AY95" s="215" t="s">
        <v>187</v>
      </c>
    </row>
    <row r="96" spans="1:65" s="2" customFormat="1" ht="37.9" customHeight="1">
      <c r="A96" s="35"/>
      <c r="B96" s="36"/>
      <c r="C96" s="175" t="s">
        <v>81</v>
      </c>
      <c r="D96" s="175" t="s">
        <v>189</v>
      </c>
      <c r="E96" s="176" t="s">
        <v>200</v>
      </c>
      <c r="F96" s="177" t="s">
        <v>201</v>
      </c>
      <c r="G96" s="178" t="s">
        <v>124</v>
      </c>
      <c r="H96" s="179">
        <v>231.63800000000001</v>
      </c>
      <c r="I96" s="180"/>
      <c r="J96" s="181">
        <f>ROUND(I96*H96,2)</f>
        <v>0</v>
      </c>
      <c r="K96" s="177" t="s">
        <v>192</v>
      </c>
      <c r="L96" s="40"/>
      <c r="M96" s="182" t="s">
        <v>19</v>
      </c>
      <c r="N96" s="183" t="s">
        <v>42</v>
      </c>
      <c r="O96" s="65"/>
      <c r="P96" s="184">
        <f>O96*H96</f>
        <v>0</v>
      </c>
      <c r="Q96" s="184">
        <v>0</v>
      </c>
      <c r="R96" s="184">
        <f>Q96*H96</f>
        <v>0</v>
      </c>
      <c r="S96" s="184">
        <v>0.75</v>
      </c>
      <c r="T96" s="185">
        <f>S96*H96</f>
        <v>173.7285</v>
      </c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R96" s="186" t="s">
        <v>193</v>
      </c>
      <c r="AT96" s="186" t="s">
        <v>189</v>
      </c>
      <c r="AU96" s="186" t="s">
        <v>81</v>
      </c>
      <c r="AY96" s="18" t="s">
        <v>187</v>
      </c>
      <c r="BE96" s="187">
        <f>IF(N96="základní",J96,0)</f>
        <v>0</v>
      </c>
      <c r="BF96" s="187">
        <f>IF(N96="snížená",J96,0)</f>
        <v>0</v>
      </c>
      <c r="BG96" s="187">
        <f>IF(N96="zákl. přenesená",J96,0)</f>
        <v>0</v>
      </c>
      <c r="BH96" s="187">
        <f>IF(N96="sníž. přenesená",J96,0)</f>
        <v>0</v>
      </c>
      <c r="BI96" s="187">
        <f>IF(N96="nulová",J96,0)</f>
        <v>0</v>
      </c>
      <c r="BJ96" s="18" t="s">
        <v>79</v>
      </c>
      <c r="BK96" s="187">
        <f>ROUND(I96*H96,2)</f>
        <v>0</v>
      </c>
      <c r="BL96" s="18" t="s">
        <v>193</v>
      </c>
      <c r="BM96" s="186" t="s">
        <v>202</v>
      </c>
    </row>
    <row r="97" spans="1:65" s="2" customFormat="1" ht="11.25">
      <c r="A97" s="35"/>
      <c r="B97" s="36"/>
      <c r="C97" s="37"/>
      <c r="D97" s="188" t="s">
        <v>195</v>
      </c>
      <c r="E97" s="37"/>
      <c r="F97" s="189" t="s">
        <v>203</v>
      </c>
      <c r="G97" s="37"/>
      <c r="H97" s="37"/>
      <c r="I97" s="190"/>
      <c r="J97" s="37"/>
      <c r="K97" s="37"/>
      <c r="L97" s="40"/>
      <c r="M97" s="191"/>
      <c r="N97" s="192"/>
      <c r="O97" s="65"/>
      <c r="P97" s="65"/>
      <c r="Q97" s="65"/>
      <c r="R97" s="65"/>
      <c r="S97" s="65"/>
      <c r="T97" s="66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T97" s="18" t="s">
        <v>195</v>
      </c>
      <c r="AU97" s="18" t="s">
        <v>81</v>
      </c>
    </row>
    <row r="98" spans="1:65" s="13" customFormat="1" ht="11.25">
      <c r="B98" s="193"/>
      <c r="C98" s="194"/>
      <c r="D98" s="195" t="s">
        <v>197</v>
      </c>
      <c r="E98" s="196" t="s">
        <v>19</v>
      </c>
      <c r="F98" s="197" t="s">
        <v>204</v>
      </c>
      <c r="G98" s="194"/>
      <c r="H98" s="198">
        <v>231.63800000000001</v>
      </c>
      <c r="I98" s="199"/>
      <c r="J98" s="194"/>
      <c r="K98" s="194"/>
      <c r="L98" s="200"/>
      <c r="M98" s="201"/>
      <c r="N98" s="202"/>
      <c r="O98" s="202"/>
      <c r="P98" s="202"/>
      <c r="Q98" s="202"/>
      <c r="R98" s="202"/>
      <c r="S98" s="202"/>
      <c r="T98" s="203"/>
      <c r="AT98" s="204" t="s">
        <v>197</v>
      </c>
      <c r="AU98" s="204" t="s">
        <v>81</v>
      </c>
      <c r="AV98" s="13" t="s">
        <v>81</v>
      </c>
      <c r="AW98" s="13" t="s">
        <v>33</v>
      </c>
      <c r="AX98" s="13" t="s">
        <v>79</v>
      </c>
      <c r="AY98" s="204" t="s">
        <v>187</v>
      </c>
    </row>
    <row r="99" spans="1:65" s="2" customFormat="1" ht="37.9" customHeight="1">
      <c r="A99" s="35"/>
      <c r="B99" s="36"/>
      <c r="C99" s="175" t="s">
        <v>205</v>
      </c>
      <c r="D99" s="175" t="s">
        <v>189</v>
      </c>
      <c r="E99" s="176" t="s">
        <v>206</v>
      </c>
      <c r="F99" s="177" t="s">
        <v>207</v>
      </c>
      <c r="G99" s="178" t="s">
        <v>124</v>
      </c>
      <c r="H99" s="179">
        <v>965.65700000000004</v>
      </c>
      <c r="I99" s="180"/>
      <c r="J99" s="181">
        <f>ROUND(I99*H99,2)</f>
        <v>0</v>
      </c>
      <c r="K99" s="177" t="s">
        <v>192</v>
      </c>
      <c r="L99" s="40"/>
      <c r="M99" s="182" t="s">
        <v>19</v>
      </c>
      <c r="N99" s="183" t="s">
        <v>42</v>
      </c>
      <c r="O99" s="65"/>
      <c r="P99" s="184">
        <f>O99*H99</f>
        <v>0</v>
      </c>
      <c r="Q99" s="184">
        <v>0</v>
      </c>
      <c r="R99" s="184">
        <f>Q99*H99</f>
        <v>0</v>
      </c>
      <c r="S99" s="184">
        <v>0.625</v>
      </c>
      <c r="T99" s="185">
        <f>S99*H99</f>
        <v>603.53562499999998</v>
      </c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R99" s="186" t="s">
        <v>193</v>
      </c>
      <c r="AT99" s="186" t="s">
        <v>189</v>
      </c>
      <c r="AU99" s="186" t="s">
        <v>81</v>
      </c>
      <c r="AY99" s="18" t="s">
        <v>187</v>
      </c>
      <c r="BE99" s="187">
        <f>IF(N99="základní",J99,0)</f>
        <v>0</v>
      </c>
      <c r="BF99" s="187">
        <f>IF(N99="snížená",J99,0)</f>
        <v>0</v>
      </c>
      <c r="BG99" s="187">
        <f>IF(N99="zákl. přenesená",J99,0)</f>
        <v>0</v>
      </c>
      <c r="BH99" s="187">
        <f>IF(N99="sníž. přenesená",J99,0)</f>
        <v>0</v>
      </c>
      <c r="BI99" s="187">
        <f>IF(N99="nulová",J99,0)</f>
        <v>0</v>
      </c>
      <c r="BJ99" s="18" t="s">
        <v>79</v>
      </c>
      <c r="BK99" s="187">
        <f>ROUND(I99*H99,2)</f>
        <v>0</v>
      </c>
      <c r="BL99" s="18" t="s">
        <v>193</v>
      </c>
      <c r="BM99" s="186" t="s">
        <v>208</v>
      </c>
    </row>
    <row r="100" spans="1:65" s="2" customFormat="1" ht="11.25">
      <c r="A100" s="35"/>
      <c r="B100" s="36"/>
      <c r="C100" s="37"/>
      <c r="D100" s="188" t="s">
        <v>195</v>
      </c>
      <c r="E100" s="37"/>
      <c r="F100" s="189" t="s">
        <v>209</v>
      </c>
      <c r="G100" s="37"/>
      <c r="H100" s="37"/>
      <c r="I100" s="190"/>
      <c r="J100" s="37"/>
      <c r="K100" s="37"/>
      <c r="L100" s="40"/>
      <c r="M100" s="191"/>
      <c r="N100" s="192"/>
      <c r="O100" s="65"/>
      <c r="P100" s="65"/>
      <c r="Q100" s="65"/>
      <c r="R100" s="65"/>
      <c r="S100" s="65"/>
      <c r="T100" s="66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T100" s="18" t="s">
        <v>195</v>
      </c>
      <c r="AU100" s="18" t="s">
        <v>81</v>
      </c>
    </row>
    <row r="101" spans="1:65" s="13" customFormat="1" ht="11.25">
      <c r="B101" s="193"/>
      <c r="C101" s="194"/>
      <c r="D101" s="195" t="s">
        <v>197</v>
      </c>
      <c r="E101" s="196" t="s">
        <v>19</v>
      </c>
      <c r="F101" s="197" t="s">
        <v>198</v>
      </c>
      <c r="G101" s="194"/>
      <c r="H101" s="198">
        <v>965.65700000000004</v>
      </c>
      <c r="I101" s="199"/>
      <c r="J101" s="194"/>
      <c r="K101" s="194"/>
      <c r="L101" s="200"/>
      <c r="M101" s="201"/>
      <c r="N101" s="202"/>
      <c r="O101" s="202"/>
      <c r="P101" s="202"/>
      <c r="Q101" s="202"/>
      <c r="R101" s="202"/>
      <c r="S101" s="202"/>
      <c r="T101" s="203"/>
      <c r="AT101" s="204" t="s">
        <v>197</v>
      </c>
      <c r="AU101" s="204" t="s">
        <v>81</v>
      </c>
      <c r="AV101" s="13" t="s">
        <v>81</v>
      </c>
      <c r="AW101" s="13" t="s">
        <v>33</v>
      </c>
      <c r="AX101" s="13" t="s">
        <v>79</v>
      </c>
      <c r="AY101" s="204" t="s">
        <v>187</v>
      </c>
    </row>
    <row r="102" spans="1:65" s="2" customFormat="1" ht="33" customHeight="1">
      <c r="A102" s="35"/>
      <c r="B102" s="36"/>
      <c r="C102" s="175" t="s">
        <v>193</v>
      </c>
      <c r="D102" s="175" t="s">
        <v>189</v>
      </c>
      <c r="E102" s="176" t="s">
        <v>210</v>
      </c>
      <c r="F102" s="177" t="s">
        <v>211</v>
      </c>
      <c r="G102" s="178" t="s">
        <v>124</v>
      </c>
      <c r="H102" s="179">
        <v>231.63800000000001</v>
      </c>
      <c r="I102" s="180"/>
      <c r="J102" s="181">
        <f>ROUND(I102*H102,2)</f>
        <v>0</v>
      </c>
      <c r="K102" s="177" t="s">
        <v>192</v>
      </c>
      <c r="L102" s="40"/>
      <c r="M102" s="182" t="s">
        <v>19</v>
      </c>
      <c r="N102" s="183" t="s">
        <v>42</v>
      </c>
      <c r="O102" s="65"/>
      <c r="P102" s="184">
        <f>O102*H102</f>
        <v>0</v>
      </c>
      <c r="Q102" s="184">
        <v>0</v>
      </c>
      <c r="R102" s="184">
        <f>Q102*H102</f>
        <v>0</v>
      </c>
      <c r="S102" s="184">
        <v>9.8000000000000004E-2</v>
      </c>
      <c r="T102" s="185">
        <f>S102*H102</f>
        <v>22.700524000000001</v>
      </c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R102" s="186" t="s">
        <v>193</v>
      </c>
      <c r="AT102" s="186" t="s">
        <v>189</v>
      </c>
      <c r="AU102" s="186" t="s">
        <v>81</v>
      </c>
      <c r="AY102" s="18" t="s">
        <v>187</v>
      </c>
      <c r="BE102" s="187">
        <f>IF(N102="základní",J102,0)</f>
        <v>0</v>
      </c>
      <c r="BF102" s="187">
        <f>IF(N102="snížená",J102,0)</f>
        <v>0</v>
      </c>
      <c r="BG102" s="187">
        <f>IF(N102="zákl. přenesená",J102,0)</f>
        <v>0</v>
      </c>
      <c r="BH102" s="187">
        <f>IF(N102="sníž. přenesená",J102,0)</f>
        <v>0</v>
      </c>
      <c r="BI102" s="187">
        <f>IF(N102="nulová",J102,0)</f>
        <v>0</v>
      </c>
      <c r="BJ102" s="18" t="s">
        <v>79</v>
      </c>
      <c r="BK102" s="187">
        <f>ROUND(I102*H102,2)</f>
        <v>0</v>
      </c>
      <c r="BL102" s="18" t="s">
        <v>193</v>
      </c>
      <c r="BM102" s="186" t="s">
        <v>212</v>
      </c>
    </row>
    <row r="103" spans="1:65" s="2" customFormat="1" ht="11.25">
      <c r="A103" s="35"/>
      <c r="B103" s="36"/>
      <c r="C103" s="37"/>
      <c r="D103" s="188" t="s">
        <v>195</v>
      </c>
      <c r="E103" s="37"/>
      <c r="F103" s="189" t="s">
        <v>213</v>
      </c>
      <c r="G103" s="37"/>
      <c r="H103" s="37"/>
      <c r="I103" s="190"/>
      <c r="J103" s="37"/>
      <c r="K103" s="37"/>
      <c r="L103" s="40"/>
      <c r="M103" s="191"/>
      <c r="N103" s="192"/>
      <c r="O103" s="65"/>
      <c r="P103" s="65"/>
      <c r="Q103" s="65"/>
      <c r="R103" s="65"/>
      <c r="S103" s="65"/>
      <c r="T103" s="66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T103" s="18" t="s">
        <v>195</v>
      </c>
      <c r="AU103" s="18" t="s">
        <v>81</v>
      </c>
    </row>
    <row r="104" spans="1:65" s="13" customFormat="1" ht="11.25">
      <c r="B104" s="193"/>
      <c r="C104" s="194"/>
      <c r="D104" s="195" t="s">
        <v>197</v>
      </c>
      <c r="E104" s="196" t="s">
        <v>19</v>
      </c>
      <c r="F104" s="197" t="s">
        <v>204</v>
      </c>
      <c r="G104" s="194"/>
      <c r="H104" s="198">
        <v>231.63800000000001</v>
      </c>
      <c r="I104" s="199"/>
      <c r="J104" s="194"/>
      <c r="K104" s="194"/>
      <c r="L104" s="200"/>
      <c r="M104" s="201"/>
      <c r="N104" s="202"/>
      <c r="O104" s="202"/>
      <c r="P104" s="202"/>
      <c r="Q104" s="202"/>
      <c r="R104" s="202"/>
      <c r="S104" s="202"/>
      <c r="T104" s="203"/>
      <c r="AT104" s="204" t="s">
        <v>197</v>
      </c>
      <c r="AU104" s="204" t="s">
        <v>81</v>
      </c>
      <c r="AV104" s="13" t="s">
        <v>81</v>
      </c>
      <c r="AW104" s="13" t="s">
        <v>33</v>
      </c>
      <c r="AX104" s="13" t="s">
        <v>79</v>
      </c>
      <c r="AY104" s="204" t="s">
        <v>187</v>
      </c>
    </row>
    <row r="105" spans="1:65" s="2" customFormat="1" ht="33" customHeight="1">
      <c r="A105" s="35"/>
      <c r="B105" s="36"/>
      <c r="C105" s="175" t="s">
        <v>214</v>
      </c>
      <c r="D105" s="175" t="s">
        <v>189</v>
      </c>
      <c r="E105" s="176" t="s">
        <v>215</v>
      </c>
      <c r="F105" s="177" t="s">
        <v>216</v>
      </c>
      <c r="G105" s="178" t="s">
        <v>124</v>
      </c>
      <c r="H105" s="179">
        <v>965.65700000000004</v>
      </c>
      <c r="I105" s="180"/>
      <c r="J105" s="181">
        <f>ROUND(I105*H105,2)</f>
        <v>0</v>
      </c>
      <c r="K105" s="177" t="s">
        <v>192</v>
      </c>
      <c r="L105" s="40"/>
      <c r="M105" s="182" t="s">
        <v>19</v>
      </c>
      <c r="N105" s="183" t="s">
        <v>42</v>
      </c>
      <c r="O105" s="65"/>
      <c r="P105" s="184">
        <f>O105*H105</f>
        <v>0</v>
      </c>
      <c r="Q105" s="184">
        <v>0</v>
      </c>
      <c r="R105" s="184">
        <f>Q105*H105</f>
        <v>0</v>
      </c>
      <c r="S105" s="184">
        <v>0.22</v>
      </c>
      <c r="T105" s="185">
        <f>S105*H105</f>
        <v>212.44454000000002</v>
      </c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R105" s="186" t="s">
        <v>193</v>
      </c>
      <c r="AT105" s="186" t="s">
        <v>189</v>
      </c>
      <c r="AU105" s="186" t="s">
        <v>81</v>
      </c>
      <c r="AY105" s="18" t="s">
        <v>187</v>
      </c>
      <c r="BE105" s="187">
        <f>IF(N105="základní",J105,0)</f>
        <v>0</v>
      </c>
      <c r="BF105" s="187">
        <f>IF(N105="snížená",J105,0)</f>
        <v>0</v>
      </c>
      <c r="BG105" s="187">
        <f>IF(N105="zákl. přenesená",J105,0)</f>
        <v>0</v>
      </c>
      <c r="BH105" s="187">
        <f>IF(N105="sníž. přenesená",J105,0)</f>
        <v>0</v>
      </c>
      <c r="BI105" s="187">
        <f>IF(N105="nulová",J105,0)</f>
        <v>0</v>
      </c>
      <c r="BJ105" s="18" t="s">
        <v>79</v>
      </c>
      <c r="BK105" s="187">
        <f>ROUND(I105*H105,2)</f>
        <v>0</v>
      </c>
      <c r="BL105" s="18" t="s">
        <v>193</v>
      </c>
      <c r="BM105" s="186" t="s">
        <v>217</v>
      </c>
    </row>
    <row r="106" spans="1:65" s="2" customFormat="1" ht="11.25">
      <c r="A106" s="35"/>
      <c r="B106" s="36"/>
      <c r="C106" s="37"/>
      <c r="D106" s="188" t="s">
        <v>195</v>
      </c>
      <c r="E106" s="37"/>
      <c r="F106" s="189" t="s">
        <v>218</v>
      </c>
      <c r="G106" s="37"/>
      <c r="H106" s="37"/>
      <c r="I106" s="190"/>
      <c r="J106" s="37"/>
      <c r="K106" s="37"/>
      <c r="L106" s="40"/>
      <c r="M106" s="191"/>
      <c r="N106" s="192"/>
      <c r="O106" s="65"/>
      <c r="P106" s="65"/>
      <c r="Q106" s="65"/>
      <c r="R106" s="65"/>
      <c r="S106" s="65"/>
      <c r="T106" s="66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T106" s="18" t="s">
        <v>195</v>
      </c>
      <c r="AU106" s="18" t="s">
        <v>81</v>
      </c>
    </row>
    <row r="107" spans="1:65" s="13" customFormat="1" ht="11.25">
      <c r="B107" s="193"/>
      <c r="C107" s="194"/>
      <c r="D107" s="195" t="s">
        <v>197</v>
      </c>
      <c r="E107" s="196" t="s">
        <v>19</v>
      </c>
      <c r="F107" s="197" t="s">
        <v>198</v>
      </c>
      <c r="G107" s="194"/>
      <c r="H107" s="198">
        <v>965.65700000000004</v>
      </c>
      <c r="I107" s="199"/>
      <c r="J107" s="194"/>
      <c r="K107" s="194"/>
      <c r="L107" s="200"/>
      <c r="M107" s="201"/>
      <c r="N107" s="202"/>
      <c r="O107" s="202"/>
      <c r="P107" s="202"/>
      <c r="Q107" s="202"/>
      <c r="R107" s="202"/>
      <c r="S107" s="202"/>
      <c r="T107" s="203"/>
      <c r="AT107" s="204" t="s">
        <v>197</v>
      </c>
      <c r="AU107" s="204" t="s">
        <v>81</v>
      </c>
      <c r="AV107" s="13" t="s">
        <v>81</v>
      </c>
      <c r="AW107" s="13" t="s">
        <v>33</v>
      </c>
      <c r="AX107" s="13" t="s">
        <v>79</v>
      </c>
      <c r="AY107" s="204" t="s">
        <v>187</v>
      </c>
    </row>
    <row r="108" spans="1:65" s="2" customFormat="1" ht="24.2" customHeight="1">
      <c r="A108" s="35"/>
      <c r="B108" s="36"/>
      <c r="C108" s="175" t="s">
        <v>219</v>
      </c>
      <c r="D108" s="175" t="s">
        <v>189</v>
      </c>
      <c r="E108" s="176" t="s">
        <v>220</v>
      </c>
      <c r="F108" s="177" t="s">
        <v>221</v>
      </c>
      <c r="G108" s="178" t="s">
        <v>124</v>
      </c>
      <c r="H108" s="179">
        <v>1323.643</v>
      </c>
      <c r="I108" s="180"/>
      <c r="J108" s="181">
        <f>ROUND(I108*H108,2)</f>
        <v>0</v>
      </c>
      <c r="K108" s="177" t="s">
        <v>192</v>
      </c>
      <c r="L108" s="40"/>
      <c r="M108" s="182" t="s">
        <v>19</v>
      </c>
      <c r="N108" s="183" t="s">
        <v>42</v>
      </c>
      <c r="O108" s="65"/>
      <c r="P108" s="184">
        <f>O108*H108</f>
        <v>0</v>
      </c>
      <c r="Q108" s="184">
        <v>1.0000000000000001E-5</v>
      </c>
      <c r="R108" s="184">
        <f>Q108*H108</f>
        <v>1.3236430000000002E-2</v>
      </c>
      <c r="S108" s="184">
        <v>0.115</v>
      </c>
      <c r="T108" s="185">
        <f>S108*H108</f>
        <v>152.21894500000002</v>
      </c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R108" s="186" t="s">
        <v>193</v>
      </c>
      <c r="AT108" s="186" t="s">
        <v>189</v>
      </c>
      <c r="AU108" s="186" t="s">
        <v>81</v>
      </c>
      <c r="AY108" s="18" t="s">
        <v>187</v>
      </c>
      <c r="BE108" s="187">
        <f>IF(N108="základní",J108,0)</f>
        <v>0</v>
      </c>
      <c r="BF108" s="187">
        <f>IF(N108="snížená",J108,0)</f>
        <v>0</v>
      </c>
      <c r="BG108" s="187">
        <f>IF(N108="zákl. přenesená",J108,0)</f>
        <v>0</v>
      </c>
      <c r="BH108" s="187">
        <f>IF(N108="sníž. přenesená",J108,0)</f>
        <v>0</v>
      </c>
      <c r="BI108" s="187">
        <f>IF(N108="nulová",J108,0)</f>
        <v>0</v>
      </c>
      <c r="BJ108" s="18" t="s">
        <v>79</v>
      </c>
      <c r="BK108" s="187">
        <f>ROUND(I108*H108,2)</f>
        <v>0</v>
      </c>
      <c r="BL108" s="18" t="s">
        <v>193</v>
      </c>
      <c r="BM108" s="186" t="s">
        <v>222</v>
      </c>
    </row>
    <row r="109" spans="1:65" s="2" customFormat="1" ht="11.25">
      <c r="A109" s="35"/>
      <c r="B109" s="36"/>
      <c r="C109" s="37"/>
      <c r="D109" s="188" t="s">
        <v>195</v>
      </c>
      <c r="E109" s="37"/>
      <c r="F109" s="189" t="s">
        <v>223</v>
      </c>
      <c r="G109" s="37"/>
      <c r="H109" s="37"/>
      <c r="I109" s="190"/>
      <c r="J109" s="37"/>
      <c r="K109" s="37"/>
      <c r="L109" s="40"/>
      <c r="M109" s="191"/>
      <c r="N109" s="192"/>
      <c r="O109" s="65"/>
      <c r="P109" s="65"/>
      <c r="Q109" s="65"/>
      <c r="R109" s="65"/>
      <c r="S109" s="65"/>
      <c r="T109" s="66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T109" s="18" t="s">
        <v>195</v>
      </c>
      <c r="AU109" s="18" t="s">
        <v>81</v>
      </c>
    </row>
    <row r="110" spans="1:65" s="13" customFormat="1" ht="11.25">
      <c r="B110" s="193"/>
      <c r="C110" s="194"/>
      <c r="D110" s="195" t="s">
        <v>197</v>
      </c>
      <c r="E110" s="196" t="s">
        <v>19</v>
      </c>
      <c r="F110" s="197" t="s">
        <v>198</v>
      </c>
      <c r="G110" s="194"/>
      <c r="H110" s="198">
        <v>965.65700000000004</v>
      </c>
      <c r="I110" s="199"/>
      <c r="J110" s="194"/>
      <c r="K110" s="194"/>
      <c r="L110" s="200"/>
      <c r="M110" s="201"/>
      <c r="N110" s="202"/>
      <c r="O110" s="202"/>
      <c r="P110" s="202"/>
      <c r="Q110" s="202"/>
      <c r="R110" s="202"/>
      <c r="S110" s="202"/>
      <c r="T110" s="203"/>
      <c r="AT110" s="204" t="s">
        <v>197</v>
      </c>
      <c r="AU110" s="204" t="s">
        <v>81</v>
      </c>
      <c r="AV110" s="13" t="s">
        <v>81</v>
      </c>
      <c r="AW110" s="13" t="s">
        <v>33</v>
      </c>
      <c r="AX110" s="13" t="s">
        <v>71</v>
      </c>
      <c r="AY110" s="204" t="s">
        <v>187</v>
      </c>
    </row>
    <row r="111" spans="1:65" s="13" customFormat="1" ht="11.25">
      <c r="B111" s="193"/>
      <c r="C111" s="194"/>
      <c r="D111" s="195" t="s">
        <v>197</v>
      </c>
      <c r="E111" s="196" t="s">
        <v>19</v>
      </c>
      <c r="F111" s="197" t="s">
        <v>134</v>
      </c>
      <c r="G111" s="194"/>
      <c r="H111" s="198">
        <v>357.98599999999999</v>
      </c>
      <c r="I111" s="199"/>
      <c r="J111" s="194"/>
      <c r="K111" s="194"/>
      <c r="L111" s="200"/>
      <c r="M111" s="201"/>
      <c r="N111" s="202"/>
      <c r="O111" s="202"/>
      <c r="P111" s="202"/>
      <c r="Q111" s="202"/>
      <c r="R111" s="202"/>
      <c r="S111" s="202"/>
      <c r="T111" s="203"/>
      <c r="AT111" s="204" t="s">
        <v>197</v>
      </c>
      <c r="AU111" s="204" t="s">
        <v>81</v>
      </c>
      <c r="AV111" s="13" t="s">
        <v>81</v>
      </c>
      <c r="AW111" s="13" t="s">
        <v>33</v>
      </c>
      <c r="AX111" s="13" t="s">
        <v>71</v>
      </c>
      <c r="AY111" s="204" t="s">
        <v>187</v>
      </c>
    </row>
    <row r="112" spans="1:65" s="14" customFormat="1" ht="11.25">
      <c r="B112" s="205"/>
      <c r="C112" s="206"/>
      <c r="D112" s="195" t="s">
        <v>197</v>
      </c>
      <c r="E112" s="207" t="s">
        <v>19</v>
      </c>
      <c r="F112" s="208" t="s">
        <v>224</v>
      </c>
      <c r="G112" s="206"/>
      <c r="H112" s="209">
        <v>1323.643</v>
      </c>
      <c r="I112" s="210"/>
      <c r="J112" s="206"/>
      <c r="K112" s="206"/>
      <c r="L112" s="211"/>
      <c r="M112" s="212"/>
      <c r="N112" s="213"/>
      <c r="O112" s="213"/>
      <c r="P112" s="213"/>
      <c r="Q112" s="213"/>
      <c r="R112" s="213"/>
      <c r="S112" s="213"/>
      <c r="T112" s="214"/>
      <c r="AT112" s="215" t="s">
        <v>197</v>
      </c>
      <c r="AU112" s="215" t="s">
        <v>81</v>
      </c>
      <c r="AV112" s="14" t="s">
        <v>193</v>
      </c>
      <c r="AW112" s="14" t="s">
        <v>33</v>
      </c>
      <c r="AX112" s="14" t="s">
        <v>79</v>
      </c>
      <c r="AY112" s="215" t="s">
        <v>187</v>
      </c>
    </row>
    <row r="113" spans="1:65" s="2" customFormat="1" ht="16.5" customHeight="1">
      <c r="A113" s="35"/>
      <c r="B113" s="36"/>
      <c r="C113" s="175" t="s">
        <v>225</v>
      </c>
      <c r="D113" s="175" t="s">
        <v>189</v>
      </c>
      <c r="E113" s="176" t="s">
        <v>226</v>
      </c>
      <c r="F113" s="177" t="s">
        <v>227</v>
      </c>
      <c r="G113" s="178" t="s">
        <v>228</v>
      </c>
      <c r="H113" s="179">
        <v>4800</v>
      </c>
      <c r="I113" s="180"/>
      <c r="J113" s="181">
        <f>ROUND(I113*H113,2)</f>
        <v>0</v>
      </c>
      <c r="K113" s="177" t="s">
        <v>192</v>
      </c>
      <c r="L113" s="40"/>
      <c r="M113" s="182" t="s">
        <v>19</v>
      </c>
      <c r="N113" s="183" t="s">
        <v>42</v>
      </c>
      <c r="O113" s="65"/>
      <c r="P113" s="184">
        <f>O113*H113</f>
        <v>0</v>
      </c>
      <c r="Q113" s="184">
        <v>3.0000000000000001E-5</v>
      </c>
      <c r="R113" s="184">
        <f>Q113*H113</f>
        <v>0.14400000000000002</v>
      </c>
      <c r="S113" s="184">
        <v>0</v>
      </c>
      <c r="T113" s="185">
        <f>S113*H113</f>
        <v>0</v>
      </c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R113" s="186" t="s">
        <v>193</v>
      </c>
      <c r="AT113" s="186" t="s">
        <v>189</v>
      </c>
      <c r="AU113" s="186" t="s">
        <v>81</v>
      </c>
      <c r="AY113" s="18" t="s">
        <v>187</v>
      </c>
      <c r="BE113" s="187">
        <f>IF(N113="základní",J113,0)</f>
        <v>0</v>
      </c>
      <c r="BF113" s="187">
        <f>IF(N113="snížená",J113,0)</f>
        <v>0</v>
      </c>
      <c r="BG113" s="187">
        <f>IF(N113="zákl. přenesená",J113,0)</f>
        <v>0</v>
      </c>
      <c r="BH113" s="187">
        <f>IF(N113="sníž. přenesená",J113,0)</f>
        <v>0</v>
      </c>
      <c r="BI113" s="187">
        <f>IF(N113="nulová",J113,0)</f>
        <v>0</v>
      </c>
      <c r="BJ113" s="18" t="s">
        <v>79</v>
      </c>
      <c r="BK113" s="187">
        <f>ROUND(I113*H113,2)</f>
        <v>0</v>
      </c>
      <c r="BL113" s="18" t="s">
        <v>193</v>
      </c>
      <c r="BM113" s="186" t="s">
        <v>229</v>
      </c>
    </row>
    <row r="114" spans="1:65" s="2" customFormat="1" ht="11.25">
      <c r="A114" s="35"/>
      <c r="B114" s="36"/>
      <c r="C114" s="37"/>
      <c r="D114" s="188" t="s">
        <v>195</v>
      </c>
      <c r="E114" s="37"/>
      <c r="F114" s="189" t="s">
        <v>230</v>
      </c>
      <c r="G114" s="37"/>
      <c r="H114" s="37"/>
      <c r="I114" s="190"/>
      <c r="J114" s="37"/>
      <c r="K114" s="37"/>
      <c r="L114" s="40"/>
      <c r="M114" s="191"/>
      <c r="N114" s="192"/>
      <c r="O114" s="65"/>
      <c r="P114" s="65"/>
      <c r="Q114" s="65"/>
      <c r="R114" s="65"/>
      <c r="S114" s="65"/>
      <c r="T114" s="66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T114" s="18" t="s">
        <v>195</v>
      </c>
      <c r="AU114" s="18" t="s">
        <v>81</v>
      </c>
    </row>
    <row r="115" spans="1:65" s="13" customFormat="1" ht="11.25">
      <c r="B115" s="193"/>
      <c r="C115" s="194"/>
      <c r="D115" s="195" t="s">
        <v>197</v>
      </c>
      <c r="E115" s="194"/>
      <c r="F115" s="197" t="s">
        <v>231</v>
      </c>
      <c r="G115" s="194"/>
      <c r="H115" s="198">
        <v>4800</v>
      </c>
      <c r="I115" s="199"/>
      <c r="J115" s="194"/>
      <c r="K115" s="194"/>
      <c r="L115" s="200"/>
      <c r="M115" s="201"/>
      <c r="N115" s="202"/>
      <c r="O115" s="202"/>
      <c r="P115" s="202"/>
      <c r="Q115" s="202"/>
      <c r="R115" s="202"/>
      <c r="S115" s="202"/>
      <c r="T115" s="203"/>
      <c r="AT115" s="204" t="s">
        <v>197</v>
      </c>
      <c r="AU115" s="204" t="s">
        <v>81</v>
      </c>
      <c r="AV115" s="13" t="s">
        <v>81</v>
      </c>
      <c r="AW115" s="13" t="s">
        <v>4</v>
      </c>
      <c r="AX115" s="13" t="s">
        <v>79</v>
      </c>
      <c r="AY115" s="204" t="s">
        <v>187</v>
      </c>
    </row>
    <row r="116" spans="1:65" s="2" customFormat="1" ht="24.2" customHeight="1">
      <c r="A116" s="35"/>
      <c r="B116" s="36"/>
      <c r="C116" s="175" t="s">
        <v>232</v>
      </c>
      <c r="D116" s="175" t="s">
        <v>189</v>
      </c>
      <c r="E116" s="176" t="s">
        <v>233</v>
      </c>
      <c r="F116" s="177" t="s">
        <v>234</v>
      </c>
      <c r="G116" s="178" t="s">
        <v>235</v>
      </c>
      <c r="H116" s="179">
        <v>200</v>
      </c>
      <c r="I116" s="180"/>
      <c r="J116" s="181">
        <f>ROUND(I116*H116,2)</f>
        <v>0</v>
      </c>
      <c r="K116" s="177" t="s">
        <v>192</v>
      </c>
      <c r="L116" s="40"/>
      <c r="M116" s="182" t="s">
        <v>19</v>
      </c>
      <c r="N116" s="183" t="s">
        <v>42</v>
      </c>
      <c r="O116" s="65"/>
      <c r="P116" s="184">
        <f>O116*H116</f>
        <v>0</v>
      </c>
      <c r="Q116" s="184">
        <v>0</v>
      </c>
      <c r="R116" s="184">
        <f>Q116*H116</f>
        <v>0</v>
      </c>
      <c r="S116" s="184">
        <v>0</v>
      </c>
      <c r="T116" s="185">
        <f>S116*H116</f>
        <v>0</v>
      </c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R116" s="186" t="s">
        <v>193</v>
      </c>
      <c r="AT116" s="186" t="s">
        <v>189</v>
      </c>
      <c r="AU116" s="186" t="s">
        <v>81</v>
      </c>
      <c r="AY116" s="18" t="s">
        <v>187</v>
      </c>
      <c r="BE116" s="187">
        <f>IF(N116="základní",J116,0)</f>
        <v>0</v>
      </c>
      <c r="BF116" s="187">
        <f>IF(N116="snížená",J116,0)</f>
        <v>0</v>
      </c>
      <c r="BG116" s="187">
        <f>IF(N116="zákl. přenesená",J116,0)</f>
        <v>0</v>
      </c>
      <c r="BH116" s="187">
        <f>IF(N116="sníž. přenesená",J116,0)</f>
        <v>0</v>
      </c>
      <c r="BI116" s="187">
        <f>IF(N116="nulová",J116,0)</f>
        <v>0</v>
      </c>
      <c r="BJ116" s="18" t="s">
        <v>79</v>
      </c>
      <c r="BK116" s="187">
        <f>ROUND(I116*H116,2)</f>
        <v>0</v>
      </c>
      <c r="BL116" s="18" t="s">
        <v>193</v>
      </c>
      <c r="BM116" s="186" t="s">
        <v>236</v>
      </c>
    </row>
    <row r="117" spans="1:65" s="2" customFormat="1" ht="11.25">
      <c r="A117" s="35"/>
      <c r="B117" s="36"/>
      <c r="C117" s="37"/>
      <c r="D117" s="188" t="s">
        <v>195</v>
      </c>
      <c r="E117" s="37"/>
      <c r="F117" s="189" t="s">
        <v>237</v>
      </c>
      <c r="G117" s="37"/>
      <c r="H117" s="37"/>
      <c r="I117" s="190"/>
      <c r="J117" s="37"/>
      <c r="K117" s="37"/>
      <c r="L117" s="40"/>
      <c r="M117" s="191"/>
      <c r="N117" s="192"/>
      <c r="O117" s="65"/>
      <c r="P117" s="65"/>
      <c r="Q117" s="65"/>
      <c r="R117" s="65"/>
      <c r="S117" s="65"/>
      <c r="T117" s="66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T117" s="18" t="s">
        <v>195</v>
      </c>
      <c r="AU117" s="18" t="s">
        <v>81</v>
      </c>
    </row>
    <row r="118" spans="1:65" s="2" customFormat="1" ht="49.15" customHeight="1">
      <c r="A118" s="35"/>
      <c r="B118" s="36"/>
      <c r="C118" s="175" t="s">
        <v>238</v>
      </c>
      <c r="D118" s="175" t="s">
        <v>189</v>
      </c>
      <c r="E118" s="176" t="s">
        <v>239</v>
      </c>
      <c r="F118" s="177" t="s">
        <v>240</v>
      </c>
      <c r="G118" s="178" t="s">
        <v>128</v>
      </c>
      <c r="H118" s="179">
        <v>60.5</v>
      </c>
      <c r="I118" s="180"/>
      <c r="J118" s="181">
        <f>ROUND(I118*H118,2)</f>
        <v>0</v>
      </c>
      <c r="K118" s="177" t="s">
        <v>192</v>
      </c>
      <c r="L118" s="40"/>
      <c r="M118" s="182" t="s">
        <v>19</v>
      </c>
      <c r="N118" s="183" t="s">
        <v>42</v>
      </c>
      <c r="O118" s="65"/>
      <c r="P118" s="184">
        <f>O118*H118</f>
        <v>0</v>
      </c>
      <c r="Q118" s="184">
        <v>3.6900000000000002E-2</v>
      </c>
      <c r="R118" s="184">
        <f>Q118*H118</f>
        <v>2.23245</v>
      </c>
      <c r="S118" s="184">
        <v>0</v>
      </c>
      <c r="T118" s="185">
        <f>S118*H118</f>
        <v>0</v>
      </c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R118" s="186" t="s">
        <v>193</v>
      </c>
      <c r="AT118" s="186" t="s">
        <v>189</v>
      </c>
      <c r="AU118" s="186" t="s">
        <v>81</v>
      </c>
      <c r="AY118" s="18" t="s">
        <v>187</v>
      </c>
      <c r="BE118" s="187">
        <f>IF(N118="základní",J118,0)</f>
        <v>0</v>
      </c>
      <c r="BF118" s="187">
        <f>IF(N118="snížená",J118,0)</f>
        <v>0</v>
      </c>
      <c r="BG118" s="187">
        <f>IF(N118="zákl. přenesená",J118,0)</f>
        <v>0</v>
      </c>
      <c r="BH118" s="187">
        <f>IF(N118="sníž. přenesená",J118,0)</f>
        <v>0</v>
      </c>
      <c r="BI118" s="187">
        <f>IF(N118="nulová",J118,0)</f>
        <v>0</v>
      </c>
      <c r="BJ118" s="18" t="s">
        <v>79</v>
      </c>
      <c r="BK118" s="187">
        <f>ROUND(I118*H118,2)</f>
        <v>0</v>
      </c>
      <c r="BL118" s="18" t="s">
        <v>193</v>
      </c>
      <c r="BM118" s="186" t="s">
        <v>241</v>
      </c>
    </row>
    <row r="119" spans="1:65" s="2" customFormat="1" ht="11.25">
      <c r="A119" s="35"/>
      <c r="B119" s="36"/>
      <c r="C119" s="37"/>
      <c r="D119" s="188" t="s">
        <v>195</v>
      </c>
      <c r="E119" s="37"/>
      <c r="F119" s="189" t="s">
        <v>242</v>
      </c>
      <c r="G119" s="37"/>
      <c r="H119" s="37"/>
      <c r="I119" s="190"/>
      <c r="J119" s="37"/>
      <c r="K119" s="37"/>
      <c r="L119" s="40"/>
      <c r="M119" s="191"/>
      <c r="N119" s="192"/>
      <c r="O119" s="65"/>
      <c r="P119" s="65"/>
      <c r="Q119" s="65"/>
      <c r="R119" s="65"/>
      <c r="S119" s="65"/>
      <c r="T119" s="66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T119" s="18" t="s">
        <v>195</v>
      </c>
      <c r="AU119" s="18" t="s">
        <v>81</v>
      </c>
    </row>
    <row r="120" spans="1:65" s="13" customFormat="1" ht="11.25">
      <c r="B120" s="193"/>
      <c r="C120" s="194"/>
      <c r="D120" s="195" t="s">
        <v>197</v>
      </c>
      <c r="E120" s="196" t="s">
        <v>19</v>
      </c>
      <c r="F120" s="197" t="s">
        <v>243</v>
      </c>
      <c r="G120" s="194"/>
      <c r="H120" s="198">
        <v>60.5</v>
      </c>
      <c r="I120" s="199"/>
      <c r="J120" s="194"/>
      <c r="K120" s="194"/>
      <c r="L120" s="200"/>
      <c r="M120" s="201"/>
      <c r="N120" s="202"/>
      <c r="O120" s="202"/>
      <c r="P120" s="202"/>
      <c r="Q120" s="202"/>
      <c r="R120" s="202"/>
      <c r="S120" s="202"/>
      <c r="T120" s="203"/>
      <c r="AT120" s="204" t="s">
        <v>197</v>
      </c>
      <c r="AU120" s="204" t="s">
        <v>81</v>
      </c>
      <c r="AV120" s="13" t="s">
        <v>81</v>
      </c>
      <c r="AW120" s="13" t="s">
        <v>33</v>
      </c>
      <c r="AX120" s="13" t="s">
        <v>79</v>
      </c>
      <c r="AY120" s="204" t="s">
        <v>187</v>
      </c>
    </row>
    <row r="121" spans="1:65" s="2" customFormat="1" ht="49.15" customHeight="1">
      <c r="A121" s="35"/>
      <c r="B121" s="36"/>
      <c r="C121" s="175" t="s">
        <v>107</v>
      </c>
      <c r="D121" s="175" t="s">
        <v>189</v>
      </c>
      <c r="E121" s="176" t="s">
        <v>244</v>
      </c>
      <c r="F121" s="177" t="s">
        <v>245</v>
      </c>
      <c r="G121" s="178" t="s">
        <v>128</v>
      </c>
      <c r="H121" s="179">
        <v>13.2</v>
      </c>
      <c r="I121" s="180"/>
      <c r="J121" s="181">
        <f>ROUND(I121*H121,2)</f>
        <v>0</v>
      </c>
      <c r="K121" s="177" t="s">
        <v>192</v>
      </c>
      <c r="L121" s="40"/>
      <c r="M121" s="182" t="s">
        <v>19</v>
      </c>
      <c r="N121" s="183" t="s">
        <v>42</v>
      </c>
      <c r="O121" s="65"/>
      <c r="P121" s="184">
        <f>O121*H121</f>
        <v>0</v>
      </c>
      <c r="Q121" s="184">
        <v>8.6800000000000002E-3</v>
      </c>
      <c r="R121" s="184">
        <f>Q121*H121</f>
        <v>0.114576</v>
      </c>
      <c r="S121" s="184">
        <v>0</v>
      </c>
      <c r="T121" s="185">
        <f>S121*H121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186" t="s">
        <v>193</v>
      </c>
      <c r="AT121" s="186" t="s">
        <v>189</v>
      </c>
      <c r="AU121" s="186" t="s">
        <v>81</v>
      </c>
      <c r="AY121" s="18" t="s">
        <v>187</v>
      </c>
      <c r="BE121" s="187">
        <f>IF(N121="základní",J121,0)</f>
        <v>0</v>
      </c>
      <c r="BF121" s="187">
        <f>IF(N121="snížená",J121,0)</f>
        <v>0</v>
      </c>
      <c r="BG121" s="187">
        <f>IF(N121="zákl. přenesená",J121,0)</f>
        <v>0</v>
      </c>
      <c r="BH121" s="187">
        <f>IF(N121="sníž. přenesená",J121,0)</f>
        <v>0</v>
      </c>
      <c r="BI121" s="187">
        <f>IF(N121="nulová",J121,0)</f>
        <v>0</v>
      </c>
      <c r="BJ121" s="18" t="s">
        <v>79</v>
      </c>
      <c r="BK121" s="187">
        <f>ROUND(I121*H121,2)</f>
        <v>0</v>
      </c>
      <c r="BL121" s="18" t="s">
        <v>193</v>
      </c>
      <c r="BM121" s="186" t="s">
        <v>246</v>
      </c>
    </row>
    <row r="122" spans="1:65" s="2" customFormat="1" ht="11.25">
      <c r="A122" s="35"/>
      <c r="B122" s="36"/>
      <c r="C122" s="37"/>
      <c r="D122" s="188" t="s">
        <v>195</v>
      </c>
      <c r="E122" s="37"/>
      <c r="F122" s="189" t="s">
        <v>247</v>
      </c>
      <c r="G122" s="37"/>
      <c r="H122" s="37"/>
      <c r="I122" s="190"/>
      <c r="J122" s="37"/>
      <c r="K122" s="37"/>
      <c r="L122" s="40"/>
      <c r="M122" s="191"/>
      <c r="N122" s="192"/>
      <c r="O122" s="65"/>
      <c r="P122" s="65"/>
      <c r="Q122" s="65"/>
      <c r="R122" s="65"/>
      <c r="S122" s="65"/>
      <c r="T122" s="66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8" t="s">
        <v>195</v>
      </c>
      <c r="AU122" s="18" t="s">
        <v>81</v>
      </c>
    </row>
    <row r="123" spans="1:65" s="13" customFormat="1" ht="11.25">
      <c r="B123" s="193"/>
      <c r="C123" s="194"/>
      <c r="D123" s="195" t="s">
        <v>197</v>
      </c>
      <c r="E123" s="196" t="s">
        <v>19</v>
      </c>
      <c r="F123" s="197" t="s">
        <v>248</v>
      </c>
      <c r="G123" s="194"/>
      <c r="H123" s="198">
        <v>13.2</v>
      </c>
      <c r="I123" s="199"/>
      <c r="J123" s="194"/>
      <c r="K123" s="194"/>
      <c r="L123" s="200"/>
      <c r="M123" s="201"/>
      <c r="N123" s="202"/>
      <c r="O123" s="202"/>
      <c r="P123" s="202"/>
      <c r="Q123" s="202"/>
      <c r="R123" s="202"/>
      <c r="S123" s="202"/>
      <c r="T123" s="203"/>
      <c r="AT123" s="204" t="s">
        <v>197</v>
      </c>
      <c r="AU123" s="204" t="s">
        <v>81</v>
      </c>
      <c r="AV123" s="13" t="s">
        <v>81</v>
      </c>
      <c r="AW123" s="13" t="s">
        <v>33</v>
      </c>
      <c r="AX123" s="13" t="s">
        <v>79</v>
      </c>
      <c r="AY123" s="204" t="s">
        <v>187</v>
      </c>
    </row>
    <row r="124" spans="1:65" s="2" customFormat="1" ht="49.15" customHeight="1">
      <c r="A124" s="35"/>
      <c r="B124" s="36"/>
      <c r="C124" s="175" t="s">
        <v>110</v>
      </c>
      <c r="D124" s="175" t="s">
        <v>189</v>
      </c>
      <c r="E124" s="176" t="s">
        <v>249</v>
      </c>
      <c r="F124" s="177" t="s">
        <v>250</v>
      </c>
      <c r="G124" s="178" t="s">
        <v>128</v>
      </c>
      <c r="H124" s="179">
        <v>34.1</v>
      </c>
      <c r="I124" s="180"/>
      <c r="J124" s="181">
        <f>ROUND(I124*H124,2)</f>
        <v>0</v>
      </c>
      <c r="K124" s="177" t="s">
        <v>192</v>
      </c>
      <c r="L124" s="40"/>
      <c r="M124" s="182" t="s">
        <v>19</v>
      </c>
      <c r="N124" s="183" t="s">
        <v>42</v>
      </c>
      <c r="O124" s="65"/>
      <c r="P124" s="184">
        <f>O124*H124</f>
        <v>0</v>
      </c>
      <c r="Q124" s="184">
        <v>3.6900000000000002E-2</v>
      </c>
      <c r="R124" s="184">
        <f>Q124*H124</f>
        <v>1.2582900000000001</v>
      </c>
      <c r="S124" s="184">
        <v>0</v>
      </c>
      <c r="T124" s="185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186" t="s">
        <v>193</v>
      </c>
      <c r="AT124" s="186" t="s">
        <v>189</v>
      </c>
      <c r="AU124" s="186" t="s">
        <v>81</v>
      </c>
      <c r="AY124" s="18" t="s">
        <v>187</v>
      </c>
      <c r="BE124" s="187">
        <f>IF(N124="základní",J124,0)</f>
        <v>0</v>
      </c>
      <c r="BF124" s="187">
        <f>IF(N124="snížená",J124,0)</f>
        <v>0</v>
      </c>
      <c r="BG124" s="187">
        <f>IF(N124="zákl. přenesená",J124,0)</f>
        <v>0</v>
      </c>
      <c r="BH124" s="187">
        <f>IF(N124="sníž. přenesená",J124,0)</f>
        <v>0</v>
      </c>
      <c r="BI124" s="187">
        <f>IF(N124="nulová",J124,0)</f>
        <v>0</v>
      </c>
      <c r="BJ124" s="18" t="s">
        <v>79</v>
      </c>
      <c r="BK124" s="187">
        <f>ROUND(I124*H124,2)</f>
        <v>0</v>
      </c>
      <c r="BL124" s="18" t="s">
        <v>193</v>
      </c>
      <c r="BM124" s="186" t="s">
        <v>251</v>
      </c>
    </row>
    <row r="125" spans="1:65" s="2" customFormat="1" ht="11.25">
      <c r="A125" s="35"/>
      <c r="B125" s="36"/>
      <c r="C125" s="37"/>
      <c r="D125" s="188" t="s">
        <v>195</v>
      </c>
      <c r="E125" s="37"/>
      <c r="F125" s="189" t="s">
        <v>252</v>
      </c>
      <c r="G125" s="37"/>
      <c r="H125" s="37"/>
      <c r="I125" s="190"/>
      <c r="J125" s="37"/>
      <c r="K125" s="37"/>
      <c r="L125" s="40"/>
      <c r="M125" s="191"/>
      <c r="N125" s="192"/>
      <c r="O125" s="65"/>
      <c r="P125" s="65"/>
      <c r="Q125" s="65"/>
      <c r="R125" s="65"/>
      <c r="S125" s="65"/>
      <c r="T125" s="66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8" t="s">
        <v>195</v>
      </c>
      <c r="AU125" s="18" t="s">
        <v>81</v>
      </c>
    </row>
    <row r="126" spans="1:65" s="13" customFormat="1" ht="11.25">
      <c r="B126" s="193"/>
      <c r="C126" s="194"/>
      <c r="D126" s="195" t="s">
        <v>197</v>
      </c>
      <c r="E126" s="196" t="s">
        <v>19</v>
      </c>
      <c r="F126" s="197" t="s">
        <v>253</v>
      </c>
      <c r="G126" s="194"/>
      <c r="H126" s="198">
        <v>34.1</v>
      </c>
      <c r="I126" s="199"/>
      <c r="J126" s="194"/>
      <c r="K126" s="194"/>
      <c r="L126" s="200"/>
      <c r="M126" s="201"/>
      <c r="N126" s="202"/>
      <c r="O126" s="202"/>
      <c r="P126" s="202"/>
      <c r="Q126" s="202"/>
      <c r="R126" s="202"/>
      <c r="S126" s="202"/>
      <c r="T126" s="203"/>
      <c r="AT126" s="204" t="s">
        <v>197</v>
      </c>
      <c r="AU126" s="204" t="s">
        <v>81</v>
      </c>
      <c r="AV126" s="13" t="s">
        <v>81</v>
      </c>
      <c r="AW126" s="13" t="s">
        <v>33</v>
      </c>
      <c r="AX126" s="13" t="s">
        <v>79</v>
      </c>
      <c r="AY126" s="204" t="s">
        <v>187</v>
      </c>
    </row>
    <row r="127" spans="1:65" s="2" customFormat="1" ht="49.15" customHeight="1">
      <c r="A127" s="35"/>
      <c r="B127" s="36"/>
      <c r="C127" s="175" t="s">
        <v>8</v>
      </c>
      <c r="D127" s="175" t="s">
        <v>189</v>
      </c>
      <c r="E127" s="176" t="s">
        <v>254</v>
      </c>
      <c r="F127" s="177" t="s">
        <v>255</v>
      </c>
      <c r="G127" s="178" t="s">
        <v>128</v>
      </c>
      <c r="H127" s="179">
        <v>6.6</v>
      </c>
      <c r="I127" s="180"/>
      <c r="J127" s="181">
        <f>ROUND(I127*H127,2)</f>
        <v>0</v>
      </c>
      <c r="K127" s="177" t="s">
        <v>192</v>
      </c>
      <c r="L127" s="40"/>
      <c r="M127" s="182" t="s">
        <v>19</v>
      </c>
      <c r="N127" s="183" t="s">
        <v>42</v>
      </c>
      <c r="O127" s="65"/>
      <c r="P127" s="184">
        <f>O127*H127</f>
        <v>0</v>
      </c>
      <c r="Q127" s="184">
        <v>6.053E-2</v>
      </c>
      <c r="R127" s="184">
        <f>Q127*H127</f>
        <v>0.39949799999999996</v>
      </c>
      <c r="S127" s="184">
        <v>0</v>
      </c>
      <c r="T127" s="185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186" t="s">
        <v>193</v>
      </c>
      <c r="AT127" s="186" t="s">
        <v>189</v>
      </c>
      <c r="AU127" s="186" t="s">
        <v>81</v>
      </c>
      <c r="AY127" s="18" t="s">
        <v>187</v>
      </c>
      <c r="BE127" s="187">
        <f>IF(N127="základní",J127,0)</f>
        <v>0</v>
      </c>
      <c r="BF127" s="187">
        <f>IF(N127="snížená",J127,0)</f>
        <v>0</v>
      </c>
      <c r="BG127" s="187">
        <f>IF(N127="zákl. přenesená",J127,0)</f>
        <v>0</v>
      </c>
      <c r="BH127" s="187">
        <f>IF(N127="sníž. přenesená",J127,0)</f>
        <v>0</v>
      </c>
      <c r="BI127" s="187">
        <f>IF(N127="nulová",J127,0)</f>
        <v>0</v>
      </c>
      <c r="BJ127" s="18" t="s">
        <v>79</v>
      </c>
      <c r="BK127" s="187">
        <f>ROUND(I127*H127,2)</f>
        <v>0</v>
      </c>
      <c r="BL127" s="18" t="s">
        <v>193</v>
      </c>
      <c r="BM127" s="186" t="s">
        <v>256</v>
      </c>
    </row>
    <row r="128" spans="1:65" s="2" customFormat="1" ht="11.25">
      <c r="A128" s="35"/>
      <c r="B128" s="36"/>
      <c r="C128" s="37"/>
      <c r="D128" s="188" t="s">
        <v>195</v>
      </c>
      <c r="E128" s="37"/>
      <c r="F128" s="189" t="s">
        <v>257</v>
      </c>
      <c r="G128" s="37"/>
      <c r="H128" s="37"/>
      <c r="I128" s="190"/>
      <c r="J128" s="37"/>
      <c r="K128" s="37"/>
      <c r="L128" s="40"/>
      <c r="M128" s="191"/>
      <c r="N128" s="192"/>
      <c r="O128" s="65"/>
      <c r="P128" s="65"/>
      <c r="Q128" s="65"/>
      <c r="R128" s="65"/>
      <c r="S128" s="65"/>
      <c r="T128" s="66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8" t="s">
        <v>195</v>
      </c>
      <c r="AU128" s="18" t="s">
        <v>81</v>
      </c>
    </row>
    <row r="129" spans="1:65" s="13" customFormat="1" ht="11.25">
      <c r="B129" s="193"/>
      <c r="C129" s="194"/>
      <c r="D129" s="195" t="s">
        <v>197</v>
      </c>
      <c r="E129" s="196" t="s">
        <v>19</v>
      </c>
      <c r="F129" s="197" t="s">
        <v>258</v>
      </c>
      <c r="G129" s="194"/>
      <c r="H129" s="198">
        <v>6.6</v>
      </c>
      <c r="I129" s="199"/>
      <c r="J129" s="194"/>
      <c r="K129" s="194"/>
      <c r="L129" s="200"/>
      <c r="M129" s="201"/>
      <c r="N129" s="202"/>
      <c r="O129" s="202"/>
      <c r="P129" s="202"/>
      <c r="Q129" s="202"/>
      <c r="R129" s="202"/>
      <c r="S129" s="202"/>
      <c r="T129" s="203"/>
      <c r="AT129" s="204" t="s">
        <v>197</v>
      </c>
      <c r="AU129" s="204" t="s">
        <v>81</v>
      </c>
      <c r="AV129" s="13" t="s">
        <v>81</v>
      </c>
      <c r="AW129" s="13" t="s">
        <v>33</v>
      </c>
      <c r="AX129" s="13" t="s">
        <v>79</v>
      </c>
      <c r="AY129" s="204" t="s">
        <v>187</v>
      </c>
    </row>
    <row r="130" spans="1:65" s="2" customFormat="1" ht="16.5" customHeight="1">
      <c r="A130" s="35"/>
      <c r="B130" s="36"/>
      <c r="C130" s="175" t="s">
        <v>115</v>
      </c>
      <c r="D130" s="175" t="s">
        <v>189</v>
      </c>
      <c r="E130" s="176" t="s">
        <v>259</v>
      </c>
      <c r="F130" s="177" t="s">
        <v>260</v>
      </c>
      <c r="G130" s="178" t="s">
        <v>124</v>
      </c>
      <c r="H130" s="179">
        <v>217.05199999999999</v>
      </c>
      <c r="I130" s="180"/>
      <c r="J130" s="181">
        <f>ROUND(I130*H130,2)</f>
        <v>0</v>
      </c>
      <c r="K130" s="177" t="s">
        <v>192</v>
      </c>
      <c r="L130" s="40"/>
      <c r="M130" s="182" t="s">
        <v>19</v>
      </c>
      <c r="N130" s="183" t="s">
        <v>42</v>
      </c>
      <c r="O130" s="65"/>
      <c r="P130" s="184">
        <f>O130*H130</f>
        <v>0</v>
      </c>
      <c r="Q130" s="184">
        <v>0</v>
      </c>
      <c r="R130" s="184">
        <f>Q130*H130</f>
        <v>0</v>
      </c>
      <c r="S130" s="184">
        <v>0</v>
      </c>
      <c r="T130" s="185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86" t="s">
        <v>193</v>
      </c>
      <c r="AT130" s="186" t="s">
        <v>189</v>
      </c>
      <c r="AU130" s="186" t="s">
        <v>81</v>
      </c>
      <c r="AY130" s="18" t="s">
        <v>187</v>
      </c>
      <c r="BE130" s="187">
        <f>IF(N130="základní",J130,0)</f>
        <v>0</v>
      </c>
      <c r="BF130" s="187">
        <f>IF(N130="snížená",J130,0)</f>
        <v>0</v>
      </c>
      <c r="BG130" s="187">
        <f>IF(N130="zákl. přenesená",J130,0)</f>
        <v>0</v>
      </c>
      <c r="BH130" s="187">
        <f>IF(N130="sníž. přenesená",J130,0)</f>
        <v>0</v>
      </c>
      <c r="BI130" s="187">
        <f>IF(N130="nulová",J130,0)</f>
        <v>0</v>
      </c>
      <c r="BJ130" s="18" t="s">
        <v>79</v>
      </c>
      <c r="BK130" s="187">
        <f>ROUND(I130*H130,2)</f>
        <v>0</v>
      </c>
      <c r="BL130" s="18" t="s">
        <v>193</v>
      </c>
      <c r="BM130" s="186" t="s">
        <v>261</v>
      </c>
    </row>
    <row r="131" spans="1:65" s="2" customFormat="1" ht="11.25">
      <c r="A131" s="35"/>
      <c r="B131" s="36"/>
      <c r="C131" s="37"/>
      <c r="D131" s="188" t="s">
        <v>195</v>
      </c>
      <c r="E131" s="37"/>
      <c r="F131" s="189" t="s">
        <v>262</v>
      </c>
      <c r="G131" s="37"/>
      <c r="H131" s="37"/>
      <c r="I131" s="190"/>
      <c r="J131" s="37"/>
      <c r="K131" s="37"/>
      <c r="L131" s="40"/>
      <c r="M131" s="191"/>
      <c r="N131" s="192"/>
      <c r="O131" s="65"/>
      <c r="P131" s="65"/>
      <c r="Q131" s="65"/>
      <c r="R131" s="65"/>
      <c r="S131" s="65"/>
      <c r="T131" s="66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T131" s="18" t="s">
        <v>195</v>
      </c>
      <c r="AU131" s="18" t="s">
        <v>81</v>
      </c>
    </row>
    <row r="132" spans="1:65" s="13" customFormat="1" ht="11.25">
      <c r="B132" s="193"/>
      <c r="C132" s="194"/>
      <c r="D132" s="195" t="s">
        <v>197</v>
      </c>
      <c r="E132" s="196" t="s">
        <v>19</v>
      </c>
      <c r="F132" s="197" t="s">
        <v>136</v>
      </c>
      <c r="G132" s="194"/>
      <c r="H132" s="198">
        <v>217.05199999999999</v>
      </c>
      <c r="I132" s="199"/>
      <c r="J132" s="194"/>
      <c r="K132" s="194"/>
      <c r="L132" s="200"/>
      <c r="M132" s="201"/>
      <c r="N132" s="202"/>
      <c r="O132" s="202"/>
      <c r="P132" s="202"/>
      <c r="Q132" s="202"/>
      <c r="R132" s="202"/>
      <c r="S132" s="202"/>
      <c r="T132" s="203"/>
      <c r="AT132" s="204" t="s">
        <v>197</v>
      </c>
      <c r="AU132" s="204" t="s">
        <v>81</v>
      </c>
      <c r="AV132" s="13" t="s">
        <v>81</v>
      </c>
      <c r="AW132" s="13" t="s">
        <v>33</v>
      </c>
      <c r="AX132" s="13" t="s">
        <v>79</v>
      </c>
      <c r="AY132" s="204" t="s">
        <v>187</v>
      </c>
    </row>
    <row r="133" spans="1:65" s="2" customFormat="1" ht="24.2" customHeight="1">
      <c r="A133" s="35"/>
      <c r="B133" s="36"/>
      <c r="C133" s="175" t="s">
        <v>118</v>
      </c>
      <c r="D133" s="175" t="s">
        <v>189</v>
      </c>
      <c r="E133" s="176" t="s">
        <v>263</v>
      </c>
      <c r="F133" s="177" t="s">
        <v>264</v>
      </c>
      <c r="G133" s="178" t="s">
        <v>144</v>
      </c>
      <c r="H133" s="179">
        <v>171.6</v>
      </c>
      <c r="I133" s="180"/>
      <c r="J133" s="181">
        <f>ROUND(I133*H133,2)</f>
        <v>0</v>
      </c>
      <c r="K133" s="177" t="s">
        <v>192</v>
      </c>
      <c r="L133" s="40"/>
      <c r="M133" s="182" t="s">
        <v>19</v>
      </c>
      <c r="N133" s="183" t="s">
        <v>42</v>
      </c>
      <c r="O133" s="65"/>
      <c r="P133" s="184">
        <f>O133*H133</f>
        <v>0</v>
      </c>
      <c r="Q133" s="184">
        <v>0</v>
      </c>
      <c r="R133" s="184">
        <f>Q133*H133</f>
        <v>0</v>
      </c>
      <c r="S133" s="184">
        <v>0</v>
      </c>
      <c r="T133" s="185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86" t="s">
        <v>193</v>
      </c>
      <c r="AT133" s="186" t="s">
        <v>189</v>
      </c>
      <c r="AU133" s="186" t="s">
        <v>81</v>
      </c>
      <c r="AY133" s="18" t="s">
        <v>187</v>
      </c>
      <c r="BE133" s="187">
        <f>IF(N133="základní",J133,0)</f>
        <v>0</v>
      </c>
      <c r="BF133" s="187">
        <f>IF(N133="snížená",J133,0)</f>
        <v>0</v>
      </c>
      <c r="BG133" s="187">
        <f>IF(N133="zákl. přenesená",J133,0)</f>
        <v>0</v>
      </c>
      <c r="BH133" s="187">
        <f>IF(N133="sníž. přenesená",J133,0)</f>
        <v>0</v>
      </c>
      <c r="BI133" s="187">
        <f>IF(N133="nulová",J133,0)</f>
        <v>0</v>
      </c>
      <c r="BJ133" s="18" t="s">
        <v>79</v>
      </c>
      <c r="BK133" s="187">
        <f>ROUND(I133*H133,2)</f>
        <v>0</v>
      </c>
      <c r="BL133" s="18" t="s">
        <v>193</v>
      </c>
      <c r="BM133" s="186" t="s">
        <v>265</v>
      </c>
    </row>
    <row r="134" spans="1:65" s="2" customFormat="1" ht="11.25">
      <c r="A134" s="35"/>
      <c r="B134" s="36"/>
      <c r="C134" s="37"/>
      <c r="D134" s="188" t="s">
        <v>195</v>
      </c>
      <c r="E134" s="37"/>
      <c r="F134" s="189" t="s">
        <v>266</v>
      </c>
      <c r="G134" s="37"/>
      <c r="H134" s="37"/>
      <c r="I134" s="190"/>
      <c r="J134" s="37"/>
      <c r="K134" s="37"/>
      <c r="L134" s="40"/>
      <c r="M134" s="191"/>
      <c r="N134" s="192"/>
      <c r="O134" s="65"/>
      <c r="P134" s="65"/>
      <c r="Q134" s="65"/>
      <c r="R134" s="65"/>
      <c r="S134" s="65"/>
      <c r="T134" s="66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T134" s="18" t="s">
        <v>195</v>
      </c>
      <c r="AU134" s="18" t="s">
        <v>81</v>
      </c>
    </row>
    <row r="135" spans="1:65" s="13" customFormat="1" ht="11.25">
      <c r="B135" s="193"/>
      <c r="C135" s="194"/>
      <c r="D135" s="195" t="s">
        <v>197</v>
      </c>
      <c r="E135" s="196" t="s">
        <v>19</v>
      </c>
      <c r="F135" s="197" t="s">
        <v>267</v>
      </c>
      <c r="G135" s="194"/>
      <c r="H135" s="198">
        <v>171.6</v>
      </c>
      <c r="I135" s="199"/>
      <c r="J135" s="194"/>
      <c r="K135" s="194"/>
      <c r="L135" s="200"/>
      <c r="M135" s="201"/>
      <c r="N135" s="202"/>
      <c r="O135" s="202"/>
      <c r="P135" s="202"/>
      <c r="Q135" s="202"/>
      <c r="R135" s="202"/>
      <c r="S135" s="202"/>
      <c r="T135" s="203"/>
      <c r="AT135" s="204" t="s">
        <v>197</v>
      </c>
      <c r="AU135" s="204" t="s">
        <v>81</v>
      </c>
      <c r="AV135" s="13" t="s">
        <v>81</v>
      </c>
      <c r="AW135" s="13" t="s">
        <v>33</v>
      </c>
      <c r="AX135" s="13" t="s">
        <v>79</v>
      </c>
      <c r="AY135" s="204" t="s">
        <v>187</v>
      </c>
    </row>
    <row r="136" spans="1:65" s="2" customFormat="1" ht="24.2" customHeight="1">
      <c r="A136" s="35"/>
      <c r="B136" s="36"/>
      <c r="C136" s="175" t="s">
        <v>268</v>
      </c>
      <c r="D136" s="175" t="s">
        <v>189</v>
      </c>
      <c r="E136" s="176" t="s">
        <v>269</v>
      </c>
      <c r="F136" s="177" t="s">
        <v>270</v>
      </c>
      <c r="G136" s="178" t="s">
        <v>144</v>
      </c>
      <c r="H136" s="179">
        <v>1403.64</v>
      </c>
      <c r="I136" s="180"/>
      <c r="J136" s="181">
        <f>ROUND(I136*H136,2)</f>
        <v>0</v>
      </c>
      <c r="K136" s="177" t="s">
        <v>192</v>
      </c>
      <c r="L136" s="40"/>
      <c r="M136" s="182" t="s">
        <v>19</v>
      </c>
      <c r="N136" s="183" t="s">
        <v>42</v>
      </c>
      <c r="O136" s="65"/>
      <c r="P136" s="184">
        <f>O136*H136</f>
        <v>0</v>
      </c>
      <c r="Q136" s="184">
        <v>0</v>
      </c>
      <c r="R136" s="184">
        <f>Q136*H136</f>
        <v>0</v>
      </c>
      <c r="S136" s="184">
        <v>0</v>
      </c>
      <c r="T136" s="185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6" t="s">
        <v>193</v>
      </c>
      <c r="AT136" s="186" t="s">
        <v>189</v>
      </c>
      <c r="AU136" s="186" t="s">
        <v>81</v>
      </c>
      <c r="AY136" s="18" t="s">
        <v>187</v>
      </c>
      <c r="BE136" s="187">
        <f>IF(N136="základní",J136,0)</f>
        <v>0</v>
      </c>
      <c r="BF136" s="187">
        <f>IF(N136="snížená",J136,0)</f>
        <v>0</v>
      </c>
      <c r="BG136" s="187">
        <f>IF(N136="zákl. přenesená",J136,0)</f>
        <v>0</v>
      </c>
      <c r="BH136" s="187">
        <f>IF(N136="sníž. přenesená",J136,0)</f>
        <v>0</v>
      </c>
      <c r="BI136" s="187">
        <f>IF(N136="nulová",J136,0)</f>
        <v>0</v>
      </c>
      <c r="BJ136" s="18" t="s">
        <v>79</v>
      </c>
      <c r="BK136" s="187">
        <f>ROUND(I136*H136,2)</f>
        <v>0</v>
      </c>
      <c r="BL136" s="18" t="s">
        <v>193</v>
      </c>
      <c r="BM136" s="186" t="s">
        <v>271</v>
      </c>
    </row>
    <row r="137" spans="1:65" s="2" customFormat="1" ht="11.25">
      <c r="A137" s="35"/>
      <c r="B137" s="36"/>
      <c r="C137" s="37"/>
      <c r="D137" s="188" t="s">
        <v>195</v>
      </c>
      <c r="E137" s="37"/>
      <c r="F137" s="189" t="s">
        <v>272</v>
      </c>
      <c r="G137" s="37"/>
      <c r="H137" s="37"/>
      <c r="I137" s="190"/>
      <c r="J137" s="37"/>
      <c r="K137" s="37"/>
      <c r="L137" s="40"/>
      <c r="M137" s="191"/>
      <c r="N137" s="192"/>
      <c r="O137" s="65"/>
      <c r="P137" s="65"/>
      <c r="Q137" s="65"/>
      <c r="R137" s="65"/>
      <c r="S137" s="65"/>
      <c r="T137" s="66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T137" s="18" t="s">
        <v>195</v>
      </c>
      <c r="AU137" s="18" t="s">
        <v>81</v>
      </c>
    </row>
    <row r="138" spans="1:65" s="13" customFormat="1" ht="11.25">
      <c r="B138" s="193"/>
      <c r="C138" s="194"/>
      <c r="D138" s="195" t="s">
        <v>197</v>
      </c>
      <c r="E138" s="196" t="s">
        <v>19</v>
      </c>
      <c r="F138" s="197" t="s">
        <v>273</v>
      </c>
      <c r="G138" s="194"/>
      <c r="H138" s="198">
        <v>4374.3509999999997</v>
      </c>
      <c r="I138" s="199"/>
      <c r="J138" s="194"/>
      <c r="K138" s="194"/>
      <c r="L138" s="200"/>
      <c r="M138" s="201"/>
      <c r="N138" s="202"/>
      <c r="O138" s="202"/>
      <c r="P138" s="202"/>
      <c r="Q138" s="202"/>
      <c r="R138" s="202"/>
      <c r="S138" s="202"/>
      <c r="T138" s="203"/>
      <c r="AT138" s="204" t="s">
        <v>197</v>
      </c>
      <c r="AU138" s="204" t="s">
        <v>81</v>
      </c>
      <c r="AV138" s="13" t="s">
        <v>81</v>
      </c>
      <c r="AW138" s="13" t="s">
        <v>33</v>
      </c>
      <c r="AX138" s="13" t="s">
        <v>71</v>
      </c>
      <c r="AY138" s="204" t="s">
        <v>187</v>
      </c>
    </row>
    <row r="139" spans="1:65" s="13" customFormat="1" ht="11.25">
      <c r="B139" s="193"/>
      <c r="C139" s="194"/>
      <c r="D139" s="195" t="s">
        <v>197</v>
      </c>
      <c r="E139" s="196" t="s">
        <v>19</v>
      </c>
      <c r="F139" s="197" t="s">
        <v>274</v>
      </c>
      <c r="G139" s="194"/>
      <c r="H139" s="198">
        <v>219.24</v>
      </c>
      <c r="I139" s="199"/>
      <c r="J139" s="194"/>
      <c r="K139" s="194"/>
      <c r="L139" s="200"/>
      <c r="M139" s="201"/>
      <c r="N139" s="202"/>
      <c r="O139" s="202"/>
      <c r="P139" s="202"/>
      <c r="Q139" s="202"/>
      <c r="R139" s="202"/>
      <c r="S139" s="202"/>
      <c r="T139" s="203"/>
      <c r="AT139" s="204" t="s">
        <v>197</v>
      </c>
      <c r="AU139" s="204" t="s">
        <v>81</v>
      </c>
      <c r="AV139" s="13" t="s">
        <v>81</v>
      </c>
      <c r="AW139" s="13" t="s">
        <v>33</v>
      </c>
      <c r="AX139" s="13" t="s">
        <v>71</v>
      </c>
      <c r="AY139" s="204" t="s">
        <v>187</v>
      </c>
    </row>
    <row r="140" spans="1:65" s="13" customFormat="1" ht="11.25">
      <c r="B140" s="193"/>
      <c r="C140" s="194"/>
      <c r="D140" s="195" t="s">
        <v>197</v>
      </c>
      <c r="E140" s="196" t="s">
        <v>19</v>
      </c>
      <c r="F140" s="197" t="s">
        <v>275</v>
      </c>
      <c r="G140" s="194"/>
      <c r="H140" s="198">
        <v>-220.029</v>
      </c>
      <c r="I140" s="199"/>
      <c r="J140" s="194"/>
      <c r="K140" s="194"/>
      <c r="L140" s="200"/>
      <c r="M140" s="201"/>
      <c r="N140" s="202"/>
      <c r="O140" s="202"/>
      <c r="P140" s="202"/>
      <c r="Q140" s="202"/>
      <c r="R140" s="202"/>
      <c r="S140" s="202"/>
      <c r="T140" s="203"/>
      <c r="AT140" s="204" t="s">
        <v>197</v>
      </c>
      <c r="AU140" s="204" t="s">
        <v>81</v>
      </c>
      <c r="AV140" s="13" t="s">
        <v>81</v>
      </c>
      <c r="AW140" s="13" t="s">
        <v>33</v>
      </c>
      <c r="AX140" s="13" t="s">
        <v>71</v>
      </c>
      <c r="AY140" s="204" t="s">
        <v>187</v>
      </c>
    </row>
    <row r="141" spans="1:65" s="15" customFormat="1" ht="11.25">
      <c r="B141" s="216"/>
      <c r="C141" s="217"/>
      <c r="D141" s="195" t="s">
        <v>197</v>
      </c>
      <c r="E141" s="218" t="s">
        <v>19</v>
      </c>
      <c r="F141" s="219" t="s">
        <v>276</v>
      </c>
      <c r="G141" s="217"/>
      <c r="H141" s="218" t="s">
        <v>19</v>
      </c>
      <c r="I141" s="220"/>
      <c r="J141" s="217"/>
      <c r="K141" s="217"/>
      <c r="L141" s="221"/>
      <c r="M141" s="222"/>
      <c r="N141" s="223"/>
      <c r="O141" s="223"/>
      <c r="P141" s="223"/>
      <c r="Q141" s="223"/>
      <c r="R141" s="223"/>
      <c r="S141" s="223"/>
      <c r="T141" s="224"/>
      <c r="AT141" s="225" t="s">
        <v>197</v>
      </c>
      <c r="AU141" s="225" t="s">
        <v>81</v>
      </c>
      <c r="AV141" s="15" t="s">
        <v>79</v>
      </c>
      <c r="AW141" s="15" t="s">
        <v>33</v>
      </c>
      <c r="AX141" s="15" t="s">
        <v>71</v>
      </c>
      <c r="AY141" s="225" t="s">
        <v>187</v>
      </c>
    </row>
    <row r="142" spans="1:65" s="13" customFormat="1" ht="11.25">
      <c r="B142" s="193"/>
      <c r="C142" s="194"/>
      <c r="D142" s="195" t="s">
        <v>197</v>
      </c>
      <c r="E142" s="196" t="s">
        <v>19</v>
      </c>
      <c r="F142" s="197" t="s">
        <v>277</v>
      </c>
      <c r="G142" s="194"/>
      <c r="H142" s="198">
        <v>-210.822</v>
      </c>
      <c r="I142" s="199"/>
      <c r="J142" s="194"/>
      <c r="K142" s="194"/>
      <c r="L142" s="200"/>
      <c r="M142" s="201"/>
      <c r="N142" s="202"/>
      <c r="O142" s="202"/>
      <c r="P142" s="202"/>
      <c r="Q142" s="202"/>
      <c r="R142" s="202"/>
      <c r="S142" s="202"/>
      <c r="T142" s="203"/>
      <c r="AT142" s="204" t="s">
        <v>197</v>
      </c>
      <c r="AU142" s="204" t="s">
        <v>81</v>
      </c>
      <c r="AV142" s="13" t="s">
        <v>81</v>
      </c>
      <c r="AW142" s="13" t="s">
        <v>33</v>
      </c>
      <c r="AX142" s="13" t="s">
        <v>71</v>
      </c>
      <c r="AY142" s="204" t="s">
        <v>187</v>
      </c>
    </row>
    <row r="143" spans="1:65" s="13" customFormat="1" ht="11.25">
      <c r="B143" s="193"/>
      <c r="C143" s="194"/>
      <c r="D143" s="195" t="s">
        <v>197</v>
      </c>
      <c r="E143" s="196" t="s">
        <v>19</v>
      </c>
      <c r="F143" s="197" t="s">
        <v>278</v>
      </c>
      <c r="G143" s="194"/>
      <c r="H143" s="198">
        <v>-43.41</v>
      </c>
      <c r="I143" s="199"/>
      <c r="J143" s="194"/>
      <c r="K143" s="194"/>
      <c r="L143" s="200"/>
      <c r="M143" s="201"/>
      <c r="N143" s="202"/>
      <c r="O143" s="202"/>
      <c r="P143" s="202"/>
      <c r="Q143" s="202"/>
      <c r="R143" s="202"/>
      <c r="S143" s="202"/>
      <c r="T143" s="203"/>
      <c r="AT143" s="204" t="s">
        <v>197</v>
      </c>
      <c r="AU143" s="204" t="s">
        <v>81</v>
      </c>
      <c r="AV143" s="13" t="s">
        <v>81</v>
      </c>
      <c r="AW143" s="13" t="s">
        <v>33</v>
      </c>
      <c r="AX143" s="13" t="s">
        <v>71</v>
      </c>
      <c r="AY143" s="204" t="s">
        <v>187</v>
      </c>
    </row>
    <row r="144" spans="1:65" s="13" customFormat="1" ht="11.25">
      <c r="B144" s="193"/>
      <c r="C144" s="194"/>
      <c r="D144" s="195" t="s">
        <v>197</v>
      </c>
      <c r="E144" s="196" t="s">
        <v>19</v>
      </c>
      <c r="F144" s="197" t="s">
        <v>279</v>
      </c>
      <c r="G144" s="194"/>
      <c r="H144" s="198">
        <v>-127.401</v>
      </c>
      <c r="I144" s="199"/>
      <c r="J144" s="194"/>
      <c r="K144" s="194"/>
      <c r="L144" s="200"/>
      <c r="M144" s="201"/>
      <c r="N144" s="202"/>
      <c r="O144" s="202"/>
      <c r="P144" s="202"/>
      <c r="Q144" s="202"/>
      <c r="R144" s="202"/>
      <c r="S144" s="202"/>
      <c r="T144" s="203"/>
      <c r="AT144" s="204" t="s">
        <v>197</v>
      </c>
      <c r="AU144" s="204" t="s">
        <v>81</v>
      </c>
      <c r="AV144" s="13" t="s">
        <v>81</v>
      </c>
      <c r="AW144" s="13" t="s">
        <v>33</v>
      </c>
      <c r="AX144" s="13" t="s">
        <v>71</v>
      </c>
      <c r="AY144" s="204" t="s">
        <v>187</v>
      </c>
    </row>
    <row r="145" spans="1:65" s="13" customFormat="1" ht="11.25">
      <c r="B145" s="193"/>
      <c r="C145" s="194"/>
      <c r="D145" s="195" t="s">
        <v>197</v>
      </c>
      <c r="E145" s="196" t="s">
        <v>19</v>
      </c>
      <c r="F145" s="197" t="s">
        <v>280</v>
      </c>
      <c r="G145" s="194"/>
      <c r="H145" s="198">
        <v>-482.82900000000001</v>
      </c>
      <c r="I145" s="199"/>
      <c r="J145" s="194"/>
      <c r="K145" s="194"/>
      <c r="L145" s="200"/>
      <c r="M145" s="201"/>
      <c r="N145" s="202"/>
      <c r="O145" s="202"/>
      <c r="P145" s="202"/>
      <c r="Q145" s="202"/>
      <c r="R145" s="202"/>
      <c r="S145" s="202"/>
      <c r="T145" s="203"/>
      <c r="AT145" s="204" t="s">
        <v>197</v>
      </c>
      <c r="AU145" s="204" t="s">
        <v>81</v>
      </c>
      <c r="AV145" s="13" t="s">
        <v>81</v>
      </c>
      <c r="AW145" s="13" t="s">
        <v>33</v>
      </c>
      <c r="AX145" s="13" t="s">
        <v>71</v>
      </c>
      <c r="AY145" s="204" t="s">
        <v>187</v>
      </c>
    </row>
    <row r="146" spans="1:65" s="14" customFormat="1" ht="11.25">
      <c r="B146" s="205"/>
      <c r="C146" s="206"/>
      <c r="D146" s="195" t="s">
        <v>197</v>
      </c>
      <c r="E146" s="207" t="s">
        <v>48</v>
      </c>
      <c r="F146" s="208" t="s">
        <v>199</v>
      </c>
      <c r="G146" s="206"/>
      <c r="H146" s="209">
        <v>3509.1</v>
      </c>
      <c r="I146" s="210"/>
      <c r="J146" s="206"/>
      <c r="K146" s="206"/>
      <c r="L146" s="211"/>
      <c r="M146" s="212"/>
      <c r="N146" s="213"/>
      <c r="O146" s="213"/>
      <c r="P146" s="213"/>
      <c r="Q146" s="213"/>
      <c r="R146" s="213"/>
      <c r="S146" s="213"/>
      <c r="T146" s="214"/>
      <c r="AT146" s="215" t="s">
        <v>197</v>
      </c>
      <c r="AU146" s="215" t="s">
        <v>81</v>
      </c>
      <c r="AV146" s="14" t="s">
        <v>193</v>
      </c>
      <c r="AW146" s="14" t="s">
        <v>33</v>
      </c>
      <c r="AX146" s="14" t="s">
        <v>71</v>
      </c>
      <c r="AY146" s="215" t="s">
        <v>187</v>
      </c>
    </row>
    <row r="147" spans="1:65" s="13" customFormat="1" ht="11.25">
      <c r="B147" s="193"/>
      <c r="C147" s="194"/>
      <c r="D147" s="195" t="s">
        <v>197</v>
      </c>
      <c r="E147" s="196" t="s">
        <v>19</v>
      </c>
      <c r="F147" s="197" t="s">
        <v>281</v>
      </c>
      <c r="G147" s="194"/>
      <c r="H147" s="198">
        <v>1403.64</v>
      </c>
      <c r="I147" s="199"/>
      <c r="J147" s="194"/>
      <c r="K147" s="194"/>
      <c r="L147" s="200"/>
      <c r="M147" s="201"/>
      <c r="N147" s="202"/>
      <c r="O147" s="202"/>
      <c r="P147" s="202"/>
      <c r="Q147" s="202"/>
      <c r="R147" s="202"/>
      <c r="S147" s="202"/>
      <c r="T147" s="203"/>
      <c r="AT147" s="204" t="s">
        <v>197</v>
      </c>
      <c r="AU147" s="204" t="s">
        <v>81</v>
      </c>
      <c r="AV147" s="13" t="s">
        <v>81</v>
      </c>
      <c r="AW147" s="13" t="s">
        <v>33</v>
      </c>
      <c r="AX147" s="13" t="s">
        <v>79</v>
      </c>
      <c r="AY147" s="204" t="s">
        <v>187</v>
      </c>
    </row>
    <row r="148" spans="1:65" s="2" customFormat="1" ht="33" customHeight="1">
      <c r="A148" s="35"/>
      <c r="B148" s="36"/>
      <c r="C148" s="175" t="s">
        <v>282</v>
      </c>
      <c r="D148" s="175" t="s">
        <v>189</v>
      </c>
      <c r="E148" s="176" t="s">
        <v>283</v>
      </c>
      <c r="F148" s="177" t="s">
        <v>284</v>
      </c>
      <c r="G148" s="178" t="s">
        <v>144</v>
      </c>
      <c r="H148" s="179">
        <v>2105.46</v>
      </c>
      <c r="I148" s="180"/>
      <c r="J148" s="181">
        <f>ROUND(I148*H148,2)</f>
        <v>0</v>
      </c>
      <c r="K148" s="177" t="s">
        <v>192</v>
      </c>
      <c r="L148" s="40"/>
      <c r="M148" s="182" t="s">
        <v>19</v>
      </c>
      <c r="N148" s="183" t="s">
        <v>42</v>
      </c>
      <c r="O148" s="65"/>
      <c r="P148" s="184">
        <f>O148*H148</f>
        <v>0</v>
      </c>
      <c r="Q148" s="184">
        <v>0</v>
      </c>
      <c r="R148" s="184">
        <f>Q148*H148</f>
        <v>0</v>
      </c>
      <c r="S148" s="184">
        <v>0</v>
      </c>
      <c r="T148" s="185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6" t="s">
        <v>193</v>
      </c>
      <c r="AT148" s="186" t="s">
        <v>189</v>
      </c>
      <c r="AU148" s="186" t="s">
        <v>81</v>
      </c>
      <c r="AY148" s="18" t="s">
        <v>187</v>
      </c>
      <c r="BE148" s="187">
        <f>IF(N148="základní",J148,0)</f>
        <v>0</v>
      </c>
      <c r="BF148" s="187">
        <f>IF(N148="snížená",J148,0)</f>
        <v>0</v>
      </c>
      <c r="BG148" s="187">
        <f>IF(N148="zákl. přenesená",J148,0)</f>
        <v>0</v>
      </c>
      <c r="BH148" s="187">
        <f>IF(N148="sníž. přenesená",J148,0)</f>
        <v>0</v>
      </c>
      <c r="BI148" s="187">
        <f>IF(N148="nulová",J148,0)</f>
        <v>0</v>
      </c>
      <c r="BJ148" s="18" t="s">
        <v>79</v>
      </c>
      <c r="BK148" s="187">
        <f>ROUND(I148*H148,2)</f>
        <v>0</v>
      </c>
      <c r="BL148" s="18" t="s">
        <v>193</v>
      </c>
      <c r="BM148" s="186" t="s">
        <v>285</v>
      </c>
    </row>
    <row r="149" spans="1:65" s="2" customFormat="1" ht="11.25">
      <c r="A149" s="35"/>
      <c r="B149" s="36"/>
      <c r="C149" s="37"/>
      <c r="D149" s="188" t="s">
        <v>195</v>
      </c>
      <c r="E149" s="37"/>
      <c r="F149" s="189" t="s">
        <v>286</v>
      </c>
      <c r="G149" s="37"/>
      <c r="H149" s="37"/>
      <c r="I149" s="190"/>
      <c r="J149" s="37"/>
      <c r="K149" s="37"/>
      <c r="L149" s="40"/>
      <c r="M149" s="191"/>
      <c r="N149" s="192"/>
      <c r="O149" s="65"/>
      <c r="P149" s="65"/>
      <c r="Q149" s="65"/>
      <c r="R149" s="65"/>
      <c r="S149" s="65"/>
      <c r="T149" s="66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T149" s="18" t="s">
        <v>195</v>
      </c>
      <c r="AU149" s="18" t="s">
        <v>81</v>
      </c>
    </row>
    <row r="150" spans="1:65" s="13" customFormat="1" ht="11.25">
      <c r="B150" s="193"/>
      <c r="C150" s="194"/>
      <c r="D150" s="195" t="s">
        <v>197</v>
      </c>
      <c r="E150" s="196" t="s">
        <v>19</v>
      </c>
      <c r="F150" s="197" t="s">
        <v>287</v>
      </c>
      <c r="G150" s="194"/>
      <c r="H150" s="198">
        <v>2105.46</v>
      </c>
      <c r="I150" s="199"/>
      <c r="J150" s="194"/>
      <c r="K150" s="194"/>
      <c r="L150" s="200"/>
      <c r="M150" s="201"/>
      <c r="N150" s="202"/>
      <c r="O150" s="202"/>
      <c r="P150" s="202"/>
      <c r="Q150" s="202"/>
      <c r="R150" s="202"/>
      <c r="S150" s="202"/>
      <c r="T150" s="203"/>
      <c r="AT150" s="204" t="s">
        <v>197</v>
      </c>
      <c r="AU150" s="204" t="s">
        <v>81</v>
      </c>
      <c r="AV150" s="13" t="s">
        <v>81</v>
      </c>
      <c r="AW150" s="13" t="s">
        <v>33</v>
      </c>
      <c r="AX150" s="13" t="s">
        <v>79</v>
      </c>
      <c r="AY150" s="204" t="s">
        <v>187</v>
      </c>
    </row>
    <row r="151" spans="1:65" s="2" customFormat="1" ht="24.2" customHeight="1">
      <c r="A151" s="35"/>
      <c r="B151" s="36"/>
      <c r="C151" s="175" t="s">
        <v>288</v>
      </c>
      <c r="D151" s="175" t="s">
        <v>189</v>
      </c>
      <c r="E151" s="176" t="s">
        <v>289</v>
      </c>
      <c r="F151" s="177" t="s">
        <v>290</v>
      </c>
      <c r="G151" s="178" t="s">
        <v>124</v>
      </c>
      <c r="H151" s="179">
        <v>6853.2219999999998</v>
      </c>
      <c r="I151" s="180"/>
      <c r="J151" s="181">
        <f>ROUND(I151*H151,2)</f>
        <v>0</v>
      </c>
      <c r="K151" s="177" t="s">
        <v>192</v>
      </c>
      <c r="L151" s="40"/>
      <c r="M151" s="182" t="s">
        <v>19</v>
      </c>
      <c r="N151" s="183" t="s">
        <v>42</v>
      </c>
      <c r="O151" s="65"/>
      <c r="P151" s="184">
        <f>O151*H151</f>
        <v>0</v>
      </c>
      <c r="Q151" s="184">
        <v>5.8E-4</v>
      </c>
      <c r="R151" s="184">
        <f>Q151*H151</f>
        <v>3.9748687599999997</v>
      </c>
      <c r="S151" s="184">
        <v>0</v>
      </c>
      <c r="T151" s="185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6" t="s">
        <v>193</v>
      </c>
      <c r="AT151" s="186" t="s">
        <v>189</v>
      </c>
      <c r="AU151" s="186" t="s">
        <v>81</v>
      </c>
      <c r="AY151" s="18" t="s">
        <v>187</v>
      </c>
      <c r="BE151" s="187">
        <f>IF(N151="základní",J151,0)</f>
        <v>0</v>
      </c>
      <c r="BF151" s="187">
        <f>IF(N151="snížená",J151,0)</f>
        <v>0</v>
      </c>
      <c r="BG151" s="187">
        <f>IF(N151="zákl. přenesená",J151,0)</f>
        <v>0</v>
      </c>
      <c r="BH151" s="187">
        <f>IF(N151="sníž. přenesená",J151,0)</f>
        <v>0</v>
      </c>
      <c r="BI151" s="187">
        <f>IF(N151="nulová",J151,0)</f>
        <v>0</v>
      </c>
      <c r="BJ151" s="18" t="s">
        <v>79</v>
      </c>
      <c r="BK151" s="187">
        <f>ROUND(I151*H151,2)</f>
        <v>0</v>
      </c>
      <c r="BL151" s="18" t="s">
        <v>193</v>
      </c>
      <c r="BM151" s="186" t="s">
        <v>291</v>
      </c>
    </row>
    <row r="152" spans="1:65" s="2" customFormat="1" ht="11.25">
      <c r="A152" s="35"/>
      <c r="B152" s="36"/>
      <c r="C152" s="37"/>
      <c r="D152" s="188" t="s">
        <v>195</v>
      </c>
      <c r="E152" s="37"/>
      <c r="F152" s="189" t="s">
        <v>292</v>
      </c>
      <c r="G152" s="37"/>
      <c r="H152" s="37"/>
      <c r="I152" s="190"/>
      <c r="J152" s="37"/>
      <c r="K152" s="37"/>
      <c r="L152" s="40"/>
      <c r="M152" s="191"/>
      <c r="N152" s="192"/>
      <c r="O152" s="65"/>
      <c r="P152" s="65"/>
      <c r="Q152" s="65"/>
      <c r="R152" s="65"/>
      <c r="S152" s="65"/>
      <c r="T152" s="66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T152" s="18" t="s">
        <v>195</v>
      </c>
      <c r="AU152" s="18" t="s">
        <v>81</v>
      </c>
    </row>
    <row r="153" spans="1:65" s="13" customFormat="1" ht="11.25">
      <c r="B153" s="193"/>
      <c r="C153" s="194"/>
      <c r="D153" s="195" t="s">
        <v>197</v>
      </c>
      <c r="E153" s="196" t="s">
        <v>19</v>
      </c>
      <c r="F153" s="197" t="s">
        <v>293</v>
      </c>
      <c r="G153" s="194"/>
      <c r="H153" s="198">
        <v>7953.366</v>
      </c>
      <c r="I153" s="199"/>
      <c r="J153" s="194"/>
      <c r="K153" s="194"/>
      <c r="L153" s="200"/>
      <c r="M153" s="201"/>
      <c r="N153" s="202"/>
      <c r="O153" s="202"/>
      <c r="P153" s="202"/>
      <c r="Q153" s="202"/>
      <c r="R153" s="202"/>
      <c r="S153" s="202"/>
      <c r="T153" s="203"/>
      <c r="AT153" s="204" t="s">
        <v>197</v>
      </c>
      <c r="AU153" s="204" t="s">
        <v>81</v>
      </c>
      <c r="AV153" s="13" t="s">
        <v>81</v>
      </c>
      <c r="AW153" s="13" t="s">
        <v>33</v>
      </c>
      <c r="AX153" s="13" t="s">
        <v>71</v>
      </c>
      <c r="AY153" s="204" t="s">
        <v>187</v>
      </c>
    </row>
    <row r="154" spans="1:65" s="13" customFormat="1" ht="11.25">
      <c r="B154" s="193"/>
      <c r="C154" s="194"/>
      <c r="D154" s="195" t="s">
        <v>197</v>
      </c>
      <c r="E154" s="196" t="s">
        <v>19</v>
      </c>
      <c r="F154" s="197" t="s">
        <v>294</v>
      </c>
      <c r="G154" s="194"/>
      <c r="H154" s="198">
        <v>-1100.144</v>
      </c>
      <c r="I154" s="199"/>
      <c r="J154" s="194"/>
      <c r="K154" s="194"/>
      <c r="L154" s="200"/>
      <c r="M154" s="201"/>
      <c r="N154" s="202"/>
      <c r="O154" s="202"/>
      <c r="P154" s="202"/>
      <c r="Q154" s="202"/>
      <c r="R154" s="202"/>
      <c r="S154" s="202"/>
      <c r="T154" s="203"/>
      <c r="AT154" s="204" t="s">
        <v>197</v>
      </c>
      <c r="AU154" s="204" t="s">
        <v>81</v>
      </c>
      <c r="AV154" s="13" t="s">
        <v>81</v>
      </c>
      <c r="AW154" s="13" t="s">
        <v>33</v>
      </c>
      <c r="AX154" s="13" t="s">
        <v>71</v>
      </c>
      <c r="AY154" s="204" t="s">
        <v>187</v>
      </c>
    </row>
    <row r="155" spans="1:65" s="14" customFormat="1" ht="11.25">
      <c r="B155" s="205"/>
      <c r="C155" s="206"/>
      <c r="D155" s="195" t="s">
        <v>197</v>
      </c>
      <c r="E155" s="207" t="s">
        <v>19</v>
      </c>
      <c r="F155" s="208" t="s">
        <v>199</v>
      </c>
      <c r="G155" s="206"/>
      <c r="H155" s="209">
        <v>6853.2219999999998</v>
      </c>
      <c r="I155" s="210"/>
      <c r="J155" s="206"/>
      <c r="K155" s="206"/>
      <c r="L155" s="211"/>
      <c r="M155" s="212"/>
      <c r="N155" s="213"/>
      <c r="O155" s="213"/>
      <c r="P155" s="213"/>
      <c r="Q155" s="213"/>
      <c r="R155" s="213"/>
      <c r="S155" s="213"/>
      <c r="T155" s="214"/>
      <c r="AT155" s="215" t="s">
        <v>197</v>
      </c>
      <c r="AU155" s="215" t="s">
        <v>81</v>
      </c>
      <c r="AV155" s="14" t="s">
        <v>193</v>
      </c>
      <c r="AW155" s="14" t="s">
        <v>33</v>
      </c>
      <c r="AX155" s="14" t="s">
        <v>79</v>
      </c>
      <c r="AY155" s="215" t="s">
        <v>187</v>
      </c>
    </row>
    <row r="156" spans="1:65" s="2" customFormat="1" ht="24.2" customHeight="1">
      <c r="A156" s="35"/>
      <c r="B156" s="36"/>
      <c r="C156" s="175" t="s">
        <v>295</v>
      </c>
      <c r="D156" s="175" t="s">
        <v>189</v>
      </c>
      <c r="E156" s="176" t="s">
        <v>296</v>
      </c>
      <c r="F156" s="177" t="s">
        <v>297</v>
      </c>
      <c r="G156" s="178" t="s">
        <v>124</v>
      </c>
      <c r="H156" s="179">
        <v>6853.2219999999998</v>
      </c>
      <c r="I156" s="180"/>
      <c r="J156" s="181">
        <f>ROUND(I156*H156,2)</f>
        <v>0</v>
      </c>
      <c r="K156" s="177" t="s">
        <v>192</v>
      </c>
      <c r="L156" s="40"/>
      <c r="M156" s="182" t="s">
        <v>19</v>
      </c>
      <c r="N156" s="183" t="s">
        <v>42</v>
      </c>
      <c r="O156" s="65"/>
      <c r="P156" s="184">
        <f>O156*H156</f>
        <v>0</v>
      </c>
      <c r="Q156" s="184">
        <v>0</v>
      </c>
      <c r="R156" s="184">
        <f>Q156*H156</f>
        <v>0</v>
      </c>
      <c r="S156" s="184">
        <v>0</v>
      </c>
      <c r="T156" s="185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6" t="s">
        <v>193</v>
      </c>
      <c r="AT156" s="186" t="s">
        <v>189</v>
      </c>
      <c r="AU156" s="186" t="s">
        <v>81</v>
      </c>
      <c r="AY156" s="18" t="s">
        <v>187</v>
      </c>
      <c r="BE156" s="187">
        <f>IF(N156="základní",J156,0)</f>
        <v>0</v>
      </c>
      <c r="BF156" s="187">
        <f>IF(N156="snížená",J156,0)</f>
        <v>0</v>
      </c>
      <c r="BG156" s="187">
        <f>IF(N156="zákl. přenesená",J156,0)</f>
        <v>0</v>
      </c>
      <c r="BH156" s="187">
        <f>IF(N156="sníž. přenesená",J156,0)</f>
        <v>0</v>
      </c>
      <c r="BI156" s="187">
        <f>IF(N156="nulová",J156,0)</f>
        <v>0</v>
      </c>
      <c r="BJ156" s="18" t="s">
        <v>79</v>
      </c>
      <c r="BK156" s="187">
        <f>ROUND(I156*H156,2)</f>
        <v>0</v>
      </c>
      <c r="BL156" s="18" t="s">
        <v>193</v>
      </c>
      <c r="BM156" s="186" t="s">
        <v>298</v>
      </c>
    </row>
    <row r="157" spans="1:65" s="2" customFormat="1" ht="11.25">
      <c r="A157" s="35"/>
      <c r="B157" s="36"/>
      <c r="C157" s="37"/>
      <c r="D157" s="188" t="s">
        <v>195</v>
      </c>
      <c r="E157" s="37"/>
      <c r="F157" s="189" t="s">
        <v>299</v>
      </c>
      <c r="G157" s="37"/>
      <c r="H157" s="37"/>
      <c r="I157" s="190"/>
      <c r="J157" s="37"/>
      <c r="K157" s="37"/>
      <c r="L157" s="40"/>
      <c r="M157" s="191"/>
      <c r="N157" s="192"/>
      <c r="O157" s="65"/>
      <c r="P157" s="65"/>
      <c r="Q157" s="65"/>
      <c r="R157" s="65"/>
      <c r="S157" s="65"/>
      <c r="T157" s="66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T157" s="18" t="s">
        <v>195</v>
      </c>
      <c r="AU157" s="18" t="s">
        <v>81</v>
      </c>
    </row>
    <row r="158" spans="1:65" s="2" customFormat="1" ht="37.9" customHeight="1">
      <c r="A158" s="35"/>
      <c r="B158" s="36"/>
      <c r="C158" s="175" t="s">
        <v>300</v>
      </c>
      <c r="D158" s="175" t="s">
        <v>189</v>
      </c>
      <c r="E158" s="176" t="s">
        <v>301</v>
      </c>
      <c r="F158" s="177" t="s">
        <v>302</v>
      </c>
      <c r="G158" s="178" t="s">
        <v>144</v>
      </c>
      <c r="H158" s="179">
        <v>2807.28</v>
      </c>
      <c r="I158" s="180"/>
      <c r="J158" s="181">
        <f>ROUND(I158*H158,2)</f>
        <v>0</v>
      </c>
      <c r="K158" s="177" t="s">
        <v>192</v>
      </c>
      <c r="L158" s="40"/>
      <c r="M158" s="182" t="s">
        <v>19</v>
      </c>
      <c r="N158" s="183" t="s">
        <v>42</v>
      </c>
      <c r="O158" s="65"/>
      <c r="P158" s="184">
        <f>O158*H158</f>
        <v>0</v>
      </c>
      <c r="Q158" s="184">
        <v>0</v>
      </c>
      <c r="R158" s="184">
        <f>Q158*H158</f>
        <v>0</v>
      </c>
      <c r="S158" s="184">
        <v>0</v>
      </c>
      <c r="T158" s="185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6" t="s">
        <v>193</v>
      </c>
      <c r="AT158" s="186" t="s">
        <v>189</v>
      </c>
      <c r="AU158" s="186" t="s">
        <v>81</v>
      </c>
      <c r="AY158" s="18" t="s">
        <v>187</v>
      </c>
      <c r="BE158" s="187">
        <f>IF(N158="základní",J158,0)</f>
        <v>0</v>
      </c>
      <c r="BF158" s="187">
        <f>IF(N158="snížená",J158,0)</f>
        <v>0</v>
      </c>
      <c r="BG158" s="187">
        <f>IF(N158="zákl. přenesená",J158,0)</f>
        <v>0</v>
      </c>
      <c r="BH158" s="187">
        <f>IF(N158="sníž. přenesená",J158,0)</f>
        <v>0</v>
      </c>
      <c r="BI158" s="187">
        <f>IF(N158="nulová",J158,0)</f>
        <v>0</v>
      </c>
      <c r="BJ158" s="18" t="s">
        <v>79</v>
      </c>
      <c r="BK158" s="187">
        <f>ROUND(I158*H158,2)</f>
        <v>0</v>
      </c>
      <c r="BL158" s="18" t="s">
        <v>193</v>
      </c>
      <c r="BM158" s="186" t="s">
        <v>303</v>
      </c>
    </row>
    <row r="159" spans="1:65" s="2" customFormat="1" ht="11.25">
      <c r="A159" s="35"/>
      <c r="B159" s="36"/>
      <c r="C159" s="37"/>
      <c r="D159" s="188" t="s">
        <v>195</v>
      </c>
      <c r="E159" s="37"/>
      <c r="F159" s="189" t="s">
        <v>304</v>
      </c>
      <c r="G159" s="37"/>
      <c r="H159" s="37"/>
      <c r="I159" s="190"/>
      <c r="J159" s="37"/>
      <c r="K159" s="37"/>
      <c r="L159" s="40"/>
      <c r="M159" s="191"/>
      <c r="N159" s="192"/>
      <c r="O159" s="65"/>
      <c r="P159" s="65"/>
      <c r="Q159" s="65"/>
      <c r="R159" s="65"/>
      <c r="S159" s="65"/>
      <c r="T159" s="66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T159" s="18" t="s">
        <v>195</v>
      </c>
      <c r="AU159" s="18" t="s">
        <v>81</v>
      </c>
    </row>
    <row r="160" spans="1:65" s="15" customFormat="1" ht="11.25">
      <c r="B160" s="216"/>
      <c r="C160" s="217"/>
      <c r="D160" s="195" t="s">
        <v>197</v>
      </c>
      <c r="E160" s="218" t="s">
        <v>19</v>
      </c>
      <c r="F160" s="219" t="s">
        <v>305</v>
      </c>
      <c r="G160" s="217"/>
      <c r="H160" s="218" t="s">
        <v>19</v>
      </c>
      <c r="I160" s="220"/>
      <c r="J160" s="217"/>
      <c r="K160" s="217"/>
      <c r="L160" s="221"/>
      <c r="M160" s="222"/>
      <c r="N160" s="223"/>
      <c r="O160" s="223"/>
      <c r="P160" s="223"/>
      <c r="Q160" s="223"/>
      <c r="R160" s="223"/>
      <c r="S160" s="223"/>
      <c r="T160" s="224"/>
      <c r="AT160" s="225" t="s">
        <v>197</v>
      </c>
      <c r="AU160" s="225" t="s">
        <v>81</v>
      </c>
      <c r="AV160" s="15" t="s">
        <v>79</v>
      </c>
      <c r="AW160" s="15" t="s">
        <v>33</v>
      </c>
      <c r="AX160" s="15" t="s">
        <v>71</v>
      </c>
      <c r="AY160" s="225" t="s">
        <v>187</v>
      </c>
    </row>
    <row r="161" spans="1:65" s="13" customFormat="1" ht="11.25">
      <c r="B161" s="193"/>
      <c r="C161" s="194"/>
      <c r="D161" s="195" t="s">
        <v>197</v>
      </c>
      <c r="E161" s="196" t="s">
        <v>19</v>
      </c>
      <c r="F161" s="197" t="s">
        <v>306</v>
      </c>
      <c r="G161" s="194"/>
      <c r="H161" s="198">
        <v>2807.28</v>
      </c>
      <c r="I161" s="199"/>
      <c r="J161" s="194"/>
      <c r="K161" s="194"/>
      <c r="L161" s="200"/>
      <c r="M161" s="201"/>
      <c r="N161" s="202"/>
      <c r="O161" s="202"/>
      <c r="P161" s="202"/>
      <c r="Q161" s="202"/>
      <c r="R161" s="202"/>
      <c r="S161" s="202"/>
      <c r="T161" s="203"/>
      <c r="AT161" s="204" t="s">
        <v>197</v>
      </c>
      <c r="AU161" s="204" t="s">
        <v>81</v>
      </c>
      <c r="AV161" s="13" t="s">
        <v>81</v>
      </c>
      <c r="AW161" s="13" t="s">
        <v>33</v>
      </c>
      <c r="AX161" s="13" t="s">
        <v>79</v>
      </c>
      <c r="AY161" s="204" t="s">
        <v>187</v>
      </c>
    </row>
    <row r="162" spans="1:65" s="2" customFormat="1" ht="37.9" customHeight="1">
      <c r="A162" s="35"/>
      <c r="B162" s="36"/>
      <c r="C162" s="175" t="s">
        <v>7</v>
      </c>
      <c r="D162" s="175" t="s">
        <v>189</v>
      </c>
      <c r="E162" s="176" t="s">
        <v>307</v>
      </c>
      <c r="F162" s="177" t="s">
        <v>308</v>
      </c>
      <c r="G162" s="178" t="s">
        <v>144</v>
      </c>
      <c r="H162" s="179">
        <v>4210.92</v>
      </c>
      <c r="I162" s="180"/>
      <c r="J162" s="181">
        <f>ROUND(I162*H162,2)</f>
        <v>0</v>
      </c>
      <c r="K162" s="177" t="s">
        <v>192</v>
      </c>
      <c r="L162" s="40"/>
      <c r="M162" s="182" t="s">
        <v>19</v>
      </c>
      <c r="N162" s="183" t="s">
        <v>42</v>
      </c>
      <c r="O162" s="65"/>
      <c r="P162" s="184">
        <f>O162*H162</f>
        <v>0</v>
      </c>
      <c r="Q162" s="184">
        <v>0</v>
      </c>
      <c r="R162" s="184">
        <f>Q162*H162</f>
        <v>0</v>
      </c>
      <c r="S162" s="184">
        <v>0</v>
      </c>
      <c r="T162" s="185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6" t="s">
        <v>193</v>
      </c>
      <c r="AT162" s="186" t="s">
        <v>189</v>
      </c>
      <c r="AU162" s="186" t="s">
        <v>81</v>
      </c>
      <c r="AY162" s="18" t="s">
        <v>187</v>
      </c>
      <c r="BE162" s="187">
        <f>IF(N162="základní",J162,0)</f>
        <v>0</v>
      </c>
      <c r="BF162" s="187">
        <f>IF(N162="snížená",J162,0)</f>
        <v>0</v>
      </c>
      <c r="BG162" s="187">
        <f>IF(N162="zákl. přenesená",J162,0)</f>
        <v>0</v>
      </c>
      <c r="BH162" s="187">
        <f>IF(N162="sníž. přenesená",J162,0)</f>
        <v>0</v>
      </c>
      <c r="BI162" s="187">
        <f>IF(N162="nulová",J162,0)</f>
        <v>0</v>
      </c>
      <c r="BJ162" s="18" t="s">
        <v>79</v>
      </c>
      <c r="BK162" s="187">
        <f>ROUND(I162*H162,2)</f>
        <v>0</v>
      </c>
      <c r="BL162" s="18" t="s">
        <v>193</v>
      </c>
      <c r="BM162" s="186" t="s">
        <v>309</v>
      </c>
    </row>
    <row r="163" spans="1:65" s="2" customFormat="1" ht="11.25">
      <c r="A163" s="35"/>
      <c r="B163" s="36"/>
      <c r="C163" s="37"/>
      <c r="D163" s="188" t="s">
        <v>195</v>
      </c>
      <c r="E163" s="37"/>
      <c r="F163" s="189" t="s">
        <v>310</v>
      </c>
      <c r="G163" s="37"/>
      <c r="H163" s="37"/>
      <c r="I163" s="190"/>
      <c r="J163" s="37"/>
      <c r="K163" s="37"/>
      <c r="L163" s="40"/>
      <c r="M163" s="191"/>
      <c r="N163" s="192"/>
      <c r="O163" s="65"/>
      <c r="P163" s="65"/>
      <c r="Q163" s="65"/>
      <c r="R163" s="65"/>
      <c r="S163" s="65"/>
      <c r="T163" s="66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T163" s="18" t="s">
        <v>195</v>
      </c>
      <c r="AU163" s="18" t="s">
        <v>81</v>
      </c>
    </row>
    <row r="164" spans="1:65" s="15" customFormat="1" ht="11.25">
      <c r="B164" s="216"/>
      <c r="C164" s="217"/>
      <c r="D164" s="195" t="s">
        <v>197</v>
      </c>
      <c r="E164" s="218" t="s">
        <v>19</v>
      </c>
      <c r="F164" s="219" t="s">
        <v>305</v>
      </c>
      <c r="G164" s="217"/>
      <c r="H164" s="218" t="s">
        <v>19</v>
      </c>
      <c r="I164" s="220"/>
      <c r="J164" s="217"/>
      <c r="K164" s="217"/>
      <c r="L164" s="221"/>
      <c r="M164" s="222"/>
      <c r="N164" s="223"/>
      <c r="O164" s="223"/>
      <c r="P164" s="223"/>
      <c r="Q164" s="223"/>
      <c r="R164" s="223"/>
      <c r="S164" s="223"/>
      <c r="T164" s="224"/>
      <c r="AT164" s="225" t="s">
        <v>197</v>
      </c>
      <c r="AU164" s="225" t="s">
        <v>81</v>
      </c>
      <c r="AV164" s="15" t="s">
        <v>79</v>
      </c>
      <c r="AW164" s="15" t="s">
        <v>33</v>
      </c>
      <c r="AX164" s="15" t="s">
        <v>71</v>
      </c>
      <c r="AY164" s="225" t="s">
        <v>187</v>
      </c>
    </row>
    <row r="165" spans="1:65" s="13" customFormat="1" ht="11.25">
      <c r="B165" s="193"/>
      <c r="C165" s="194"/>
      <c r="D165" s="195" t="s">
        <v>197</v>
      </c>
      <c r="E165" s="196" t="s">
        <v>19</v>
      </c>
      <c r="F165" s="197" t="s">
        <v>311</v>
      </c>
      <c r="G165" s="194"/>
      <c r="H165" s="198">
        <v>4210.92</v>
      </c>
      <c r="I165" s="199"/>
      <c r="J165" s="194"/>
      <c r="K165" s="194"/>
      <c r="L165" s="200"/>
      <c r="M165" s="201"/>
      <c r="N165" s="202"/>
      <c r="O165" s="202"/>
      <c r="P165" s="202"/>
      <c r="Q165" s="202"/>
      <c r="R165" s="202"/>
      <c r="S165" s="202"/>
      <c r="T165" s="203"/>
      <c r="AT165" s="204" t="s">
        <v>197</v>
      </c>
      <c r="AU165" s="204" t="s">
        <v>81</v>
      </c>
      <c r="AV165" s="13" t="s">
        <v>81</v>
      </c>
      <c r="AW165" s="13" t="s">
        <v>33</v>
      </c>
      <c r="AX165" s="13" t="s">
        <v>79</v>
      </c>
      <c r="AY165" s="204" t="s">
        <v>187</v>
      </c>
    </row>
    <row r="166" spans="1:65" s="2" customFormat="1" ht="24.2" customHeight="1">
      <c r="A166" s="35"/>
      <c r="B166" s="36"/>
      <c r="C166" s="175" t="s">
        <v>312</v>
      </c>
      <c r="D166" s="175" t="s">
        <v>189</v>
      </c>
      <c r="E166" s="176" t="s">
        <v>313</v>
      </c>
      <c r="F166" s="177" t="s">
        <v>314</v>
      </c>
      <c r="G166" s="178" t="s">
        <v>144</v>
      </c>
      <c r="H166" s="179">
        <v>3659.02</v>
      </c>
      <c r="I166" s="180"/>
      <c r="J166" s="181">
        <f>ROUND(I166*H166,2)</f>
        <v>0</v>
      </c>
      <c r="K166" s="177" t="s">
        <v>19</v>
      </c>
      <c r="L166" s="40"/>
      <c r="M166" s="182" t="s">
        <v>19</v>
      </c>
      <c r="N166" s="183" t="s">
        <v>42</v>
      </c>
      <c r="O166" s="65"/>
      <c r="P166" s="184">
        <f>O166*H166</f>
        <v>0</v>
      </c>
      <c r="Q166" s="184">
        <v>0</v>
      </c>
      <c r="R166" s="184">
        <f>Q166*H166</f>
        <v>0</v>
      </c>
      <c r="S166" s="184">
        <v>0</v>
      </c>
      <c r="T166" s="185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6" t="s">
        <v>193</v>
      </c>
      <c r="AT166" s="186" t="s">
        <v>189</v>
      </c>
      <c r="AU166" s="186" t="s">
        <v>81</v>
      </c>
      <c r="AY166" s="18" t="s">
        <v>187</v>
      </c>
      <c r="BE166" s="187">
        <f>IF(N166="základní",J166,0)</f>
        <v>0</v>
      </c>
      <c r="BF166" s="187">
        <f>IF(N166="snížená",J166,0)</f>
        <v>0</v>
      </c>
      <c r="BG166" s="187">
        <f>IF(N166="zákl. přenesená",J166,0)</f>
        <v>0</v>
      </c>
      <c r="BH166" s="187">
        <f>IF(N166="sníž. přenesená",J166,0)</f>
        <v>0</v>
      </c>
      <c r="BI166" s="187">
        <f>IF(N166="nulová",J166,0)</f>
        <v>0</v>
      </c>
      <c r="BJ166" s="18" t="s">
        <v>79</v>
      </c>
      <c r="BK166" s="187">
        <f>ROUND(I166*H166,2)</f>
        <v>0</v>
      </c>
      <c r="BL166" s="18" t="s">
        <v>193</v>
      </c>
      <c r="BM166" s="186" t="s">
        <v>315</v>
      </c>
    </row>
    <row r="167" spans="1:65" s="13" customFormat="1" ht="11.25">
      <c r="B167" s="193"/>
      <c r="C167" s="194"/>
      <c r="D167" s="195" t="s">
        <v>197</v>
      </c>
      <c r="E167" s="196" t="s">
        <v>19</v>
      </c>
      <c r="F167" s="197" t="s">
        <v>316</v>
      </c>
      <c r="G167" s="194"/>
      <c r="H167" s="198">
        <v>3659.02</v>
      </c>
      <c r="I167" s="199"/>
      <c r="J167" s="194"/>
      <c r="K167" s="194"/>
      <c r="L167" s="200"/>
      <c r="M167" s="201"/>
      <c r="N167" s="202"/>
      <c r="O167" s="202"/>
      <c r="P167" s="202"/>
      <c r="Q167" s="202"/>
      <c r="R167" s="202"/>
      <c r="S167" s="202"/>
      <c r="T167" s="203"/>
      <c r="AT167" s="204" t="s">
        <v>197</v>
      </c>
      <c r="AU167" s="204" t="s">
        <v>81</v>
      </c>
      <c r="AV167" s="13" t="s">
        <v>81</v>
      </c>
      <c r="AW167" s="13" t="s">
        <v>33</v>
      </c>
      <c r="AX167" s="13" t="s">
        <v>79</v>
      </c>
      <c r="AY167" s="204" t="s">
        <v>187</v>
      </c>
    </row>
    <row r="168" spans="1:65" s="2" customFormat="1" ht="24.2" customHeight="1">
      <c r="A168" s="35"/>
      <c r="B168" s="36"/>
      <c r="C168" s="175" t="s">
        <v>317</v>
      </c>
      <c r="D168" s="175" t="s">
        <v>189</v>
      </c>
      <c r="E168" s="176" t="s">
        <v>318</v>
      </c>
      <c r="F168" s="177" t="s">
        <v>319</v>
      </c>
      <c r="G168" s="178" t="s">
        <v>144</v>
      </c>
      <c r="H168" s="179">
        <v>1403.64</v>
      </c>
      <c r="I168" s="180"/>
      <c r="J168" s="181">
        <f>ROUND(I168*H168,2)</f>
        <v>0</v>
      </c>
      <c r="K168" s="177" t="s">
        <v>192</v>
      </c>
      <c r="L168" s="40"/>
      <c r="M168" s="182" t="s">
        <v>19</v>
      </c>
      <c r="N168" s="183" t="s">
        <v>42</v>
      </c>
      <c r="O168" s="65"/>
      <c r="P168" s="184">
        <f>O168*H168</f>
        <v>0</v>
      </c>
      <c r="Q168" s="184">
        <v>0</v>
      </c>
      <c r="R168" s="184">
        <f>Q168*H168</f>
        <v>0</v>
      </c>
      <c r="S168" s="184">
        <v>0</v>
      </c>
      <c r="T168" s="185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6" t="s">
        <v>193</v>
      </c>
      <c r="AT168" s="186" t="s">
        <v>189</v>
      </c>
      <c r="AU168" s="186" t="s">
        <v>81</v>
      </c>
      <c r="AY168" s="18" t="s">
        <v>187</v>
      </c>
      <c r="BE168" s="187">
        <f>IF(N168="základní",J168,0)</f>
        <v>0</v>
      </c>
      <c r="BF168" s="187">
        <f>IF(N168="snížená",J168,0)</f>
        <v>0</v>
      </c>
      <c r="BG168" s="187">
        <f>IF(N168="zákl. přenesená",J168,0)</f>
        <v>0</v>
      </c>
      <c r="BH168" s="187">
        <f>IF(N168="sníž. přenesená",J168,0)</f>
        <v>0</v>
      </c>
      <c r="BI168" s="187">
        <f>IF(N168="nulová",J168,0)</f>
        <v>0</v>
      </c>
      <c r="BJ168" s="18" t="s">
        <v>79</v>
      </c>
      <c r="BK168" s="187">
        <f>ROUND(I168*H168,2)</f>
        <v>0</v>
      </c>
      <c r="BL168" s="18" t="s">
        <v>193</v>
      </c>
      <c r="BM168" s="186" t="s">
        <v>320</v>
      </c>
    </row>
    <row r="169" spans="1:65" s="2" customFormat="1" ht="11.25">
      <c r="A169" s="35"/>
      <c r="B169" s="36"/>
      <c r="C169" s="37"/>
      <c r="D169" s="188" t="s">
        <v>195</v>
      </c>
      <c r="E169" s="37"/>
      <c r="F169" s="189" t="s">
        <v>321</v>
      </c>
      <c r="G169" s="37"/>
      <c r="H169" s="37"/>
      <c r="I169" s="190"/>
      <c r="J169" s="37"/>
      <c r="K169" s="37"/>
      <c r="L169" s="40"/>
      <c r="M169" s="191"/>
      <c r="N169" s="192"/>
      <c r="O169" s="65"/>
      <c r="P169" s="65"/>
      <c r="Q169" s="65"/>
      <c r="R169" s="65"/>
      <c r="S169" s="65"/>
      <c r="T169" s="66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T169" s="18" t="s">
        <v>195</v>
      </c>
      <c r="AU169" s="18" t="s">
        <v>81</v>
      </c>
    </row>
    <row r="170" spans="1:65" s="13" customFormat="1" ht="11.25">
      <c r="B170" s="193"/>
      <c r="C170" s="194"/>
      <c r="D170" s="195" t="s">
        <v>197</v>
      </c>
      <c r="E170" s="196" t="s">
        <v>19</v>
      </c>
      <c r="F170" s="197" t="s">
        <v>281</v>
      </c>
      <c r="G170" s="194"/>
      <c r="H170" s="198">
        <v>1403.64</v>
      </c>
      <c r="I170" s="199"/>
      <c r="J170" s="194"/>
      <c r="K170" s="194"/>
      <c r="L170" s="200"/>
      <c r="M170" s="201"/>
      <c r="N170" s="202"/>
      <c r="O170" s="202"/>
      <c r="P170" s="202"/>
      <c r="Q170" s="202"/>
      <c r="R170" s="202"/>
      <c r="S170" s="202"/>
      <c r="T170" s="203"/>
      <c r="AT170" s="204" t="s">
        <v>197</v>
      </c>
      <c r="AU170" s="204" t="s">
        <v>81</v>
      </c>
      <c r="AV170" s="13" t="s">
        <v>81</v>
      </c>
      <c r="AW170" s="13" t="s">
        <v>33</v>
      </c>
      <c r="AX170" s="13" t="s">
        <v>79</v>
      </c>
      <c r="AY170" s="204" t="s">
        <v>187</v>
      </c>
    </row>
    <row r="171" spans="1:65" s="2" customFormat="1" ht="24.2" customHeight="1">
      <c r="A171" s="35"/>
      <c r="B171" s="36"/>
      <c r="C171" s="175" t="s">
        <v>322</v>
      </c>
      <c r="D171" s="175" t="s">
        <v>189</v>
      </c>
      <c r="E171" s="176" t="s">
        <v>323</v>
      </c>
      <c r="F171" s="177" t="s">
        <v>324</v>
      </c>
      <c r="G171" s="178" t="s">
        <v>144</v>
      </c>
      <c r="H171" s="179">
        <v>2105.46</v>
      </c>
      <c r="I171" s="180"/>
      <c r="J171" s="181">
        <f>ROUND(I171*H171,2)</f>
        <v>0</v>
      </c>
      <c r="K171" s="177" t="s">
        <v>192</v>
      </c>
      <c r="L171" s="40"/>
      <c r="M171" s="182" t="s">
        <v>19</v>
      </c>
      <c r="N171" s="183" t="s">
        <v>42</v>
      </c>
      <c r="O171" s="65"/>
      <c r="P171" s="184">
        <f>O171*H171</f>
        <v>0</v>
      </c>
      <c r="Q171" s="184">
        <v>0</v>
      </c>
      <c r="R171" s="184">
        <f>Q171*H171</f>
        <v>0</v>
      </c>
      <c r="S171" s="184">
        <v>0</v>
      </c>
      <c r="T171" s="185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6" t="s">
        <v>193</v>
      </c>
      <c r="AT171" s="186" t="s">
        <v>189</v>
      </c>
      <c r="AU171" s="186" t="s">
        <v>81</v>
      </c>
      <c r="AY171" s="18" t="s">
        <v>187</v>
      </c>
      <c r="BE171" s="187">
        <f>IF(N171="základní",J171,0)</f>
        <v>0</v>
      </c>
      <c r="BF171" s="187">
        <f>IF(N171="snížená",J171,0)</f>
        <v>0</v>
      </c>
      <c r="BG171" s="187">
        <f>IF(N171="zákl. přenesená",J171,0)</f>
        <v>0</v>
      </c>
      <c r="BH171" s="187">
        <f>IF(N171="sníž. přenesená",J171,0)</f>
        <v>0</v>
      </c>
      <c r="BI171" s="187">
        <f>IF(N171="nulová",J171,0)</f>
        <v>0</v>
      </c>
      <c r="BJ171" s="18" t="s">
        <v>79</v>
      </c>
      <c r="BK171" s="187">
        <f>ROUND(I171*H171,2)</f>
        <v>0</v>
      </c>
      <c r="BL171" s="18" t="s">
        <v>193</v>
      </c>
      <c r="BM171" s="186" t="s">
        <v>325</v>
      </c>
    </row>
    <row r="172" spans="1:65" s="2" customFormat="1" ht="11.25">
      <c r="A172" s="35"/>
      <c r="B172" s="36"/>
      <c r="C172" s="37"/>
      <c r="D172" s="188" t="s">
        <v>195</v>
      </c>
      <c r="E172" s="37"/>
      <c r="F172" s="189" t="s">
        <v>326</v>
      </c>
      <c r="G172" s="37"/>
      <c r="H172" s="37"/>
      <c r="I172" s="190"/>
      <c r="J172" s="37"/>
      <c r="K172" s="37"/>
      <c r="L172" s="40"/>
      <c r="M172" s="191"/>
      <c r="N172" s="192"/>
      <c r="O172" s="65"/>
      <c r="P172" s="65"/>
      <c r="Q172" s="65"/>
      <c r="R172" s="65"/>
      <c r="S172" s="65"/>
      <c r="T172" s="66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T172" s="18" t="s">
        <v>195</v>
      </c>
      <c r="AU172" s="18" t="s">
        <v>81</v>
      </c>
    </row>
    <row r="173" spans="1:65" s="13" customFormat="1" ht="11.25">
      <c r="B173" s="193"/>
      <c r="C173" s="194"/>
      <c r="D173" s="195" t="s">
        <v>197</v>
      </c>
      <c r="E173" s="196" t="s">
        <v>19</v>
      </c>
      <c r="F173" s="197" t="s">
        <v>287</v>
      </c>
      <c r="G173" s="194"/>
      <c r="H173" s="198">
        <v>2105.46</v>
      </c>
      <c r="I173" s="199"/>
      <c r="J173" s="194"/>
      <c r="K173" s="194"/>
      <c r="L173" s="200"/>
      <c r="M173" s="201"/>
      <c r="N173" s="202"/>
      <c r="O173" s="202"/>
      <c r="P173" s="202"/>
      <c r="Q173" s="202"/>
      <c r="R173" s="202"/>
      <c r="S173" s="202"/>
      <c r="T173" s="203"/>
      <c r="AT173" s="204" t="s">
        <v>197</v>
      </c>
      <c r="AU173" s="204" t="s">
        <v>81</v>
      </c>
      <c r="AV173" s="13" t="s">
        <v>81</v>
      </c>
      <c r="AW173" s="13" t="s">
        <v>33</v>
      </c>
      <c r="AX173" s="13" t="s">
        <v>79</v>
      </c>
      <c r="AY173" s="204" t="s">
        <v>187</v>
      </c>
    </row>
    <row r="174" spans="1:65" s="2" customFormat="1" ht="24.2" customHeight="1">
      <c r="A174" s="35"/>
      <c r="B174" s="36"/>
      <c r="C174" s="175" t="s">
        <v>327</v>
      </c>
      <c r="D174" s="175" t="s">
        <v>189</v>
      </c>
      <c r="E174" s="176" t="s">
        <v>328</v>
      </c>
      <c r="F174" s="177" t="s">
        <v>329</v>
      </c>
      <c r="G174" s="178" t="s">
        <v>330</v>
      </c>
      <c r="H174" s="179">
        <v>6952.1379999999999</v>
      </c>
      <c r="I174" s="180"/>
      <c r="J174" s="181">
        <f>ROUND(I174*H174,2)</f>
        <v>0</v>
      </c>
      <c r="K174" s="177" t="s">
        <v>192</v>
      </c>
      <c r="L174" s="40"/>
      <c r="M174" s="182" t="s">
        <v>19</v>
      </c>
      <c r="N174" s="183" t="s">
        <v>42</v>
      </c>
      <c r="O174" s="65"/>
      <c r="P174" s="184">
        <f>O174*H174</f>
        <v>0</v>
      </c>
      <c r="Q174" s="184">
        <v>0</v>
      </c>
      <c r="R174" s="184">
        <f>Q174*H174</f>
        <v>0</v>
      </c>
      <c r="S174" s="184">
        <v>0</v>
      </c>
      <c r="T174" s="185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6" t="s">
        <v>193</v>
      </c>
      <c r="AT174" s="186" t="s">
        <v>189</v>
      </c>
      <c r="AU174" s="186" t="s">
        <v>81</v>
      </c>
      <c r="AY174" s="18" t="s">
        <v>187</v>
      </c>
      <c r="BE174" s="187">
        <f>IF(N174="základní",J174,0)</f>
        <v>0</v>
      </c>
      <c r="BF174" s="187">
        <f>IF(N174="snížená",J174,0)</f>
        <v>0</v>
      </c>
      <c r="BG174" s="187">
        <f>IF(N174="zákl. přenesená",J174,0)</f>
        <v>0</v>
      </c>
      <c r="BH174" s="187">
        <f>IF(N174="sníž. přenesená",J174,0)</f>
        <v>0</v>
      </c>
      <c r="BI174" s="187">
        <f>IF(N174="nulová",J174,0)</f>
        <v>0</v>
      </c>
      <c r="BJ174" s="18" t="s">
        <v>79</v>
      </c>
      <c r="BK174" s="187">
        <f>ROUND(I174*H174,2)</f>
        <v>0</v>
      </c>
      <c r="BL174" s="18" t="s">
        <v>193</v>
      </c>
      <c r="BM174" s="186" t="s">
        <v>331</v>
      </c>
    </row>
    <row r="175" spans="1:65" s="2" customFormat="1" ht="11.25">
      <c r="A175" s="35"/>
      <c r="B175" s="36"/>
      <c r="C175" s="37"/>
      <c r="D175" s="188" t="s">
        <v>195</v>
      </c>
      <c r="E175" s="37"/>
      <c r="F175" s="189" t="s">
        <v>332</v>
      </c>
      <c r="G175" s="37"/>
      <c r="H175" s="37"/>
      <c r="I175" s="190"/>
      <c r="J175" s="37"/>
      <c r="K175" s="37"/>
      <c r="L175" s="40"/>
      <c r="M175" s="191"/>
      <c r="N175" s="192"/>
      <c r="O175" s="65"/>
      <c r="P175" s="65"/>
      <c r="Q175" s="65"/>
      <c r="R175" s="65"/>
      <c r="S175" s="65"/>
      <c r="T175" s="66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T175" s="18" t="s">
        <v>195</v>
      </c>
      <c r="AU175" s="18" t="s">
        <v>81</v>
      </c>
    </row>
    <row r="176" spans="1:65" s="15" customFormat="1" ht="11.25">
      <c r="B176" s="216"/>
      <c r="C176" s="217"/>
      <c r="D176" s="195" t="s">
        <v>197</v>
      </c>
      <c r="E176" s="218" t="s">
        <v>19</v>
      </c>
      <c r="F176" s="219" t="s">
        <v>333</v>
      </c>
      <c r="G176" s="217"/>
      <c r="H176" s="218" t="s">
        <v>19</v>
      </c>
      <c r="I176" s="220"/>
      <c r="J176" s="217"/>
      <c r="K176" s="217"/>
      <c r="L176" s="221"/>
      <c r="M176" s="222"/>
      <c r="N176" s="223"/>
      <c r="O176" s="223"/>
      <c r="P176" s="223"/>
      <c r="Q176" s="223"/>
      <c r="R176" s="223"/>
      <c r="S176" s="223"/>
      <c r="T176" s="224"/>
      <c r="AT176" s="225" t="s">
        <v>197</v>
      </c>
      <c r="AU176" s="225" t="s">
        <v>81</v>
      </c>
      <c r="AV176" s="15" t="s">
        <v>79</v>
      </c>
      <c r="AW176" s="15" t="s">
        <v>33</v>
      </c>
      <c r="AX176" s="15" t="s">
        <v>71</v>
      </c>
      <c r="AY176" s="225" t="s">
        <v>187</v>
      </c>
    </row>
    <row r="177" spans="1:65" s="13" customFormat="1" ht="11.25">
      <c r="B177" s="193"/>
      <c r="C177" s="194"/>
      <c r="D177" s="195" t="s">
        <v>197</v>
      </c>
      <c r="E177" s="196" t="s">
        <v>19</v>
      </c>
      <c r="F177" s="197" t="s">
        <v>334</v>
      </c>
      <c r="G177" s="194"/>
      <c r="H177" s="198">
        <v>6952.1379999999999</v>
      </c>
      <c r="I177" s="199"/>
      <c r="J177" s="194"/>
      <c r="K177" s="194"/>
      <c r="L177" s="200"/>
      <c r="M177" s="201"/>
      <c r="N177" s="202"/>
      <c r="O177" s="202"/>
      <c r="P177" s="202"/>
      <c r="Q177" s="202"/>
      <c r="R177" s="202"/>
      <c r="S177" s="202"/>
      <c r="T177" s="203"/>
      <c r="AT177" s="204" t="s">
        <v>197</v>
      </c>
      <c r="AU177" s="204" t="s">
        <v>81</v>
      </c>
      <c r="AV177" s="13" t="s">
        <v>81</v>
      </c>
      <c r="AW177" s="13" t="s">
        <v>33</v>
      </c>
      <c r="AX177" s="13" t="s">
        <v>79</v>
      </c>
      <c r="AY177" s="204" t="s">
        <v>187</v>
      </c>
    </row>
    <row r="178" spans="1:65" s="2" customFormat="1" ht="24.2" customHeight="1">
      <c r="A178" s="35"/>
      <c r="B178" s="36"/>
      <c r="C178" s="175" t="s">
        <v>335</v>
      </c>
      <c r="D178" s="175" t="s">
        <v>189</v>
      </c>
      <c r="E178" s="176" t="s">
        <v>336</v>
      </c>
      <c r="F178" s="177" t="s">
        <v>337</v>
      </c>
      <c r="G178" s="178" t="s">
        <v>144</v>
      </c>
      <c r="H178" s="179">
        <v>2424.2649999999999</v>
      </c>
      <c r="I178" s="180"/>
      <c r="J178" s="181">
        <f>ROUND(I178*H178,2)</f>
        <v>0</v>
      </c>
      <c r="K178" s="177" t="s">
        <v>192</v>
      </c>
      <c r="L178" s="40"/>
      <c r="M178" s="182" t="s">
        <v>19</v>
      </c>
      <c r="N178" s="183" t="s">
        <v>42</v>
      </c>
      <c r="O178" s="65"/>
      <c r="P178" s="184">
        <f>O178*H178</f>
        <v>0</v>
      </c>
      <c r="Q178" s="184">
        <v>0</v>
      </c>
      <c r="R178" s="184">
        <f>Q178*H178</f>
        <v>0</v>
      </c>
      <c r="S178" s="184">
        <v>0</v>
      </c>
      <c r="T178" s="185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6" t="s">
        <v>193</v>
      </c>
      <c r="AT178" s="186" t="s">
        <v>189</v>
      </c>
      <c r="AU178" s="186" t="s">
        <v>81</v>
      </c>
      <c r="AY178" s="18" t="s">
        <v>187</v>
      </c>
      <c r="BE178" s="187">
        <f>IF(N178="základní",J178,0)</f>
        <v>0</v>
      </c>
      <c r="BF178" s="187">
        <f>IF(N178="snížená",J178,0)</f>
        <v>0</v>
      </c>
      <c r="BG178" s="187">
        <f>IF(N178="zákl. přenesená",J178,0)</f>
        <v>0</v>
      </c>
      <c r="BH178" s="187">
        <f>IF(N178="sníž. přenesená",J178,0)</f>
        <v>0</v>
      </c>
      <c r="BI178" s="187">
        <f>IF(N178="nulová",J178,0)</f>
        <v>0</v>
      </c>
      <c r="BJ178" s="18" t="s">
        <v>79</v>
      </c>
      <c r="BK178" s="187">
        <f>ROUND(I178*H178,2)</f>
        <v>0</v>
      </c>
      <c r="BL178" s="18" t="s">
        <v>193</v>
      </c>
      <c r="BM178" s="186" t="s">
        <v>338</v>
      </c>
    </row>
    <row r="179" spans="1:65" s="2" customFormat="1" ht="11.25">
      <c r="A179" s="35"/>
      <c r="B179" s="36"/>
      <c r="C179" s="37"/>
      <c r="D179" s="188" t="s">
        <v>195</v>
      </c>
      <c r="E179" s="37"/>
      <c r="F179" s="189" t="s">
        <v>339</v>
      </c>
      <c r="G179" s="37"/>
      <c r="H179" s="37"/>
      <c r="I179" s="190"/>
      <c r="J179" s="37"/>
      <c r="K179" s="37"/>
      <c r="L179" s="40"/>
      <c r="M179" s="191"/>
      <c r="N179" s="192"/>
      <c r="O179" s="65"/>
      <c r="P179" s="65"/>
      <c r="Q179" s="65"/>
      <c r="R179" s="65"/>
      <c r="S179" s="65"/>
      <c r="T179" s="66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T179" s="18" t="s">
        <v>195</v>
      </c>
      <c r="AU179" s="18" t="s">
        <v>81</v>
      </c>
    </row>
    <row r="180" spans="1:65" s="13" customFormat="1" ht="11.25">
      <c r="B180" s="193"/>
      <c r="C180" s="194"/>
      <c r="D180" s="195" t="s">
        <v>197</v>
      </c>
      <c r="E180" s="196" t="s">
        <v>19</v>
      </c>
      <c r="F180" s="197" t="s">
        <v>340</v>
      </c>
      <c r="G180" s="194"/>
      <c r="H180" s="198">
        <v>3509.1</v>
      </c>
      <c r="I180" s="199"/>
      <c r="J180" s="194"/>
      <c r="K180" s="194"/>
      <c r="L180" s="200"/>
      <c r="M180" s="201"/>
      <c r="N180" s="202"/>
      <c r="O180" s="202"/>
      <c r="P180" s="202"/>
      <c r="Q180" s="202"/>
      <c r="R180" s="202"/>
      <c r="S180" s="202"/>
      <c r="T180" s="203"/>
      <c r="AT180" s="204" t="s">
        <v>197</v>
      </c>
      <c r="AU180" s="204" t="s">
        <v>81</v>
      </c>
      <c r="AV180" s="13" t="s">
        <v>81</v>
      </c>
      <c r="AW180" s="13" t="s">
        <v>33</v>
      </c>
      <c r="AX180" s="13" t="s">
        <v>71</v>
      </c>
      <c r="AY180" s="204" t="s">
        <v>187</v>
      </c>
    </row>
    <row r="181" spans="1:65" s="13" customFormat="1" ht="11.25">
      <c r="B181" s="193"/>
      <c r="C181" s="194"/>
      <c r="D181" s="195" t="s">
        <v>197</v>
      </c>
      <c r="E181" s="196" t="s">
        <v>19</v>
      </c>
      <c r="F181" s="197" t="s">
        <v>341</v>
      </c>
      <c r="G181" s="194"/>
      <c r="H181" s="198">
        <v>-686.952</v>
      </c>
      <c r="I181" s="199"/>
      <c r="J181" s="194"/>
      <c r="K181" s="194"/>
      <c r="L181" s="200"/>
      <c r="M181" s="201"/>
      <c r="N181" s="202"/>
      <c r="O181" s="202"/>
      <c r="P181" s="202"/>
      <c r="Q181" s="202"/>
      <c r="R181" s="202"/>
      <c r="S181" s="202"/>
      <c r="T181" s="203"/>
      <c r="AT181" s="204" t="s">
        <v>197</v>
      </c>
      <c r="AU181" s="204" t="s">
        <v>81</v>
      </c>
      <c r="AV181" s="13" t="s">
        <v>81</v>
      </c>
      <c r="AW181" s="13" t="s">
        <v>33</v>
      </c>
      <c r="AX181" s="13" t="s">
        <v>71</v>
      </c>
      <c r="AY181" s="204" t="s">
        <v>187</v>
      </c>
    </row>
    <row r="182" spans="1:65" s="13" customFormat="1" ht="11.25">
      <c r="B182" s="193"/>
      <c r="C182" s="194"/>
      <c r="D182" s="195" t="s">
        <v>197</v>
      </c>
      <c r="E182" s="196" t="s">
        <v>19</v>
      </c>
      <c r="F182" s="197" t="s">
        <v>342</v>
      </c>
      <c r="G182" s="194"/>
      <c r="H182" s="198">
        <v>-160.29</v>
      </c>
      <c r="I182" s="199"/>
      <c r="J182" s="194"/>
      <c r="K182" s="194"/>
      <c r="L182" s="200"/>
      <c r="M182" s="201"/>
      <c r="N182" s="202"/>
      <c r="O182" s="202"/>
      <c r="P182" s="202"/>
      <c r="Q182" s="202"/>
      <c r="R182" s="202"/>
      <c r="S182" s="202"/>
      <c r="T182" s="203"/>
      <c r="AT182" s="204" t="s">
        <v>197</v>
      </c>
      <c r="AU182" s="204" t="s">
        <v>81</v>
      </c>
      <c r="AV182" s="13" t="s">
        <v>81</v>
      </c>
      <c r="AW182" s="13" t="s">
        <v>33</v>
      </c>
      <c r="AX182" s="13" t="s">
        <v>71</v>
      </c>
      <c r="AY182" s="204" t="s">
        <v>187</v>
      </c>
    </row>
    <row r="183" spans="1:65" s="13" customFormat="1" ht="11.25">
      <c r="B183" s="193"/>
      <c r="C183" s="194"/>
      <c r="D183" s="195" t="s">
        <v>197</v>
      </c>
      <c r="E183" s="196" t="s">
        <v>19</v>
      </c>
      <c r="F183" s="197" t="s">
        <v>343</v>
      </c>
      <c r="G183" s="194"/>
      <c r="H183" s="198">
        <v>-90.504000000000005</v>
      </c>
      <c r="I183" s="199"/>
      <c r="J183" s="194"/>
      <c r="K183" s="194"/>
      <c r="L183" s="200"/>
      <c r="M183" s="201"/>
      <c r="N183" s="202"/>
      <c r="O183" s="202"/>
      <c r="P183" s="202"/>
      <c r="Q183" s="202"/>
      <c r="R183" s="202"/>
      <c r="S183" s="202"/>
      <c r="T183" s="203"/>
      <c r="AT183" s="204" t="s">
        <v>197</v>
      </c>
      <c r="AU183" s="204" t="s">
        <v>81</v>
      </c>
      <c r="AV183" s="13" t="s">
        <v>81</v>
      </c>
      <c r="AW183" s="13" t="s">
        <v>33</v>
      </c>
      <c r="AX183" s="13" t="s">
        <v>71</v>
      </c>
      <c r="AY183" s="204" t="s">
        <v>187</v>
      </c>
    </row>
    <row r="184" spans="1:65" s="13" customFormat="1" ht="11.25">
      <c r="B184" s="193"/>
      <c r="C184" s="194"/>
      <c r="D184" s="195" t="s">
        <v>197</v>
      </c>
      <c r="E184" s="196" t="s">
        <v>19</v>
      </c>
      <c r="F184" s="197" t="s">
        <v>344</v>
      </c>
      <c r="G184" s="194"/>
      <c r="H184" s="198">
        <v>-147.089</v>
      </c>
      <c r="I184" s="199"/>
      <c r="J184" s="194"/>
      <c r="K184" s="194"/>
      <c r="L184" s="200"/>
      <c r="M184" s="201"/>
      <c r="N184" s="202"/>
      <c r="O184" s="202"/>
      <c r="P184" s="202"/>
      <c r="Q184" s="202"/>
      <c r="R184" s="202"/>
      <c r="S184" s="202"/>
      <c r="T184" s="203"/>
      <c r="AT184" s="204" t="s">
        <v>197</v>
      </c>
      <c r="AU184" s="204" t="s">
        <v>81</v>
      </c>
      <c r="AV184" s="13" t="s">
        <v>81</v>
      </c>
      <c r="AW184" s="13" t="s">
        <v>33</v>
      </c>
      <c r="AX184" s="13" t="s">
        <v>71</v>
      </c>
      <c r="AY184" s="204" t="s">
        <v>187</v>
      </c>
    </row>
    <row r="185" spans="1:65" s="14" customFormat="1" ht="11.25">
      <c r="B185" s="205"/>
      <c r="C185" s="206"/>
      <c r="D185" s="195" t="s">
        <v>197</v>
      </c>
      <c r="E185" s="207" t="s">
        <v>147</v>
      </c>
      <c r="F185" s="208" t="s">
        <v>199</v>
      </c>
      <c r="G185" s="206"/>
      <c r="H185" s="209">
        <v>2424.2649999999999</v>
      </c>
      <c r="I185" s="210"/>
      <c r="J185" s="206"/>
      <c r="K185" s="206"/>
      <c r="L185" s="211"/>
      <c r="M185" s="212"/>
      <c r="N185" s="213"/>
      <c r="O185" s="213"/>
      <c r="P185" s="213"/>
      <c r="Q185" s="213"/>
      <c r="R185" s="213"/>
      <c r="S185" s="213"/>
      <c r="T185" s="214"/>
      <c r="AT185" s="215" t="s">
        <v>197</v>
      </c>
      <c r="AU185" s="215" t="s">
        <v>81</v>
      </c>
      <c r="AV185" s="14" t="s">
        <v>193</v>
      </c>
      <c r="AW185" s="14" t="s">
        <v>33</v>
      </c>
      <c r="AX185" s="14" t="s">
        <v>79</v>
      </c>
      <c r="AY185" s="215" t="s">
        <v>187</v>
      </c>
    </row>
    <row r="186" spans="1:65" s="2" customFormat="1" ht="16.5" customHeight="1">
      <c r="A186" s="35"/>
      <c r="B186" s="36"/>
      <c r="C186" s="226" t="s">
        <v>345</v>
      </c>
      <c r="D186" s="226" t="s">
        <v>346</v>
      </c>
      <c r="E186" s="227" t="s">
        <v>347</v>
      </c>
      <c r="F186" s="228" t="s">
        <v>348</v>
      </c>
      <c r="G186" s="229" t="s">
        <v>330</v>
      </c>
      <c r="H186" s="230">
        <v>4633.5330000000004</v>
      </c>
      <c r="I186" s="231"/>
      <c r="J186" s="232">
        <f>ROUND(I186*H186,2)</f>
        <v>0</v>
      </c>
      <c r="K186" s="228" t="s">
        <v>192</v>
      </c>
      <c r="L186" s="233"/>
      <c r="M186" s="234" t="s">
        <v>19</v>
      </c>
      <c r="N186" s="235" t="s">
        <v>42</v>
      </c>
      <c r="O186" s="65"/>
      <c r="P186" s="184">
        <f>O186*H186</f>
        <v>0</v>
      </c>
      <c r="Q186" s="184">
        <v>0</v>
      </c>
      <c r="R186" s="184">
        <f>Q186*H186</f>
        <v>0</v>
      </c>
      <c r="S186" s="184">
        <v>0</v>
      </c>
      <c r="T186" s="185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6" t="s">
        <v>232</v>
      </c>
      <c r="AT186" s="186" t="s">
        <v>346</v>
      </c>
      <c r="AU186" s="186" t="s">
        <v>81</v>
      </c>
      <c r="AY186" s="18" t="s">
        <v>187</v>
      </c>
      <c r="BE186" s="187">
        <f>IF(N186="základní",J186,0)</f>
        <v>0</v>
      </c>
      <c r="BF186" s="187">
        <f>IF(N186="snížená",J186,0)</f>
        <v>0</v>
      </c>
      <c r="BG186" s="187">
        <f>IF(N186="zákl. přenesená",J186,0)</f>
        <v>0</v>
      </c>
      <c r="BH186" s="187">
        <f>IF(N186="sníž. přenesená",J186,0)</f>
        <v>0</v>
      </c>
      <c r="BI186" s="187">
        <f>IF(N186="nulová",J186,0)</f>
        <v>0</v>
      </c>
      <c r="BJ186" s="18" t="s">
        <v>79</v>
      </c>
      <c r="BK186" s="187">
        <f>ROUND(I186*H186,2)</f>
        <v>0</v>
      </c>
      <c r="BL186" s="18" t="s">
        <v>193</v>
      </c>
      <c r="BM186" s="186" t="s">
        <v>349</v>
      </c>
    </row>
    <row r="187" spans="1:65" s="15" customFormat="1" ht="11.25">
      <c r="B187" s="216"/>
      <c r="C187" s="217"/>
      <c r="D187" s="195" t="s">
        <v>197</v>
      </c>
      <c r="E187" s="218" t="s">
        <v>19</v>
      </c>
      <c r="F187" s="219" t="s">
        <v>350</v>
      </c>
      <c r="G187" s="217"/>
      <c r="H187" s="218" t="s">
        <v>19</v>
      </c>
      <c r="I187" s="220"/>
      <c r="J187" s="217"/>
      <c r="K187" s="217"/>
      <c r="L187" s="221"/>
      <c r="M187" s="222"/>
      <c r="N187" s="223"/>
      <c r="O187" s="223"/>
      <c r="P187" s="223"/>
      <c r="Q187" s="223"/>
      <c r="R187" s="223"/>
      <c r="S187" s="223"/>
      <c r="T187" s="224"/>
      <c r="AT187" s="225" t="s">
        <v>197</v>
      </c>
      <c r="AU187" s="225" t="s">
        <v>81</v>
      </c>
      <c r="AV187" s="15" t="s">
        <v>79</v>
      </c>
      <c r="AW187" s="15" t="s">
        <v>33</v>
      </c>
      <c r="AX187" s="15" t="s">
        <v>71</v>
      </c>
      <c r="AY187" s="225" t="s">
        <v>187</v>
      </c>
    </row>
    <row r="188" spans="1:65" s="13" customFormat="1" ht="11.25">
      <c r="B188" s="193"/>
      <c r="C188" s="194"/>
      <c r="D188" s="195" t="s">
        <v>197</v>
      </c>
      <c r="E188" s="196" t="s">
        <v>19</v>
      </c>
      <c r="F188" s="197" t="s">
        <v>351</v>
      </c>
      <c r="G188" s="194"/>
      <c r="H188" s="198">
        <v>2076.163</v>
      </c>
      <c r="I188" s="199"/>
      <c r="J188" s="194"/>
      <c r="K188" s="194"/>
      <c r="L188" s="200"/>
      <c r="M188" s="201"/>
      <c r="N188" s="202"/>
      <c r="O188" s="202"/>
      <c r="P188" s="202"/>
      <c r="Q188" s="202"/>
      <c r="R188" s="202"/>
      <c r="S188" s="202"/>
      <c r="T188" s="203"/>
      <c r="AT188" s="204" t="s">
        <v>197</v>
      </c>
      <c r="AU188" s="204" t="s">
        <v>81</v>
      </c>
      <c r="AV188" s="13" t="s">
        <v>81</v>
      </c>
      <c r="AW188" s="13" t="s">
        <v>33</v>
      </c>
      <c r="AX188" s="13" t="s">
        <v>71</v>
      </c>
      <c r="AY188" s="204" t="s">
        <v>187</v>
      </c>
    </row>
    <row r="189" spans="1:65" s="13" customFormat="1" ht="11.25">
      <c r="B189" s="193"/>
      <c r="C189" s="194"/>
      <c r="D189" s="195" t="s">
        <v>197</v>
      </c>
      <c r="E189" s="196" t="s">
        <v>19</v>
      </c>
      <c r="F189" s="197" t="s">
        <v>352</v>
      </c>
      <c r="G189" s="194"/>
      <c r="H189" s="198">
        <v>498.02199999999999</v>
      </c>
      <c r="I189" s="199"/>
      <c r="J189" s="194"/>
      <c r="K189" s="194"/>
      <c r="L189" s="200"/>
      <c r="M189" s="201"/>
      <c r="N189" s="202"/>
      <c r="O189" s="202"/>
      <c r="P189" s="202"/>
      <c r="Q189" s="202"/>
      <c r="R189" s="202"/>
      <c r="S189" s="202"/>
      <c r="T189" s="203"/>
      <c r="AT189" s="204" t="s">
        <v>197</v>
      </c>
      <c r="AU189" s="204" t="s">
        <v>81</v>
      </c>
      <c r="AV189" s="13" t="s">
        <v>81</v>
      </c>
      <c r="AW189" s="13" t="s">
        <v>33</v>
      </c>
      <c r="AX189" s="13" t="s">
        <v>71</v>
      </c>
      <c r="AY189" s="204" t="s">
        <v>187</v>
      </c>
    </row>
    <row r="190" spans="1:65" s="14" customFormat="1" ht="11.25">
      <c r="B190" s="205"/>
      <c r="C190" s="206"/>
      <c r="D190" s="195" t="s">
        <v>197</v>
      </c>
      <c r="E190" s="207" t="s">
        <v>150</v>
      </c>
      <c r="F190" s="208" t="s">
        <v>199</v>
      </c>
      <c r="G190" s="206"/>
      <c r="H190" s="209">
        <v>2574.1849999999999</v>
      </c>
      <c r="I190" s="210"/>
      <c r="J190" s="206"/>
      <c r="K190" s="206"/>
      <c r="L190" s="211"/>
      <c r="M190" s="212"/>
      <c r="N190" s="213"/>
      <c r="O190" s="213"/>
      <c r="P190" s="213"/>
      <c r="Q190" s="213"/>
      <c r="R190" s="213"/>
      <c r="S190" s="213"/>
      <c r="T190" s="214"/>
      <c r="AT190" s="215" t="s">
        <v>197</v>
      </c>
      <c r="AU190" s="215" t="s">
        <v>81</v>
      </c>
      <c r="AV190" s="14" t="s">
        <v>193</v>
      </c>
      <c r="AW190" s="14" t="s">
        <v>33</v>
      </c>
      <c r="AX190" s="14" t="s">
        <v>71</v>
      </c>
      <c r="AY190" s="215" t="s">
        <v>187</v>
      </c>
    </row>
    <row r="191" spans="1:65" s="13" customFormat="1" ht="11.25">
      <c r="B191" s="193"/>
      <c r="C191" s="194"/>
      <c r="D191" s="195" t="s">
        <v>197</v>
      </c>
      <c r="E191" s="196" t="s">
        <v>19</v>
      </c>
      <c r="F191" s="197" t="s">
        <v>353</v>
      </c>
      <c r="G191" s="194"/>
      <c r="H191" s="198">
        <v>4633.5330000000004</v>
      </c>
      <c r="I191" s="199"/>
      <c r="J191" s="194"/>
      <c r="K191" s="194"/>
      <c r="L191" s="200"/>
      <c r="M191" s="201"/>
      <c r="N191" s="202"/>
      <c r="O191" s="202"/>
      <c r="P191" s="202"/>
      <c r="Q191" s="202"/>
      <c r="R191" s="202"/>
      <c r="S191" s="202"/>
      <c r="T191" s="203"/>
      <c r="AT191" s="204" t="s">
        <v>197</v>
      </c>
      <c r="AU191" s="204" t="s">
        <v>81</v>
      </c>
      <c r="AV191" s="13" t="s">
        <v>81</v>
      </c>
      <c r="AW191" s="13" t="s">
        <v>33</v>
      </c>
      <c r="AX191" s="13" t="s">
        <v>79</v>
      </c>
      <c r="AY191" s="204" t="s">
        <v>187</v>
      </c>
    </row>
    <row r="192" spans="1:65" s="2" customFormat="1" ht="37.9" customHeight="1">
      <c r="A192" s="35"/>
      <c r="B192" s="36"/>
      <c r="C192" s="175" t="s">
        <v>354</v>
      </c>
      <c r="D192" s="175" t="s">
        <v>189</v>
      </c>
      <c r="E192" s="176" t="s">
        <v>355</v>
      </c>
      <c r="F192" s="177" t="s">
        <v>356</v>
      </c>
      <c r="G192" s="178" t="s">
        <v>144</v>
      </c>
      <c r="H192" s="179">
        <v>686.952</v>
      </c>
      <c r="I192" s="180"/>
      <c r="J192" s="181">
        <f>ROUND(I192*H192,2)</f>
        <v>0</v>
      </c>
      <c r="K192" s="177" t="s">
        <v>192</v>
      </c>
      <c r="L192" s="40"/>
      <c r="M192" s="182" t="s">
        <v>19</v>
      </c>
      <c r="N192" s="183" t="s">
        <v>42</v>
      </c>
      <c r="O192" s="65"/>
      <c r="P192" s="184">
        <f>O192*H192</f>
        <v>0</v>
      </c>
      <c r="Q192" s="184">
        <v>0</v>
      </c>
      <c r="R192" s="184">
        <f>Q192*H192</f>
        <v>0</v>
      </c>
      <c r="S192" s="184">
        <v>0</v>
      </c>
      <c r="T192" s="185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6" t="s">
        <v>193</v>
      </c>
      <c r="AT192" s="186" t="s">
        <v>189</v>
      </c>
      <c r="AU192" s="186" t="s">
        <v>81</v>
      </c>
      <c r="AY192" s="18" t="s">
        <v>187</v>
      </c>
      <c r="BE192" s="187">
        <f>IF(N192="základní",J192,0)</f>
        <v>0</v>
      </c>
      <c r="BF192" s="187">
        <f>IF(N192="snížená",J192,0)</f>
        <v>0</v>
      </c>
      <c r="BG192" s="187">
        <f>IF(N192="zákl. přenesená",J192,0)</f>
        <v>0</v>
      </c>
      <c r="BH192" s="187">
        <f>IF(N192="sníž. přenesená",J192,0)</f>
        <v>0</v>
      </c>
      <c r="BI192" s="187">
        <f>IF(N192="nulová",J192,0)</f>
        <v>0</v>
      </c>
      <c r="BJ192" s="18" t="s">
        <v>79</v>
      </c>
      <c r="BK192" s="187">
        <f>ROUND(I192*H192,2)</f>
        <v>0</v>
      </c>
      <c r="BL192" s="18" t="s">
        <v>193</v>
      </c>
      <c r="BM192" s="186" t="s">
        <v>357</v>
      </c>
    </row>
    <row r="193" spans="1:65" s="2" customFormat="1" ht="11.25">
      <c r="A193" s="35"/>
      <c r="B193" s="36"/>
      <c r="C193" s="37"/>
      <c r="D193" s="188" t="s">
        <v>195</v>
      </c>
      <c r="E193" s="37"/>
      <c r="F193" s="189" t="s">
        <v>358</v>
      </c>
      <c r="G193" s="37"/>
      <c r="H193" s="37"/>
      <c r="I193" s="190"/>
      <c r="J193" s="37"/>
      <c r="K193" s="37"/>
      <c r="L193" s="40"/>
      <c r="M193" s="191"/>
      <c r="N193" s="192"/>
      <c r="O193" s="65"/>
      <c r="P193" s="65"/>
      <c r="Q193" s="65"/>
      <c r="R193" s="65"/>
      <c r="S193" s="65"/>
      <c r="T193" s="66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T193" s="18" t="s">
        <v>195</v>
      </c>
      <c r="AU193" s="18" t="s">
        <v>81</v>
      </c>
    </row>
    <row r="194" spans="1:65" s="13" customFormat="1" ht="11.25">
      <c r="B194" s="193"/>
      <c r="C194" s="194"/>
      <c r="D194" s="195" t="s">
        <v>197</v>
      </c>
      <c r="E194" s="196" t="s">
        <v>19</v>
      </c>
      <c r="F194" s="197" t="s">
        <v>359</v>
      </c>
      <c r="G194" s="194"/>
      <c r="H194" s="198">
        <v>829.61800000000005</v>
      </c>
      <c r="I194" s="199"/>
      <c r="J194" s="194"/>
      <c r="K194" s="194"/>
      <c r="L194" s="200"/>
      <c r="M194" s="201"/>
      <c r="N194" s="202"/>
      <c r="O194" s="202"/>
      <c r="P194" s="202"/>
      <c r="Q194" s="202"/>
      <c r="R194" s="202"/>
      <c r="S194" s="202"/>
      <c r="T194" s="203"/>
      <c r="AT194" s="204" t="s">
        <v>197</v>
      </c>
      <c r="AU194" s="204" t="s">
        <v>81</v>
      </c>
      <c r="AV194" s="13" t="s">
        <v>81</v>
      </c>
      <c r="AW194" s="13" t="s">
        <v>33</v>
      </c>
      <c r="AX194" s="13" t="s">
        <v>71</v>
      </c>
      <c r="AY194" s="204" t="s">
        <v>187</v>
      </c>
    </row>
    <row r="195" spans="1:65" s="13" customFormat="1" ht="11.25">
      <c r="B195" s="193"/>
      <c r="C195" s="194"/>
      <c r="D195" s="195" t="s">
        <v>197</v>
      </c>
      <c r="E195" s="196" t="s">
        <v>19</v>
      </c>
      <c r="F195" s="197" t="s">
        <v>360</v>
      </c>
      <c r="G195" s="194"/>
      <c r="H195" s="198">
        <v>-90.504000000000005</v>
      </c>
      <c r="I195" s="199"/>
      <c r="J195" s="194"/>
      <c r="K195" s="194"/>
      <c r="L195" s="200"/>
      <c r="M195" s="201"/>
      <c r="N195" s="202"/>
      <c r="O195" s="202"/>
      <c r="P195" s="202"/>
      <c r="Q195" s="202"/>
      <c r="R195" s="202"/>
      <c r="S195" s="202"/>
      <c r="T195" s="203"/>
      <c r="AT195" s="204" t="s">
        <v>197</v>
      </c>
      <c r="AU195" s="204" t="s">
        <v>81</v>
      </c>
      <c r="AV195" s="13" t="s">
        <v>81</v>
      </c>
      <c r="AW195" s="13" t="s">
        <v>33</v>
      </c>
      <c r="AX195" s="13" t="s">
        <v>71</v>
      </c>
      <c r="AY195" s="204" t="s">
        <v>187</v>
      </c>
    </row>
    <row r="196" spans="1:65" s="13" customFormat="1" ht="11.25">
      <c r="B196" s="193"/>
      <c r="C196" s="194"/>
      <c r="D196" s="195" t="s">
        <v>197</v>
      </c>
      <c r="E196" s="196" t="s">
        <v>19</v>
      </c>
      <c r="F196" s="197" t="s">
        <v>361</v>
      </c>
      <c r="G196" s="194"/>
      <c r="H196" s="198">
        <v>-52.161999999999999</v>
      </c>
      <c r="I196" s="199"/>
      <c r="J196" s="194"/>
      <c r="K196" s="194"/>
      <c r="L196" s="200"/>
      <c r="M196" s="201"/>
      <c r="N196" s="202"/>
      <c r="O196" s="202"/>
      <c r="P196" s="202"/>
      <c r="Q196" s="202"/>
      <c r="R196" s="202"/>
      <c r="S196" s="202"/>
      <c r="T196" s="203"/>
      <c r="AT196" s="204" t="s">
        <v>197</v>
      </c>
      <c r="AU196" s="204" t="s">
        <v>81</v>
      </c>
      <c r="AV196" s="13" t="s">
        <v>81</v>
      </c>
      <c r="AW196" s="13" t="s">
        <v>33</v>
      </c>
      <c r="AX196" s="13" t="s">
        <v>71</v>
      </c>
      <c r="AY196" s="204" t="s">
        <v>187</v>
      </c>
    </row>
    <row r="197" spans="1:65" s="14" customFormat="1" ht="11.25">
      <c r="B197" s="205"/>
      <c r="C197" s="206"/>
      <c r="D197" s="195" t="s">
        <v>197</v>
      </c>
      <c r="E197" s="207" t="s">
        <v>153</v>
      </c>
      <c r="F197" s="208" t="s">
        <v>199</v>
      </c>
      <c r="G197" s="206"/>
      <c r="H197" s="209">
        <v>686.952</v>
      </c>
      <c r="I197" s="210"/>
      <c r="J197" s="206"/>
      <c r="K197" s="206"/>
      <c r="L197" s="211"/>
      <c r="M197" s="212"/>
      <c r="N197" s="213"/>
      <c r="O197" s="213"/>
      <c r="P197" s="213"/>
      <c r="Q197" s="213"/>
      <c r="R197" s="213"/>
      <c r="S197" s="213"/>
      <c r="T197" s="214"/>
      <c r="AT197" s="215" t="s">
        <v>197</v>
      </c>
      <c r="AU197" s="215" t="s">
        <v>81</v>
      </c>
      <c r="AV197" s="14" t="s">
        <v>193</v>
      </c>
      <c r="AW197" s="14" t="s">
        <v>33</v>
      </c>
      <c r="AX197" s="14" t="s">
        <v>79</v>
      </c>
      <c r="AY197" s="215" t="s">
        <v>187</v>
      </c>
    </row>
    <row r="198" spans="1:65" s="2" customFormat="1" ht="16.5" customHeight="1">
      <c r="A198" s="35"/>
      <c r="B198" s="36"/>
      <c r="C198" s="226" t="s">
        <v>362</v>
      </c>
      <c r="D198" s="226" t="s">
        <v>346</v>
      </c>
      <c r="E198" s="227" t="s">
        <v>363</v>
      </c>
      <c r="F198" s="228" t="s">
        <v>364</v>
      </c>
      <c r="G198" s="229" t="s">
        <v>330</v>
      </c>
      <c r="H198" s="230">
        <v>1236.5139999999999</v>
      </c>
      <c r="I198" s="231"/>
      <c r="J198" s="232">
        <f>ROUND(I198*H198,2)</f>
        <v>0</v>
      </c>
      <c r="K198" s="228" t="s">
        <v>192</v>
      </c>
      <c r="L198" s="233"/>
      <c r="M198" s="234" t="s">
        <v>19</v>
      </c>
      <c r="N198" s="235" t="s">
        <v>42</v>
      </c>
      <c r="O198" s="65"/>
      <c r="P198" s="184">
        <f>O198*H198</f>
        <v>0</v>
      </c>
      <c r="Q198" s="184">
        <v>0</v>
      </c>
      <c r="R198" s="184">
        <f>Q198*H198</f>
        <v>0</v>
      </c>
      <c r="S198" s="184">
        <v>0</v>
      </c>
      <c r="T198" s="185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6" t="s">
        <v>232</v>
      </c>
      <c r="AT198" s="186" t="s">
        <v>346</v>
      </c>
      <c r="AU198" s="186" t="s">
        <v>81</v>
      </c>
      <c r="AY198" s="18" t="s">
        <v>187</v>
      </c>
      <c r="BE198" s="187">
        <f>IF(N198="základní",J198,0)</f>
        <v>0</v>
      </c>
      <c r="BF198" s="187">
        <f>IF(N198="snížená",J198,0)</f>
        <v>0</v>
      </c>
      <c r="BG198" s="187">
        <f>IF(N198="zákl. přenesená",J198,0)</f>
        <v>0</v>
      </c>
      <c r="BH198" s="187">
        <f>IF(N198="sníž. přenesená",J198,0)</f>
        <v>0</v>
      </c>
      <c r="BI198" s="187">
        <f>IF(N198="nulová",J198,0)</f>
        <v>0</v>
      </c>
      <c r="BJ198" s="18" t="s">
        <v>79</v>
      </c>
      <c r="BK198" s="187">
        <f>ROUND(I198*H198,2)</f>
        <v>0</v>
      </c>
      <c r="BL198" s="18" t="s">
        <v>193</v>
      </c>
      <c r="BM198" s="186" t="s">
        <v>365</v>
      </c>
    </row>
    <row r="199" spans="1:65" s="13" customFormat="1" ht="11.25">
      <c r="B199" s="193"/>
      <c r="C199" s="194"/>
      <c r="D199" s="195" t="s">
        <v>197</v>
      </c>
      <c r="E199" s="194"/>
      <c r="F199" s="197" t="s">
        <v>366</v>
      </c>
      <c r="G199" s="194"/>
      <c r="H199" s="198">
        <v>1236.5139999999999</v>
      </c>
      <c r="I199" s="199"/>
      <c r="J199" s="194"/>
      <c r="K199" s="194"/>
      <c r="L199" s="200"/>
      <c r="M199" s="201"/>
      <c r="N199" s="202"/>
      <c r="O199" s="202"/>
      <c r="P199" s="202"/>
      <c r="Q199" s="202"/>
      <c r="R199" s="202"/>
      <c r="S199" s="202"/>
      <c r="T199" s="203"/>
      <c r="AT199" s="204" t="s">
        <v>197</v>
      </c>
      <c r="AU199" s="204" t="s">
        <v>81</v>
      </c>
      <c r="AV199" s="13" t="s">
        <v>81</v>
      </c>
      <c r="AW199" s="13" t="s">
        <v>4</v>
      </c>
      <c r="AX199" s="13" t="s">
        <v>79</v>
      </c>
      <c r="AY199" s="204" t="s">
        <v>187</v>
      </c>
    </row>
    <row r="200" spans="1:65" s="2" customFormat="1" ht="24.2" customHeight="1">
      <c r="A200" s="35"/>
      <c r="B200" s="36"/>
      <c r="C200" s="175" t="s">
        <v>367</v>
      </c>
      <c r="D200" s="175" t="s">
        <v>189</v>
      </c>
      <c r="E200" s="176" t="s">
        <v>368</v>
      </c>
      <c r="F200" s="177" t="s">
        <v>369</v>
      </c>
      <c r="G200" s="178" t="s">
        <v>124</v>
      </c>
      <c r="H200" s="179">
        <v>217.05199999999999</v>
      </c>
      <c r="I200" s="180"/>
      <c r="J200" s="181">
        <f>ROUND(I200*H200,2)</f>
        <v>0</v>
      </c>
      <c r="K200" s="177" t="s">
        <v>192</v>
      </c>
      <c r="L200" s="40"/>
      <c r="M200" s="182" t="s">
        <v>19</v>
      </c>
      <c r="N200" s="183" t="s">
        <v>42</v>
      </c>
      <c r="O200" s="65"/>
      <c r="P200" s="184">
        <f>O200*H200</f>
        <v>0</v>
      </c>
      <c r="Q200" s="184">
        <v>0</v>
      </c>
      <c r="R200" s="184">
        <f>Q200*H200</f>
        <v>0</v>
      </c>
      <c r="S200" s="184">
        <v>0</v>
      </c>
      <c r="T200" s="185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6" t="s">
        <v>193</v>
      </c>
      <c r="AT200" s="186" t="s">
        <v>189</v>
      </c>
      <c r="AU200" s="186" t="s">
        <v>81</v>
      </c>
      <c r="AY200" s="18" t="s">
        <v>187</v>
      </c>
      <c r="BE200" s="187">
        <f>IF(N200="základní",J200,0)</f>
        <v>0</v>
      </c>
      <c r="BF200" s="187">
        <f>IF(N200="snížená",J200,0)</f>
        <v>0</v>
      </c>
      <c r="BG200" s="187">
        <f>IF(N200="zákl. přenesená",J200,0)</f>
        <v>0</v>
      </c>
      <c r="BH200" s="187">
        <f>IF(N200="sníž. přenesená",J200,0)</f>
        <v>0</v>
      </c>
      <c r="BI200" s="187">
        <f>IF(N200="nulová",J200,0)</f>
        <v>0</v>
      </c>
      <c r="BJ200" s="18" t="s">
        <v>79</v>
      </c>
      <c r="BK200" s="187">
        <f>ROUND(I200*H200,2)</f>
        <v>0</v>
      </c>
      <c r="BL200" s="18" t="s">
        <v>193</v>
      </c>
      <c r="BM200" s="186" t="s">
        <v>370</v>
      </c>
    </row>
    <row r="201" spans="1:65" s="2" customFormat="1" ht="11.25">
      <c r="A201" s="35"/>
      <c r="B201" s="36"/>
      <c r="C201" s="37"/>
      <c r="D201" s="188" t="s">
        <v>195</v>
      </c>
      <c r="E201" s="37"/>
      <c r="F201" s="189" t="s">
        <v>371</v>
      </c>
      <c r="G201" s="37"/>
      <c r="H201" s="37"/>
      <c r="I201" s="190"/>
      <c r="J201" s="37"/>
      <c r="K201" s="37"/>
      <c r="L201" s="40"/>
      <c r="M201" s="191"/>
      <c r="N201" s="192"/>
      <c r="O201" s="65"/>
      <c r="P201" s="65"/>
      <c r="Q201" s="65"/>
      <c r="R201" s="65"/>
      <c r="S201" s="65"/>
      <c r="T201" s="66"/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T201" s="18" t="s">
        <v>195</v>
      </c>
      <c r="AU201" s="18" t="s">
        <v>81</v>
      </c>
    </row>
    <row r="202" spans="1:65" s="13" customFormat="1" ht="11.25">
      <c r="B202" s="193"/>
      <c r="C202" s="194"/>
      <c r="D202" s="195" t="s">
        <v>197</v>
      </c>
      <c r="E202" s="196" t="s">
        <v>19</v>
      </c>
      <c r="F202" s="197" t="s">
        <v>136</v>
      </c>
      <c r="G202" s="194"/>
      <c r="H202" s="198">
        <v>217.05199999999999</v>
      </c>
      <c r="I202" s="199"/>
      <c r="J202" s="194"/>
      <c r="K202" s="194"/>
      <c r="L202" s="200"/>
      <c r="M202" s="201"/>
      <c r="N202" s="202"/>
      <c r="O202" s="202"/>
      <c r="P202" s="202"/>
      <c r="Q202" s="202"/>
      <c r="R202" s="202"/>
      <c r="S202" s="202"/>
      <c r="T202" s="203"/>
      <c r="AT202" s="204" t="s">
        <v>197</v>
      </c>
      <c r="AU202" s="204" t="s">
        <v>81</v>
      </c>
      <c r="AV202" s="13" t="s">
        <v>81</v>
      </c>
      <c r="AW202" s="13" t="s">
        <v>33</v>
      </c>
      <c r="AX202" s="13" t="s">
        <v>79</v>
      </c>
      <c r="AY202" s="204" t="s">
        <v>187</v>
      </c>
    </row>
    <row r="203" spans="1:65" s="2" customFormat="1" ht="24.2" customHeight="1">
      <c r="A203" s="35"/>
      <c r="B203" s="36"/>
      <c r="C203" s="175" t="s">
        <v>372</v>
      </c>
      <c r="D203" s="175" t="s">
        <v>189</v>
      </c>
      <c r="E203" s="176" t="s">
        <v>373</v>
      </c>
      <c r="F203" s="177" t="s">
        <v>374</v>
      </c>
      <c r="G203" s="178" t="s">
        <v>124</v>
      </c>
      <c r="H203" s="179">
        <v>217.05199999999999</v>
      </c>
      <c r="I203" s="180"/>
      <c r="J203" s="181">
        <f>ROUND(I203*H203,2)</f>
        <v>0</v>
      </c>
      <c r="K203" s="177" t="s">
        <v>192</v>
      </c>
      <c r="L203" s="40"/>
      <c r="M203" s="182" t="s">
        <v>19</v>
      </c>
      <c r="N203" s="183" t="s">
        <v>42</v>
      </c>
      <c r="O203" s="65"/>
      <c r="P203" s="184">
        <f>O203*H203</f>
        <v>0</v>
      </c>
      <c r="Q203" s="184">
        <v>0</v>
      </c>
      <c r="R203" s="184">
        <f>Q203*H203</f>
        <v>0</v>
      </c>
      <c r="S203" s="184">
        <v>0</v>
      </c>
      <c r="T203" s="185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86" t="s">
        <v>193</v>
      </c>
      <c r="AT203" s="186" t="s">
        <v>189</v>
      </c>
      <c r="AU203" s="186" t="s">
        <v>81</v>
      </c>
      <c r="AY203" s="18" t="s">
        <v>187</v>
      </c>
      <c r="BE203" s="187">
        <f>IF(N203="základní",J203,0)</f>
        <v>0</v>
      </c>
      <c r="BF203" s="187">
        <f>IF(N203="snížená",J203,0)</f>
        <v>0</v>
      </c>
      <c r="BG203" s="187">
        <f>IF(N203="zákl. přenesená",J203,0)</f>
        <v>0</v>
      </c>
      <c r="BH203" s="187">
        <f>IF(N203="sníž. přenesená",J203,0)</f>
        <v>0</v>
      </c>
      <c r="BI203" s="187">
        <f>IF(N203="nulová",J203,0)</f>
        <v>0</v>
      </c>
      <c r="BJ203" s="18" t="s">
        <v>79</v>
      </c>
      <c r="BK203" s="187">
        <f>ROUND(I203*H203,2)</f>
        <v>0</v>
      </c>
      <c r="BL203" s="18" t="s">
        <v>193</v>
      </c>
      <c r="BM203" s="186" t="s">
        <v>375</v>
      </c>
    </row>
    <row r="204" spans="1:65" s="2" customFormat="1" ht="11.25">
      <c r="A204" s="35"/>
      <c r="B204" s="36"/>
      <c r="C204" s="37"/>
      <c r="D204" s="188" t="s">
        <v>195</v>
      </c>
      <c r="E204" s="37"/>
      <c r="F204" s="189" t="s">
        <v>376</v>
      </c>
      <c r="G204" s="37"/>
      <c r="H204" s="37"/>
      <c r="I204" s="190"/>
      <c r="J204" s="37"/>
      <c r="K204" s="37"/>
      <c r="L204" s="40"/>
      <c r="M204" s="191"/>
      <c r="N204" s="192"/>
      <c r="O204" s="65"/>
      <c r="P204" s="65"/>
      <c r="Q204" s="65"/>
      <c r="R204" s="65"/>
      <c r="S204" s="65"/>
      <c r="T204" s="66"/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T204" s="18" t="s">
        <v>195</v>
      </c>
      <c r="AU204" s="18" t="s">
        <v>81</v>
      </c>
    </row>
    <row r="205" spans="1:65" s="15" customFormat="1" ht="11.25">
      <c r="B205" s="216"/>
      <c r="C205" s="217"/>
      <c r="D205" s="195" t="s">
        <v>197</v>
      </c>
      <c r="E205" s="218" t="s">
        <v>19</v>
      </c>
      <c r="F205" s="219" t="s">
        <v>377</v>
      </c>
      <c r="G205" s="217"/>
      <c r="H205" s="218" t="s">
        <v>19</v>
      </c>
      <c r="I205" s="220"/>
      <c r="J205" s="217"/>
      <c r="K205" s="217"/>
      <c r="L205" s="221"/>
      <c r="M205" s="222"/>
      <c r="N205" s="223"/>
      <c r="O205" s="223"/>
      <c r="P205" s="223"/>
      <c r="Q205" s="223"/>
      <c r="R205" s="223"/>
      <c r="S205" s="223"/>
      <c r="T205" s="224"/>
      <c r="AT205" s="225" t="s">
        <v>197</v>
      </c>
      <c r="AU205" s="225" t="s">
        <v>81</v>
      </c>
      <c r="AV205" s="15" t="s">
        <v>79</v>
      </c>
      <c r="AW205" s="15" t="s">
        <v>33</v>
      </c>
      <c r="AX205" s="15" t="s">
        <v>71</v>
      </c>
      <c r="AY205" s="225" t="s">
        <v>187</v>
      </c>
    </row>
    <row r="206" spans="1:65" s="13" customFormat="1" ht="11.25">
      <c r="B206" s="193"/>
      <c r="C206" s="194"/>
      <c r="D206" s="195" t="s">
        <v>197</v>
      </c>
      <c r="E206" s="196" t="s">
        <v>19</v>
      </c>
      <c r="F206" s="197" t="s">
        <v>378</v>
      </c>
      <c r="G206" s="194"/>
      <c r="H206" s="198">
        <v>217.05199999999999</v>
      </c>
      <c r="I206" s="199"/>
      <c r="J206" s="194"/>
      <c r="K206" s="194"/>
      <c r="L206" s="200"/>
      <c r="M206" s="201"/>
      <c r="N206" s="202"/>
      <c r="O206" s="202"/>
      <c r="P206" s="202"/>
      <c r="Q206" s="202"/>
      <c r="R206" s="202"/>
      <c r="S206" s="202"/>
      <c r="T206" s="203"/>
      <c r="AT206" s="204" t="s">
        <v>197</v>
      </c>
      <c r="AU206" s="204" t="s">
        <v>81</v>
      </c>
      <c r="AV206" s="13" t="s">
        <v>81</v>
      </c>
      <c r="AW206" s="13" t="s">
        <v>33</v>
      </c>
      <c r="AX206" s="13" t="s">
        <v>71</v>
      </c>
      <c r="AY206" s="204" t="s">
        <v>187</v>
      </c>
    </row>
    <row r="207" spans="1:65" s="14" customFormat="1" ht="11.25">
      <c r="B207" s="205"/>
      <c r="C207" s="206"/>
      <c r="D207" s="195" t="s">
        <v>197</v>
      </c>
      <c r="E207" s="207" t="s">
        <v>136</v>
      </c>
      <c r="F207" s="208" t="s">
        <v>199</v>
      </c>
      <c r="G207" s="206"/>
      <c r="H207" s="209">
        <v>217.05199999999999</v>
      </c>
      <c r="I207" s="210"/>
      <c r="J207" s="206"/>
      <c r="K207" s="206"/>
      <c r="L207" s="211"/>
      <c r="M207" s="212"/>
      <c r="N207" s="213"/>
      <c r="O207" s="213"/>
      <c r="P207" s="213"/>
      <c r="Q207" s="213"/>
      <c r="R207" s="213"/>
      <c r="S207" s="213"/>
      <c r="T207" s="214"/>
      <c r="AT207" s="215" t="s">
        <v>197</v>
      </c>
      <c r="AU207" s="215" t="s">
        <v>81</v>
      </c>
      <c r="AV207" s="14" t="s">
        <v>193</v>
      </c>
      <c r="AW207" s="14" t="s">
        <v>33</v>
      </c>
      <c r="AX207" s="14" t="s">
        <v>79</v>
      </c>
      <c r="AY207" s="215" t="s">
        <v>187</v>
      </c>
    </row>
    <row r="208" spans="1:65" s="2" customFormat="1" ht="16.5" customHeight="1">
      <c r="A208" s="35"/>
      <c r="B208" s="36"/>
      <c r="C208" s="226" t="s">
        <v>379</v>
      </c>
      <c r="D208" s="226" t="s">
        <v>346</v>
      </c>
      <c r="E208" s="227" t="s">
        <v>380</v>
      </c>
      <c r="F208" s="228" t="s">
        <v>381</v>
      </c>
      <c r="G208" s="229" t="s">
        <v>382</v>
      </c>
      <c r="H208" s="230">
        <v>7.5970000000000004</v>
      </c>
      <c r="I208" s="231"/>
      <c r="J208" s="232">
        <f>ROUND(I208*H208,2)</f>
        <v>0</v>
      </c>
      <c r="K208" s="228" t="s">
        <v>192</v>
      </c>
      <c r="L208" s="233"/>
      <c r="M208" s="234" t="s">
        <v>19</v>
      </c>
      <c r="N208" s="235" t="s">
        <v>42</v>
      </c>
      <c r="O208" s="65"/>
      <c r="P208" s="184">
        <f>O208*H208</f>
        <v>0</v>
      </c>
      <c r="Q208" s="184">
        <v>1E-3</v>
      </c>
      <c r="R208" s="184">
        <f>Q208*H208</f>
        <v>7.5970000000000005E-3</v>
      </c>
      <c r="S208" s="184">
        <v>0</v>
      </c>
      <c r="T208" s="185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86" t="s">
        <v>232</v>
      </c>
      <c r="AT208" s="186" t="s">
        <v>346</v>
      </c>
      <c r="AU208" s="186" t="s">
        <v>81</v>
      </c>
      <c r="AY208" s="18" t="s">
        <v>187</v>
      </c>
      <c r="BE208" s="187">
        <f>IF(N208="základní",J208,0)</f>
        <v>0</v>
      </c>
      <c r="BF208" s="187">
        <f>IF(N208="snížená",J208,0)</f>
        <v>0</v>
      </c>
      <c r="BG208" s="187">
        <f>IF(N208="zákl. přenesená",J208,0)</f>
        <v>0</v>
      </c>
      <c r="BH208" s="187">
        <f>IF(N208="sníž. přenesená",J208,0)</f>
        <v>0</v>
      </c>
      <c r="BI208" s="187">
        <f>IF(N208="nulová",J208,0)</f>
        <v>0</v>
      </c>
      <c r="BJ208" s="18" t="s">
        <v>79</v>
      </c>
      <c r="BK208" s="187">
        <f>ROUND(I208*H208,2)</f>
        <v>0</v>
      </c>
      <c r="BL208" s="18" t="s">
        <v>193</v>
      </c>
      <c r="BM208" s="186" t="s">
        <v>383</v>
      </c>
    </row>
    <row r="209" spans="1:65" s="13" customFormat="1" ht="11.25">
      <c r="B209" s="193"/>
      <c r="C209" s="194"/>
      <c r="D209" s="195" t="s">
        <v>197</v>
      </c>
      <c r="E209" s="194"/>
      <c r="F209" s="197" t="s">
        <v>384</v>
      </c>
      <c r="G209" s="194"/>
      <c r="H209" s="198">
        <v>7.5970000000000004</v>
      </c>
      <c r="I209" s="199"/>
      <c r="J209" s="194"/>
      <c r="K209" s="194"/>
      <c r="L209" s="200"/>
      <c r="M209" s="201"/>
      <c r="N209" s="202"/>
      <c r="O209" s="202"/>
      <c r="P209" s="202"/>
      <c r="Q209" s="202"/>
      <c r="R209" s="202"/>
      <c r="S209" s="202"/>
      <c r="T209" s="203"/>
      <c r="AT209" s="204" t="s">
        <v>197</v>
      </c>
      <c r="AU209" s="204" t="s">
        <v>81</v>
      </c>
      <c r="AV209" s="13" t="s">
        <v>81</v>
      </c>
      <c r="AW209" s="13" t="s">
        <v>4</v>
      </c>
      <c r="AX209" s="13" t="s">
        <v>79</v>
      </c>
      <c r="AY209" s="204" t="s">
        <v>187</v>
      </c>
    </row>
    <row r="210" spans="1:65" s="2" customFormat="1" ht="16.5" customHeight="1">
      <c r="A210" s="35"/>
      <c r="B210" s="36"/>
      <c r="C210" s="175" t="s">
        <v>385</v>
      </c>
      <c r="D210" s="175" t="s">
        <v>189</v>
      </c>
      <c r="E210" s="176" t="s">
        <v>386</v>
      </c>
      <c r="F210" s="177" t="s">
        <v>387</v>
      </c>
      <c r="G210" s="178" t="s">
        <v>124</v>
      </c>
      <c r="H210" s="179">
        <v>217.05199999999999</v>
      </c>
      <c r="I210" s="180"/>
      <c r="J210" s="181">
        <f>ROUND(I210*H210,2)</f>
        <v>0</v>
      </c>
      <c r="K210" s="177" t="s">
        <v>192</v>
      </c>
      <c r="L210" s="40"/>
      <c r="M210" s="182" t="s">
        <v>19</v>
      </c>
      <c r="N210" s="183" t="s">
        <v>42</v>
      </c>
      <c r="O210" s="65"/>
      <c r="P210" s="184">
        <f>O210*H210</f>
        <v>0</v>
      </c>
      <c r="Q210" s="184">
        <v>0</v>
      </c>
      <c r="R210" s="184">
        <f>Q210*H210</f>
        <v>0</v>
      </c>
      <c r="S210" s="184">
        <v>0</v>
      </c>
      <c r="T210" s="185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86" t="s">
        <v>193</v>
      </c>
      <c r="AT210" s="186" t="s">
        <v>189</v>
      </c>
      <c r="AU210" s="186" t="s">
        <v>81</v>
      </c>
      <c r="AY210" s="18" t="s">
        <v>187</v>
      </c>
      <c r="BE210" s="187">
        <f>IF(N210="základní",J210,0)</f>
        <v>0</v>
      </c>
      <c r="BF210" s="187">
        <f>IF(N210="snížená",J210,0)</f>
        <v>0</v>
      </c>
      <c r="BG210" s="187">
        <f>IF(N210="zákl. přenesená",J210,0)</f>
        <v>0</v>
      </c>
      <c r="BH210" s="187">
        <f>IF(N210="sníž. přenesená",J210,0)</f>
        <v>0</v>
      </c>
      <c r="BI210" s="187">
        <f>IF(N210="nulová",J210,0)</f>
        <v>0</v>
      </c>
      <c r="BJ210" s="18" t="s">
        <v>79</v>
      </c>
      <c r="BK210" s="187">
        <f>ROUND(I210*H210,2)</f>
        <v>0</v>
      </c>
      <c r="BL210" s="18" t="s">
        <v>193</v>
      </c>
      <c r="BM210" s="186" t="s">
        <v>388</v>
      </c>
    </row>
    <row r="211" spans="1:65" s="2" customFormat="1" ht="11.25">
      <c r="A211" s="35"/>
      <c r="B211" s="36"/>
      <c r="C211" s="37"/>
      <c r="D211" s="188" t="s">
        <v>195</v>
      </c>
      <c r="E211" s="37"/>
      <c r="F211" s="189" t="s">
        <v>389</v>
      </c>
      <c r="G211" s="37"/>
      <c r="H211" s="37"/>
      <c r="I211" s="190"/>
      <c r="J211" s="37"/>
      <c r="K211" s="37"/>
      <c r="L211" s="40"/>
      <c r="M211" s="191"/>
      <c r="N211" s="192"/>
      <c r="O211" s="65"/>
      <c r="P211" s="65"/>
      <c r="Q211" s="65"/>
      <c r="R211" s="65"/>
      <c r="S211" s="65"/>
      <c r="T211" s="66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T211" s="18" t="s">
        <v>195</v>
      </c>
      <c r="AU211" s="18" t="s">
        <v>81</v>
      </c>
    </row>
    <row r="212" spans="1:65" s="2" customFormat="1" ht="24.2" customHeight="1">
      <c r="A212" s="35"/>
      <c r="B212" s="36"/>
      <c r="C212" s="175" t="s">
        <v>390</v>
      </c>
      <c r="D212" s="175" t="s">
        <v>189</v>
      </c>
      <c r="E212" s="176" t="s">
        <v>391</v>
      </c>
      <c r="F212" s="177" t="s">
        <v>392</v>
      </c>
      <c r="G212" s="178" t="s">
        <v>124</v>
      </c>
      <c r="H212" s="179">
        <v>217.05199999999999</v>
      </c>
      <c r="I212" s="180"/>
      <c r="J212" s="181">
        <f>ROUND(I212*H212,2)</f>
        <v>0</v>
      </c>
      <c r="K212" s="177" t="s">
        <v>192</v>
      </c>
      <c r="L212" s="40"/>
      <c r="M212" s="182" t="s">
        <v>19</v>
      </c>
      <c r="N212" s="183" t="s">
        <v>42</v>
      </c>
      <c r="O212" s="65"/>
      <c r="P212" s="184">
        <f>O212*H212</f>
        <v>0</v>
      </c>
      <c r="Q212" s="184">
        <v>0</v>
      </c>
      <c r="R212" s="184">
        <f>Q212*H212</f>
        <v>0</v>
      </c>
      <c r="S212" s="184">
        <v>0</v>
      </c>
      <c r="T212" s="185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86" t="s">
        <v>193</v>
      </c>
      <c r="AT212" s="186" t="s">
        <v>189</v>
      </c>
      <c r="AU212" s="186" t="s">
        <v>81</v>
      </c>
      <c r="AY212" s="18" t="s">
        <v>187</v>
      </c>
      <c r="BE212" s="187">
        <f>IF(N212="základní",J212,0)</f>
        <v>0</v>
      </c>
      <c r="BF212" s="187">
        <f>IF(N212="snížená",J212,0)</f>
        <v>0</v>
      </c>
      <c r="BG212" s="187">
        <f>IF(N212="zákl. přenesená",J212,0)</f>
        <v>0</v>
      </c>
      <c r="BH212" s="187">
        <f>IF(N212="sníž. přenesená",J212,0)</f>
        <v>0</v>
      </c>
      <c r="BI212" s="187">
        <f>IF(N212="nulová",J212,0)</f>
        <v>0</v>
      </c>
      <c r="BJ212" s="18" t="s">
        <v>79</v>
      </c>
      <c r="BK212" s="187">
        <f>ROUND(I212*H212,2)</f>
        <v>0</v>
      </c>
      <c r="BL212" s="18" t="s">
        <v>193</v>
      </c>
      <c r="BM212" s="186" t="s">
        <v>393</v>
      </c>
    </row>
    <row r="213" spans="1:65" s="2" customFormat="1" ht="11.25">
      <c r="A213" s="35"/>
      <c r="B213" s="36"/>
      <c r="C213" s="37"/>
      <c r="D213" s="188" t="s">
        <v>195</v>
      </c>
      <c r="E213" s="37"/>
      <c r="F213" s="189" t="s">
        <v>394</v>
      </c>
      <c r="G213" s="37"/>
      <c r="H213" s="37"/>
      <c r="I213" s="190"/>
      <c r="J213" s="37"/>
      <c r="K213" s="37"/>
      <c r="L213" s="40"/>
      <c r="M213" s="191"/>
      <c r="N213" s="192"/>
      <c r="O213" s="65"/>
      <c r="P213" s="65"/>
      <c r="Q213" s="65"/>
      <c r="R213" s="65"/>
      <c r="S213" s="65"/>
      <c r="T213" s="66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T213" s="18" t="s">
        <v>195</v>
      </c>
      <c r="AU213" s="18" t="s">
        <v>81</v>
      </c>
    </row>
    <row r="214" spans="1:65" s="2" customFormat="1" ht="16.5" customHeight="1">
      <c r="A214" s="35"/>
      <c r="B214" s="36"/>
      <c r="C214" s="175" t="s">
        <v>395</v>
      </c>
      <c r="D214" s="175" t="s">
        <v>189</v>
      </c>
      <c r="E214" s="176" t="s">
        <v>396</v>
      </c>
      <c r="F214" s="177" t="s">
        <v>397</v>
      </c>
      <c r="G214" s="178" t="s">
        <v>124</v>
      </c>
      <c r="H214" s="179">
        <v>217.05199999999999</v>
      </c>
      <c r="I214" s="180"/>
      <c r="J214" s="181">
        <f>ROUND(I214*H214,2)</f>
        <v>0</v>
      </c>
      <c r="K214" s="177" t="s">
        <v>192</v>
      </c>
      <c r="L214" s="40"/>
      <c r="M214" s="182" t="s">
        <v>19</v>
      </c>
      <c r="N214" s="183" t="s">
        <v>42</v>
      </c>
      <c r="O214" s="65"/>
      <c r="P214" s="184">
        <f>O214*H214</f>
        <v>0</v>
      </c>
      <c r="Q214" s="184">
        <v>0</v>
      </c>
      <c r="R214" s="184">
        <f>Q214*H214</f>
        <v>0</v>
      </c>
      <c r="S214" s="184">
        <v>0</v>
      </c>
      <c r="T214" s="185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86" t="s">
        <v>193</v>
      </c>
      <c r="AT214" s="186" t="s">
        <v>189</v>
      </c>
      <c r="AU214" s="186" t="s">
        <v>81</v>
      </c>
      <c r="AY214" s="18" t="s">
        <v>187</v>
      </c>
      <c r="BE214" s="187">
        <f>IF(N214="základní",J214,0)</f>
        <v>0</v>
      </c>
      <c r="BF214" s="187">
        <f>IF(N214="snížená",J214,0)</f>
        <v>0</v>
      </c>
      <c r="BG214" s="187">
        <f>IF(N214="zákl. přenesená",J214,0)</f>
        <v>0</v>
      </c>
      <c r="BH214" s="187">
        <f>IF(N214="sníž. přenesená",J214,0)</f>
        <v>0</v>
      </c>
      <c r="BI214" s="187">
        <f>IF(N214="nulová",J214,0)</f>
        <v>0</v>
      </c>
      <c r="BJ214" s="18" t="s">
        <v>79</v>
      </c>
      <c r="BK214" s="187">
        <f>ROUND(I214*H214,2)</f>
        <v>0</v>
      </c>
      <c r="BL214" s="18" t="s">
        <v>193</v>
      </c>
      <c r="BM214" s="186" t="s">
        <v>398</v>
      </c>
    </row>
    <row r="215" spans="1:65" s="2" customFormat="1" ht="11.25">
      <c r="A215" s="35"/>
      <c r="B215" s="36"/>
      <c r="C215" s="37"/>
      <c r="D215" s="188" t="s">
        <v>195</v>
      </c>
      <c r="E215" s="37"/>
      <c r="F215" s="189" t="s">
        <v>399</v>
      </c>
      <c r="G215" s="37"/>
      <c r="H215" s="37"/>
      <c r="I215" s="190"/>
      <c r="J215" s="37"/>
      <c r="K215" s="37"/>
      <c r="L215" s="40"/>
      <c r="M215" s="191"/>
      <c r="N215" s="192"/>
      <c r="O215" s="65"/>
      <c r="P215" s="65"/>
      <c r="Q215" s="65"/>
      <c r="R215" s="65"/>
      <c r="S215" s="65"/>
      <c r="T215" s="66"/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T215" s="18" t="s">
        <v>195</v>
      </c>
      <c r="AU215" s="18" t="s">
        <v>81</v>
      </c>
    </row>
    <row r="216" spans="1:65" s="2" customFormat="1" ht="16.5" customHeight="1">
      <c r="A216" s="35"/>
      <c r="B216" s="36"/>
      <c r="C216" s="175" t="s">
        <v>400</v>
      </c>
      <c r="D216" s="175" t="s">
        <v>189</v>
      </c>
      <c r="E216" s="176" t="s">
        <v>401</v>
      </c>
      <c r="F216" s="177" t="s">
        <v>402</v>
      </c>
      <c r="G216" s="178" t="s">
        <v>144</v>
      </c>
      <c r="H216" s="179">
        <v>21.704999999999998</v>
      </c>
      <c r="I216" s="180"/>
      <c r="J216" s="181">
        <f>ROUND(I216*H216,2)</f>
        <v>0</v>
      </c>
      <c r="K216" s="177" t="s">
        <v>192</v>
      </c>
      <c r="L216" s="40"/>
      <c r="M216" s="182" t="s">
        <v>19</v>
      </c>
      <c r="N216" s="183" t="s">
        <v>42</v>
      </c>
      <c r="O216" s="65"/>
      <c r="P216" s="184">
        <f>O216*H216</f>
        <v>0</v>
      </c>
      <c r="Q216" s="184">
        <v>0</v>
      </c>
      <c r="R216" s="184">
        <f>Q216*H216</f>
        <v>0</v>
      </c>
      <c r="S216" s="184">
        <v>0</v>
      </c>
      <c r="T216" s="185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86" t="s">
        <v>193</v>
      </c>
      <c r="AT216" s="186" t="s">
        <v>189</v>
      </c>
      <c r="AU216" s="186" t="s">
        <v>81</v>
      </c>
      <c r="AY216" s="18" t="s">
        <v>187</v>
      </c>
      <c r="BE216" s="187">
        <f>IF(N216="základní",J216,0)</f>
        <v>0</v>
      </c>
      <c r="BF216" s="187">
        <f>IF(N216="snížená",J216,0)</f>
        <v>0</v>
      </c>
      <c r="BG216" s="187">
        <f>IF(N216="zákl. přenesená",J216,0)</f>
        <v>0</v>
      </c>
      <c r="BH216" s="187">
        <f>IF(N216="sníž. přenesená",J216,0)</f>
        <v>0</v>
      </c>
      <c r="BI216" s="187">
        <f>IF(N216="nulová",J216,0)</f>
        <v>0</v>
      </c>
      <c r="BJ216" s="18" t="s">
        <v>79</v>
      </c>
      <c r="BK216" s="187">
        <f>ROUND(I216*H216,2)</f>
        <v>0</v>
      </c>
      <c r="BL216" s="18" t="s">
        <v>193</v>
      </c>
      <c r="BM216" s="186" t="s">
        <v>403</v>
      </c>
    </row>
    <row r="217" spans="1:65" s="2" customFormat="1" ht="11.25">
      <c r="A217" s="35"/>
      <c r="B217" s="36"/>
      <c r="C217" s="37"/>
      <c r="D217" s="188" t="s">
        <v>195</v>
      </c>
      <c r="E217" s="37"/>
      <c r="F217" s="189" t="s">
        <v>404</v>
      </c>
      <c r="G217" s="37"/>
      <c r="H217" s="37"/>
      <c r="I217" s="190"/>
      <c r="J217" s="37"/>
      <c r="K217" s="37"/>
      <c r="L217" s="40"/>
      <c r="M217" s="191"/>
      <c r="N217" s="192"/>
      <c r="O217" s="65"/>
      <c r="P217" s="65"/>
      <c r="Q217" s="65"/>
      <c r="R217" s="65"/>
      <c r="S217" s="65"/>
      <c r="T217" s="66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T217" s="18" t="s">
        <v>195</v>
      </c>
      <c r="AU217" s="18" t="s">
        <v>81</v>
      </c>
    </row>
    <row r="218" spans="1:65" s="13" customFormat="1" ht="11.25">
      <c r="B218" s="193"/>
      <c r="C218" s="194"/>
      <c r="D218" s="195" t="s">
        <v>197</v>
      </c>
      <c r="E218" s="194"/>
      <c r="F218" s="197" t="s">
        <v>405</v>
      </c>
      <c r="G218" s="194"/>
      <c r="H218" s="198">
        <v>21.704999999999998</v>
      </c>
      <c r="I218" s="199"/>
      <c r="J218" s="194"/>
      <c r="K218" s="194"/>
      <c r="L218" s="200"/>
      <c r="M218" s="201"/>
      <c r="N218" s="202"/>
      <c r="O218" s="202"/>
      <c r="P218" s="202"/>
      <c r="Q218" s="202"/>
      <c r="R218" s="202"/>
      <c r="S218" s="202"/>
      <c r="T218" s="203"/>
      <c r="AT218" s="204" t="s">
        <v>197</v>
      </c>
      <c r="AU218" s="204" t="s">
        <v>81</v>
      </c>
      <c r="AV218" s="13" t="s">
        <v>81</v>
      </c>
      <c r="AW218" s="13" t="s">
        <v>4</v>
      </c>
      <c r="AX218" s="13" t="s">
        <v>79</v>
      </c>
      <c r="AY218" s="204" t="s">
        <v>187</v>
      </c>
    </row>
    <row r="219" spans="1:65" s="2" customFormat="1" ht="16.5" customHeight="1">
      <c r="A219" s="35"/>
      <c r="B219" s="36"/>
      <c r="C219" s="226" t="s">
        <v>406</v>
      </c>
      <c r="D219" s="226" t="s">
        <v>346</v>
      </c>
      <c r="E219" s="227" t="s">
        <v>407</v>
      </c>
      <c r="F219" s="228" t="s">
        <v>408</v>
      </c>
      <c r="G219" s="229" t="s">
        <v>144</v>
      </c>
      <c r="H219" s="230">
        <v>21.704999999999998</v>
      </c>
      <c r="I219" s="231"/>
      <c r="J219" s="232">
        <f>ROUND(I219*H219,2)</f>
        <v>0</v>
      </c>
      <c r="K219" s="228" t="s">
        <v>192</v>
      </c>
      <c r="L219" s="233"/>
      <c r="M219" s="234" t="s">
        <v>19</v>
      </c>
      <c r="N219" s="235" t="s">
        <v>42</v>
      </c>
      <c r="O219" s="65"/>
      <c r="P219" s="184">
        <f>O219*H219</f>
        <v>0</v>
      </c>
      <c r="Q219" s="184">
        <v>0</v>
      </c>
      <c r="R219" s="184">
        <f>Q219*H219</f>
        <v>0</v>
      </c>
      <c r="S219" s="184">
        <v>0</v>
      </c>
      <c r="T219" s="185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86" t="s">
        <v>232</v>
      </c>
      <c r="AT219" s="186" t="s">
        <v>346</v>
      </c>
      <c r="AU219" s="186" t="s">
        <v>81</v>
      </c>
      <c r="AY219" s="18" t="s">
        <v>187</v>
      </c>
      <c r="BE219" s="187">
        <f>IF(N219="základní",J219,0)</f>
        <v>0</v>
      </c>
      <c r="BF219" s="187">
        <f>IF(N219="snížená",J219,0)</f>
        <v>0</v>
      </c>
      <c r="BG219" s="187">
        <f>IF(N219="zákl. přenesená",J219,0)</f>
        <v>0</v>
      </c>
      <c r="BH219" s="187">
        <f>IF(N219="sníž. přenesená",J219,0)</f>
        <v>0</v>
      </c>
      <c r="BI219" s="187">
        <f>IF(N219="nulová",J219,0)</f>
        <v>0</v>
      </c>
      <c r="BJ219" s="18" t="s">
        <v>79</v>
      </c>
      <c r="BK219" s="187">
        <f>ROUND(I219*H219,2)</f>
        <v>0</v>
      </c>
      <c r="BL219" s="18" t="s">
        <v>193</v>
      </c>
      <c r="BM219" s="186" t="s">
        <v>409</v>
      </c>
    </row>
    <row r="220" spans="1:65" s="13" customFormat="1" ht="11.25">
      <c r="B220" s="193"/>
      <c r="C220" s="194"/>
      <c r="D220" s="195" t="s">
        <v>197</v>
      </c>
      <c r="E220" s="194"/>
      <c r="F220" s="197" t="s">
        <v>405</v>
      </c>
      <c r="G220" s="194"/>
      <c r="H220" s="198">
        <v>21.704999999999998</v>
      </c>
      <c r="I220" s="199"/>
      <c r="J220" s="194"/>
      <c r="K220" s="194"/>
      <c r="L220" s="200"/>
      <c r="M220" s="201"/>
      <c r="N220" s="202"/>
      <c r="O220" s="202"/>
      <c r="P220" s="202"/>
      <c r="Q220" s="202"/>
      <c r="R220" s="202"/>
      <c r="S220" s="202"/>
      <c r="T220" s="203"/>
      <c r="AT220" s="204" t="s">
        <v>197</v>
      </c>
      <c r="AU220" s="204" t="s">
        <v>81</v>
      </c>
      <c r="AV220" s="13" t="s">
        <v>81</v>
      </c>
      <c r="AW220" s="13" t="s">
        <v>4</v>
      </c>
      <c r="AX220" s="13" t="s">
        <v>79</v>
      </c>
      <c r="AY220" s="204" t="s">
        <v>187</v>
      </c>
    </row>
    <row r="221" spans="1:65" s="12" customFormat="1" ht="22.9" customHeight="1">
      <c r="B221" s="159"/>
      <c r="C221" s="160"/>
      <c r="D221" s="161" t="s">
        <v>70</v>
      </c>
      <c r="E221" s="173" t="s">
        <v>205</v>
      </c>
      <c r="F221" s="173" t="s">
        <v>410</v>
      </c>
      <c r="G221" s="160"/>
      <c r="H221" s="160"/>
      <c r="I221" s="163"/>
      <c r="J221" s="174">
        <f>BK221</f>
        <v>0</v>
      </c>
      <c r="K221" s="160"/>
      <c r="L221" s="165"/>
      <c r="M221" s="166"/>
      <c r="N221" s="167"/>
      <c r="O221" s="167"/>
      <c r="P221" s="168">
        <f>SUM(P222:P228)</f>
        <v>0</v>
      </c>
      <c r="Q221" s="167"/>
      <c r="R221" s="168">
        <f>SUM(R222:R228)</f>
        <v>0</v>
      </c>
      <c r="S221" s="167"/>
      <c r="T221" s="169">
        <f>SUM(T222:T228)</f>
        <v>0</v>
      </c>
      <c r="AR221" s="170" t="s">
        <v>79</v>
      </c>
      <c r="AT221" s="171" t="s">
        <v>70</v>
      </c>
      <c r="AU221" s="171" t="s">
        <v>79</v>
      </c>
      <c r="AY221" s="170" t="s">
        <v>187</v>
      </c>
      <c r="BK221" s="172">
        <f>SUM(BK222:BK228)</f>
        <v>0</v>
      </c>
    </row>
    <row r="222" spans="1:65" s="2" customFormat="1" ht="16.5" customHeight="1">
      <c r="A222" s="35"/>
      <c r="B222" s="36"/>
      <c r="C222" s="175" t="s">
        <v>411</v>
      </c>
      <c r="D222" s="175" t="s">
        <v>189</v>
      </c>
      <c r="E222" s="176" t="s">
        <v>412</v>
      </c>
      <c r="F222" s="177" t="s">
        <v>413</v>
      </c>
      <c r="G222" s="178" t="s">
        <v>128</v>
      </c>
      <c r="H222" s="179">
        <v>1371.27</v>
      </c>
      <c r="I222" s="180"/>
      <c r="J222" s="181">
        <f>ROUND(I222*H222,2)</f>
        <v>0</v>
      </c>
      <c r="K222" s="177" t="s">
        <v>192</v>
      </c>
      <c r="L222" s="40"/>
      <c r="M222" s="182" t="s">
        <v>19</v>
      </c>
      <c r="N222" s="183" t="s">
        <v>42</v>
      </c>
      <c r="O222" s="65"/>
      <c r="P222" s="184">
        <f>O222*H222</f>
        <v>0</v>
      </c>
      <c r="Q222" s="184">
        <v>0</v>
      </c>
      <c r="R222" s="184">
        <f>Q222*H222</f>
        <v>0</v>
      </c>
      <c r="S222" s="184">
        <v>0</v>
      </c>
      <c r="T222" s="185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86" t="s">
        <v>193</v>
      </c>
      <c r="AT222" s="186" t="s">
        <v>189</v>
      </c>
      <c r="AU222" s="186" t="s">
        <v>81</v>
      </c>
      <c r="AY222" s="18" t="s">
        <v>187</v>
      </c>
      <c r="BE222" s="187">
        <f>IF(N222="základní",J222,0)</f>
        <v>0</v>
      </c>
      <c r="BF222" s="187">
        <f>IF(N222="snížená",J222,0)</f>
        <v>0</v>
      </c>
      <c r="BG222" s="187">
        <f>IF(N222="zákl. přenesená",J222,0)</f>
        <v>0</v>
      </c>
      <c r="BH222" s="187">
        <f>IF(N222="sníž. přenesená",J222,0)</f>
        <v>0</v>
      </c>
      <c r="BI222" s="187">
        <f>IF(N222="nulová",J222,0)</f>
        <v>0</v>
      </c>
      <c r="BJ222" s="18" t="s">
        <v>79</v>
      </c>
      <c r="BK222" s="187">
        <f>ROUND(I222*H222,2)</f>
        <v>0</v>
      </c>
      <c r="BL222" s="18" t="s">
        <v>193</v>
      </c>
      <c r="BM222" s="186" t="s">
        <v>414</v>
      </c>
    </row>
    <row r="223" spans="1:65" s="2" customFormat="1" ht="11.25">
      <c r="A223" s="35"/>
      <c r="B223" s="36"/>
      <c r="C223" s="37"/>
      <c r="D223" s="188" t="s">
        <v>195</v>
      </c>
      <c r="E223" s="37"/>
      <c r="F223" s="189" t="s">
        <v>415</v>
      </c>
      <c r="G223" s="37"/>
      <c r="H223" s="37"/>
      <c r="I223" s="190"/>
      <c r="J223" s="37"/>
      <c r="K223" s="37"/>
      <c r="L223" s="40"/>
      <c r="M223" s="191"/>
      <c r="N223" s="192"/>
      <c r="O223" s="65"/>
      <c r="P223" s="65"/>
      <c r="Q223" s="65"/>
      <c r="R223" s="65"/>
      <c r="S223" s="65"/>
      <c r="T223" s="66"/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T223" s="18" t="s">
        <v>195</v>
      </c>
      <c r="AU223" s="18" t="s">
        <v>81</v>
      </c>
    </row>
    <row r="224" spans="1:65" s="13" customFormat="1" ht="11.25">
      <c r="B224" s="193"/>
      <c r="C224" s="194"/>
      <c r="D224" s="195" t="s">
        <v>197</v>
      </c>
      <c r="E224" s="196" t="s">
        <v>19</v>
      </c>
      <c r="F224" s="197" t="s">
        <v>139</v>
      </c>
      <c r="G224" s="194"/>
      <c r="H224" s="198">
        <v>1371.27</v>
      </c>
      <c r="I224" s="199"/>
      <c r="J224" s="194"/>
      <c r="K224" s="194"/>
      <c r="L224" s="200"/>
      <c r="M224" s="201"/>
      <c r="N224" s="202"/>
      <c r="O224" s="202"/>
      <c r="P224" s="202"/>
      <c r="Q224" s="202"/>
      <c r="R224" s="202"/>
      <c r="S224" s="202"/>
      <c r="T224" s="203"/>
      <c r="AT224" s="204" t="s">
        <v>197</v>
      </c>
      <c r="AU224" s="204" t="s">
        <v>81</v>
      </c>
      <c r="AV224" s="13" t="s">
        <v>81</v>
      </c>
      <c r="AW224" s="13" t="s">
        <v>33</v>
      </c>
      <c r="AX224" s="13" t="s">
        <v>79</v>
      </c>
      <c r="AY224" s="204" t="s">
        <v>187</v>
      </c>
    </row>
    <row r="225" spans="1:65" s="2" customFormat="1" ht="16.5" customHeight="1">
      <c r="A225" s="35"/>
      <c r="B225" s="36"/>
      <c r="C225" s="175" t="s">
        <v>416</v>
      </c>
      <c r="D225" s="175" t="s">
        <v>189</v>
      </c>
      <c r="E225" s="176" t="s">
        <v>417</v>
      </c>
      <c r="F225" s="177" t="s">
        <v>418</v>
      </c>
      <c r="G225" s="178" t="s">
        <v>128</v>
      </c>
      <c r="H225" s="179">
        <v>2742.54</v>
      </c>
      <c r="I225" s="180"/>
      <c r="J225" s="181">
        <f>ROUND(I225*H225,2)</f>
        <v>0</v>
      </c>
      <c r="K225" s="177" t="s">
        <v>192</v>
      </c>
      <c r="L225" s="40"/>
      <c r="M225" s="182" t="s">
        <v>19</v>
      </c>
      <c r="N225" s="183" t="s">
        <v>42</v>
      </c>
      <c r="O225" s="65"/>
      <c r="P225" s="184">
        <f>O225*H225</f>
        <v>0</v>
      </c>
      <c r="Q225" s="184">
        <v>0</v>
      </c>
      <c r="R225" s="184">
        <f>Q225*H225</f>
        <v>0</v>
      </c>
      <c r="S225" s="184">
        <v>0</v>
      </c>
      <c r="T225" s="185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86" t="s">
        <v>193</v>
      </c>
      <c r="AT225" s="186" t="s">
        <v>189</v>
      </c>
      <c r="AU225" s="186" t="s">
        <v>81</v>
      </c>
      <c r="AY225" s="18" t="s">
        <v>187</v>
      </c>
      <c r="BE225" s="187">
        <f>IF(N225="základní",J225,0)</f>
        <v>0</v>
      </c>
      <c r="BF225" s="187">
        <f>IF(N225="snížená",J225,0)</f>
        <v>0</v>
      </c>
      <c r="BG225" s="187">
        <f>IF(N225="zákl. přenesená",J225,0)</f>
        <v>0</v>
      </c>
      <c r="BH225" s="187">
        <f>IF(N225="sníž. přenesená",J225,0)</f>
        <v>0</v>
      </c>
      <c r="BI225" s="187">
        <f>IF(N225="nulová",J225,0)</f>
        <v>0</v>
      </c>
      <c r="BJ225" s="18" t="s">
        <v>79</v>
      </c>
      <c r="BK225" s="187">
        <f>ROUND(I225*H225,2)</f>
        <v>0</v>
      </c>
      <c r="BL225" s="18" t="s">
        <v>193</v>
      </c>
      <c r="BM225" s="186" t="s">
        <v>419</v>
      </c>
    </row>
    <row r="226" spans="1:65" s="2" customFormat="1" ht="11.25">
      <c r="A226" s="35"/>
      <c r="B226" s="36"/>
      <c r="C226" s="37"/>
      <c r="D226" s="188" t="s">
        <v>195</v>
      </c>
      <c r="E226" s="37"/>
      <c r="F226" s="189" t="s">
        <v>420</v>
      </c>
      <c r="G226" s="37"/>
      <c r="H226" s="37"/>
      <c r="I226" s="190"/>
      <c r="J226" s="37"/>
      <c r="K226" s="37"/>
      <c r="L226" s="40"/>
      <c r="M226" s="191"/>
      <c r="N226" s="192"/>
      <c r="O226" s="65"/>
      <c r="P226" s="65"/>
      <c r="Q226" s="65"/>
      <c r="R226" s="65"/>
      <c r="S226" s="65"/>
      <c r="T226" s="66"/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T226" s="18" t="s">
        <v>195</v>
      </c>
      <c r="AU226" s="18" t="s">
        <v>81</v>
      </c>
    </row>
    <row r="227" spans="1:65" s="15" customFormat="1" ht="11.25">
      <c r="B227" s="216"/>
      <c r="C227" s="217"/>
      <c r="D227" s="195" t="s">
        <v>197</v>
      </c>
      <c r="E227" s="218" t="s">
        <v>19</v>
      </c>
      <c r="F227" s="219" t="s">
        <v>421</v>
      </c>
      <c r="G227" s="217"/>
      <c r="H227" s="218" t="s">
        <v>19</v>
      </c>
      <c r="I227" s="220"/>
      <c r="J227" s="217"/>
      <c r="K227" s="217"/>
      <c r="L227" s="221"/>
      <c r="M227" s="222"/>
      <c r="N227" s="223"/>
      <c r="O227" s="223"/>
      <c r="P227" s="223"/>
      <c r="Q227" s="223"/>
      <c r="R227" s="223"/>
      <c r="S227" s="223"/>
      <c r="T227" s="224"/>
      <c r="AT227" s="225" t="s">
        <v>197</v>
      </c>
      <c r="AU227" s="225" t="s">
        <v>81</v>
      </c>
      <c r="AV227" s="15" t="s">
        <v>79</v>
      </c>
      <c r="AW227" s="15" t="s">
        <v>33</v>
      </c>
      <c r="AX227" s="15" t="s">
        <v>71</v>
      </c>
      <c r="AY227" s="225" t="s">
        <v>187</v>
      </c>
    </row>
    <row r="228" spans="1:65" s="13" customFormat="1" ht="11.25">
      <c r="B228" s="193"/>
      <c r="C228" s="194"/>
      <c r="D228" s="195" t="s">
        <v>197</v>
      </c>
      <c r="E228" s="196" t="s">
        <v>19</v>
      </c>
      <c r="F228" s="197" t="s">
        <v>422</v>
      </c>
      <c r="G228" s="194"/>
      <c r="H228" s="198">
        <v>2742.54</v>
      </c>
      <c r="I228" s="199"/>
      <c r="J228" s="194"/>
      <c r="K228" s="194"/>
      <c r="L228" s="200"/>
      <c r="M228" s="201"/>
      <c r="N228" s="202"/>
      <c r="O228" s="202"/>
      <c r="P228" s="202"/>
      <c r="Q228" s="202"/>
      <c r="R228" s="202"/>
      <c r="S228" s="202"/>
      <c r="T228" s="203"/>
      <c r="AT228" s="204" t="s">
        <v>197</v>
      </c>
      <c r="AU228" s="204" t="s">
        <v>81</v>
      </c>
      <c r="AV228" s="13" t="s">
        <v>81</v>
      </c>
      <c r="AW228" s="13" t="s">
        <v>33</v>
      </c>
      <c r="AX228" s="13" t="s">
        <v>79</v>
      </c>
      <c r="AY228" s="204" t="s">
        <v>187</v>
      </c>
    </row>
    <row r="229" spans="1:65" s="12" customFormat="1" ht="22.9" customHeight="1">
      <c r="B229" s="159"/>
      <c r="C229" s="160"/>
      <c r="D229" s="161" t="s">
        <v>70</v>
      </c>
      <c r="E229" s="173" t="s">
        <v>193</v>
      </c>
      <c r="F229" s="173" t="s">
        <v>423</v>
      </c>
      <c r="G229" s="160"/>
      <c r="H229" s="160"/>
      <c r="I229" s="163"/>
      <c r="J229" s="174">
        <f>BK229</f>
        <v>0</v>
      </c>
      <c r="K229" s="160"/>
      <c r="L229" s="165"/>
      <c r="M229" s="166"/>
      <c r="N229" s="167"/>
      <c r="O229" s="167"/>
      <c r="P229" s="168">
        <f>SUM(P230:P250)</f>
        <v>0</v>
      </c>
      <c r="Q229" s="167"/>
      <c r="R229" s="168">
        <f>SUM(R230:R250)</f>
        <v>10.772057520000001</v>
      </c>
      <c r="S229" s="167"/>
      <c r="T229" s="169">
        <f>SUM(T230:T250)</f>
        <v>0</v>
      </c>
      <c r="AR229" s="170" t="s">
        <v>79</v>
      </c>
      <c r="AT229" s="171" t="s">
        <v>70</v>
      </c>
      <c r="AU229" s="171" t="s">
        <v>79</v>
      </c>
      <c r="AY229" s="170" t="s">
        <v>187</v>
      </c>
      <c r="BK229" s="172">
        <f>SUM(BK230:BK250)</f>
        <v>0</v>
      </c>
    </row>
    <row r="230" spans="1:65" s="2" customFormat="1" ht="16.5" customHeight="1">
      <c r="A230" s="35"/>
      <c r="B230" s="36"/>
      <c r="C230" s="175" t="s">
        <v>424</v>
      </c>
      <c r="D230" s="175" t="s">
        <v>189</v>
      </c>
      <c r="E230" s="176" t="s">
        <v>425</v>
      </c>
      <c r="F230" s="177" t="s">
        <v>426</v>
      </c>
      <c r="G230" s="178" t="s">
        <v>427</v>
      </c>
      <c r="H230" s="179">
        <v>47</v>
      </c>
      <c r="I230" s="180"/>
      <c r="J230" s="181">
        <f>ROUND(I230*H230,2)</f>
        <v>0</v>
      </c>
      <c r="K230" s="177" t="s">
        <v>192</v>
      </c>
      <c r="L230" s="40"/>
      <c r="M230" s="182" t="s">
        <v>19</v>
      </c>
      <c r="N230" s="183" t="s">
        <v>42</v>
      </c>
      <c r="O230" s="65"/>
      <c r="P230" s="184">
        <f>O230*H230</f>
        <v>0</v>
      </c>
      <c r="Q230" s="184">
        <v>8.7419999999999998E-2</v>
      </c>
      <c r="R230" s="184">
        <f>Q230*H230</f>
        <v>4.1087400000000001</v>
      </c>
      <c r="S230" s="184">
        <v>0</v>
      </c>
      <c r="T230" s="185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186" t="s">
        <v>193</v>
      </c>
      <c r="AT230" s="186" t="s">
        <v>189</v>
      </c>
      <c r="AU230" s="186" t="s">
        <v>81</v>
      </c>
      <c r="AY230" s="18" t="s">
        <v>187</v>
      </c>
      <c r="BE230" s="187">
        <f>IF(N230="základní",J230,0)</f>
        <v>0</v>
      </c>
      <c r="BF230" s="187">
        <f>IF(N230="snížená",J230,0)</f>
        <v>0</v>
      </c>
      <c r="BG230" s="187">
        <f>IF(N230="zákl. přenesená",J230,0)</f>
        <v>0</v>
      </c>
      <c r="BH230" s="187">
        <f>IF(N230="sníž. přenesená",J230,0)</f>
        <v>0</v>
      </c>
      <c r="BI230" s="187">
        <f>IF(N230="nulová",J230,0)</f>
        <v>0</v>
      </c>
      <c r="BJ230" s="18" t="s">
        <v>79</v>
      </c>
      <c r="BK230" s="187">
        <f>ROUND(I230*H230,2)</f>
        <v>0</v>
      </c>
      <c r="BL230" s="18" t="s">
        <v>193</v>
      </c>
      <c r="BM230" s="186" t="s">
        <v>428</v>
      </c>
    </row>
    <row r="231" spans="1:65" s="2" customFormat="1" ht="11.25">
      <c r="A231" s="35"/>
      <c r="B231" s="36"/>
      <c r="C231" s="37"/>
      <c r="D231" s="188" t="s">
        <v>195</v>
      </c>
      <c r="E231" s="37"/>
      <c r="F231" s="189" t="s">
        <v>429</v>
      </c>
      <c r="G231" s="37"/>
      <c r="H231" s="37"/>
      <c r="I231" s="190"/>
      <c r="J231" s="37"/>
      <c r="K231" s="37"/>
      <c r="L231" s="40"/>
      <c r="M231" s="191"/>
      <c r="N231" s="192"/>
      <c r="O231" s="65"/>
      <c r="P231" s="65"/>
      <c r="Q231" s="65"/>
      <c r="R231" s="65"/>
      <c r="S231" s="65"/>
      <c r="T231" s="66"/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T231" s="18" t="s">
        <v>195</v>
      </c>
      <c r="AU231" s="18" t="s">
        <v>81</v>
      </c>
    </row>
    <row r="232" spans="1:65" s="2" customFormat="1" ht="16.5" customHeight="1">
      <c r="A232" s="35"/>
      <c r="B232" s="36"/>
      <c r="C232" s="226" t="s">
        <v>430</v>
      </c>
      <c r="D232" s="226" t="s">
        <v>346</v>
      </c>
      <c r="E232" s="227" t="s">
        <v>431</v>
      </c>
      <c r="F232" s="228" t="s">
        <v>432</v>
      </c>
      <c r="G232" s="229" t="s">
        <v>427</v>
      </c>
      <c r="H232" s="230">
        <v>3</v>
      </c>
      <c r="I232" s="231"/>
      <c r="J232" s="232">
        <f>ROUND(I232*H232,2)</f>
        <v>0</v>
      </c>
      <c r="K232" s="228" t="s">
        <v>192</v>
      </c>
      <c r="L232" s="233"/>
      <c r="M232" s="234" t="s">
        <v>19</v>
      </c>
      <c r="N232" s="235" t="s">
        <v>42</v>
      </c>
      <c r="O232" s="65"/>
      <c r="P232" s="184">
        <f>O232*H232</f>
        <v>0</v>
      </c>
      <c r="Q232" s="184">
        <v>2.8000000000000001E-2</v>
      </c>
      <c r="R232" s="184">
        <f>Q232*H232</f>
        <v>8.4000000000000005E-2</v>
      </c>
      <c r="S232" s="184">
        <v>0</v>
      </c>
      <c r="T232" s="185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186" t="s">
        <v>232</v>
      </c>
      <c r="AT232" s="186" t="s">
        <v>346</v>
      </c>
      <c r="AU232" s="186" t="s">
        <v>81</v>
      </c>
      <c r="AY232" s="18" t="s">
        <v>187</v>
      </c>
      <c r="BE232" s="187">
        <f>IF(N232="základní",J232,0)</f>
        <v>0</v>
      </c>
      <c r="BF232" s="187">
        <f>IF(N232="snížená",J232,0)</f>
        <v>0</v>
      </c>
      <c r="BG232" s="187">
        <f>IF(N232="zákl. přenesená",J232,0)</f>
        <v>0</v>
      </c>
      <c r="BH232" s="187">
        <f>IF(N232="sníž. přenesená",J232,0)</f>
        <v>0</v>
      </c>
      <c r="BI232" s="187">
        <f>IF(N232="nulová",J232,0)</f>
        <v>0</v>
      </c>
      <c r="BJ232" s="18" t="s">
        <v>79</v>
      </c>
      <c r="BK232" s="187">
        <f>ROUND(I232*H232,2)</f>
        <v>0</v>
      </c>
      <c r="BL232" s="18" t="s">
        <v>193</v>
      </c>
      <c r="BM232" s="186" t="s">
        <v>433</v>
      </c>
    </row>
    <row r="233" spans="1:65" s="2" customFormat="1" ht="16.5" customHeight="1">
      <c r="A233" s="35"/>
      <c r="B233" s="36"/>
      <c r="C233" s="226" t="s">
        <v>434</v>
      </c>
      <c r="D233" s="226" t="s">
        <v>346</v>
      </c>
      <c r="E233" s="227" t="s">
        <v>435</v>
      </c>
      <c r="F233" s="228" t="s">
        <v>436</v>
      </c>
      <c r="G233" s="229" t="s">
        <v>427</v>
      </c>
      <c r="H233" s="230">
        <v>12</v>
      </c>
      <c r="I233" s="231"/>
      <c r="J233" s="232">
        <f>ROUND(I233*H233,2)</f>
        <v>0</v>
      </c>
      <c r="K233" s="228" t="s">
        <v>192</v>
      </c>
      <c r="L233" s="233"/>
      <c r="M233" s="234" t="s">
        <v>19</v>
      </c>
      <c r="N233" s="235" t="s">
        <v>42</v>
      </c>
      <c r="O233" s="65"/>
      <c r="P233" s="184">
        <f>O233*H233</f>
        <v>0</v>
      </c>
      <c r="Q233" s="184">
        <v>0.04</v>
      </c>
      <c r="R233" s="184">
        <f>Q233*H233</f>
        <v>0.48</v>
      </c>
      <c r="S233" s="184">
        <v>0</v>
      </c>
      <c r="T233" s="185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186" t="s">
        <v>232</v>
      </c>
      <c r="AT233" s="186" t="s">
        <v>346</v>
      </c>
      <c r="AU233" s="186" t="s">
        <v>81</v>
      </c>
      <c r="AY233" s="18" t="s">
        <v>187</v>
      </c>
      <c r="BE233" s="187">
        <f>IF(N233="základní",J233,0)</f>
        <v>0</v>
      </c>
      <c r="BF233" s="187">
        <f>IF(N233="snížená",J233,0)</f>
        <v>0</v>
      </c>
      <c r="BG233" s="187">
        <f>IF(N233="zákl. přenesená",J233,0)</f>
        <v>0</v>
      </c>
      <c r="BH233" s="187">
        <f>IF(N233="sníž. přenesená",J233,0)</f>
        <v>0</v>
      </c>
      <c r="BI233" s="187">
        <f>IF(N233="nulová",J233,0)</f>
        <v>0</v>
      </c>
      <c r="BJ233" s="18" t="s">
        <v>79</v>
      </c>
      <c r="BK233" s="187">
        <f>ROUND(I233*H233,2)</f>
        <v>0</v>
      </c>
      <c r="BL233" s="18" t="s">
        <v>193</v>
      </c>
      <c r="BM233" s="186" t="s">
        <v>437</v>
      </c>
    </row>
    <row r="234" spans="1:65" s="2" customFormat="1" ht="16.5" customHeight="1">
      <c r="A234" s="35"/>
      <c r="B234" s="36"/>
      <c r="C234" s="226" t="s">
        <v>438</v>
      </c>
      <c r="D234" s="226" t="s">
        <v>346</v>
      </c>
      <c r="E234" s="227" t="s">
        <v>439</v>
      </c>
      <c r="F234" s="228" t="s">
        <v>440</v>
      </c>
      <c r="G234" s="229" t="s">
        <v>427</v>
      </c>
      <c r="H234" s="230">
        <v>17</v>
      </c>
      <c r="I234" s="231"/>
      <c r="J234" s="232">
        <f>ROUND(I234*H234,2)</f>
        <v>0</v>
      </c>
      <c r="K234" s="228" t="s">
        <v>192</v>
      </c>
      <c r="L234" s="233"/>
      <c r="M234" s="234" t="s">
        <v>19</v>
      </c>
      <c r="N234" s="235" t="s">
        <v>42</v>
      </c>
      <c r="O234" s="65"/>
      <c r="P234" s="184">
        <f>O234*H234</f>
        <v>0</v>
      </c>
      <c r="Q234" s="184">
        <v>5.0999999999999997E-2</v>
      </c>
      <c r="R234" s="184">
        <f>Q234*H234</f>
        <v>0.86699999999999999</v>
      </c>
      <c r="S234" s="184">
        <v>0</v>
      </c>
      <c r="T234" s="185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186" t="s">
        <v>232</v>
      </c>
      <c r="AT234" s="186" t="s">
        <v>346</v>
      </c>
      <c r="AU234" s="186" t="s">
        <v>81</v>
      </c>
      <c r="AY234" s="18" t="s">
        <v>187</v>
      </c>
      <c r="BE234" s="187">
        <f>IF(N234="základní",J234,0)</f>
        <v>0</v>
      </c>
      <c r="BF234" s="187">
        <f>IF(N234="snížená",J234,0)</f>
        <v>0</v>
      </c>
      <c r="BG234" s="187">
        <f>IF(N234="zákl. přenesená",J234,0)</f>
        <v>0</v>
      </c>
      <c r="BH234" s="187">
        <f>IF(N234="sníž. přenesená",J234,0)</f>
        <v>0</v>
      </c>
      <c r="BI234" s="187">
        <f>IF(N234="nulová",J234,0)</f>
        <v>0</v>
      </c>
      <c r="BJ234" s="18" t="s">
        <v>79</v>
      </c>
      <c r="BK234" s="187">
        <f>ROUND(I234*H234,2)</f>
        <v>0</v>
      </c>
      <c r="BL234" s="18" t="s">
        <v>193</v>
      </c>
      <c r="BM234" s="186" t="s">
        <v>441</v>
      </c>
    </row>
    <row r="235" spans="1:65" s="2" customFormat="1" ht="16.5" customHeight="1">
      <c r="A235" s="35"/>
      <c r="B235" s="36"/>
      <c r="C235" s="226" t="s">
        <v>442</v>
      </c>
      <c r="D235" s="226" t="s">
        <v>346</v>
      </c>
      <c r="E235" s="227" t="s">
        <v>443</v>
      </c>
      <c r="F235" s="228" t="s">
        <v>444</v>
      </c>
      <c r="G235" s="229" t="s">
        <v>427</v>
      </c>
      <c r="H235" s="230">
        <v>15</v>
      </c>
      <c r="I235" s="231"/>
      <c r="J235" s="232">
        <f>ROUND(I235*H235,2)</f>
        <v>0</v>
      </c>
      <c r="K235" s="228" t="s">
        <v>192</v>
      </c>
      <c r="L235" s="233"/>
      <c r="M235" s="234" t="s">
        <v>19</v>
      </c>
      <c r="N235" s="235" t="s">
        <v>42</v>
      </c>
      <c r="O235" s="65"/>
      <c r="P235" s="184">
        <f>O235*H235</f>
        <v>0</v>
      </c>
      <c r="Q235" s="184">
        <v>6.8000000000000005E-2</v>
      </c>
      <c r="R235" s="184">
        <f>Q235*H235</f>
        <v>1.02</v>
      </c>
      <c r="S235" s="184">
        <v>0</v>
      </c>
      <c r="T235" s="185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86" t="s">
        <v>232</v>
      </c>
      <c r="AT235" s="186" t="s">
        <v>346</v>
      </c>
      <c r="AU235" s="186" t="s">
        <v>81</v>
      </c>
      <c r="AY235" s="18" t="s">
        <v>187</v>
      </c>
      <c r="BE235" s="187">
        <f>IF(N235="základní",J235,0)</f>
        <v>0</v>
      </c>
      <c r="BF235" s="187">
        <f>IF(N235="snížená",J235,0)</f>
        <v>0</v>
      </c>
      <c r="BG235" s="187">
        <f>IF(N235="zákl. přenesená",J235,0)</f>
        <v>0</v>
      </c>
      <c r="BH235" s="187">
        <f>IF(N235="sníž. přenesená",J235,0)</f>
        <v>0</v>
      </c>
      <c r="BI235" s="187">
        <f>IF(N235="nulová",J235,0)</f>
        <v>0</v>
      </c>
      <c r="BJ235" s="18" t="s">
        <v>79</v>
      </c>
      <c r="BK235" s="187">
        <f>ROUND(I235*H235,2)</f>
        <v>0</v>
      </c>
      <c r="BL235" s="18" t="s">
        <v>193</v>
      </c>
      <c r="BM235" s="186" t="s">
        <v>445</v>
      </c>
    </row>
    <row r="236" spans="1:65" s="2" customFormat="1" ht="21.75" customHeight="1">
      <c r="A236" s="35"/>
      <c r="B236" s="36"/>
      <c r="C236" s="175" t="s">
        <v>446</v>
      </c>
      <c r="D236" s="175" t="s">
        <v>189</v>
      </c>
      <c r="E236" s="176" t="s">
        <v>447</v>
      </c>
      <c r="F236" s="177" t="s">
        <v>448</v>
      </c>
      <c r="G236" s="178" t="s">
        <v>427</v>
      </c>
      <c r="H236" s="179">
        <v>11</v>
      </c>
      <c r="I236" s="180"/>
      <c r="J236" s="181">
        <f>ROUND(I236*H236,2)</f>
        <v>0</v>
      </c>
      <c r="K236" s="177" t="s">
        <v>192</v>
      </c>
      <c r="L236" s="40"/>
      <c r="M236" s="182" t="s">
        <v>19</v>
      </c>
      <c r="N236" s="183" t="s">
        <v>42</v>
      </c>
      <c r="O236" s="65"/>
      <c r="P236" s="184">
        <f>O236*H236</f>
        <v>0</v>
      </c>
      <c r="Q236" s="184">
        <v>8.7419999999999998E-2</v>
      </c>
      <c r="R236" s="184">
        <f>Q236*H236</f>
        <v>0.96161999999999992</v>
      </c>
      <c r="S236" s="184">
        <v>0</v>
      </c>
      <c r="T236" s="185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86" t="s">
        <v>193</v>
      </c>
      <c r="AT236" s="186" t="s">
        <v>189</v>
      </c>
      <c r="AU236" s="186" t="s">
        <v>81</v>
      </c>
      <c r="AY236" s="18" t="s">
        <v>187</v>
      </c>
      <c r="BE236" s="187">
        <f>IF(N236="základní",J236,0)</f>
        <v>0</v>
      </c>
      <c r="BF236" s="187">
        <f>IF(N236="snížená",J236,0)</f>
        <v>0</v>
      </c>
      <c r="BG236" s="187">
        <f>IF(N236="zákl. přenesená",J236,0)</f>
        <v>0</v>
      </c>
      <c r="BH236" s="187">
        <f>IF(N236="sníž. přenesená",J236,0)</f>
        <v>0</v>
      </c>
      <c r="BI236" s="187">
        <f>IF(N236="nulová",J236,0)</f>
        <v>0</v>
      </c>
      <c r="BJ236" s="18" t="s">
        <v>79</v>
      </c>
      <c r="BK236" s="187">
        <f>ROUND(I236*H236,2)</f>
        <v>0</v>
      </c>
      <c r="BL236" s="18" t="s">
        <v>193</v>
      </c>
      <c r="BM236" s="186" t="s">
        <v>449</v>
      </c>
    </row>
    <row r="237" spans="1:65" s="2" customFormat="1" ht="11.25">
      <c r="A237" s="35"/>
      <c r="B237" s="36"/>
      <c r="C237" s="37"/>
      <c r="D237" s="188" t="s">
        <v>195</v>
      </c>
      <c r="E237" s="37"/>
      <c r="F237" s="189" t="s">
        <v>450</v>
      </c>
      <c r="G237" s="37"/>
      <c r="H237" s="37"/>
      <c r="I237" s="190"/>
      <c r="J237" s="37"/>
      <c r="K237" s="37"/>
      <c r="L237" s="40"/>
      <c r="M237" s="191"/>
      <c r="N237" s="192"/>
      <c r="O237" s="65"/>
      <c r="P237" s="65"/>
      <c r="Q237" s="65"/>
      <c r="R237" s="65"/>
      <c r="S237" s="65"/>
      <c r="T237" s="66"/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T237" s="18" t="s">
        <v>195</v>
      </c>
      <c r="AU237" s="18" t="s">
        <v>81</v>
      </c>
    </row>
    <row r="238" spans="1:65" s="2" customFormat="1" ht="16.5" customHeight="1">
      <c r="A238" s="35"/>
      <c r="B238" s="36"/>
      <c r="C238" s="226" t="s">
        <v>451</v>
      </c>
      <c r="D238" s="226" t="s">
        <v>346</v>
      </c>
      <c r="E238" s="227" t="s">
        <v>452</v>
      </c>
      <c r="F238" s="228" t="s">
        <v>453</v>
      </c>
      <c r="G238" s="229" t="s">
        <v>427</v>
      </c>
      <c r="H238" s="230">
        <v>11</v>
      </c>
      <c r="I238" s="231"/>
      <c r="J238" s="232">
        <f>ROUND(I238*H238,2)</f>
        <v>0</v>
      </c>
      <c r="K238" s="228" t="s">
        <v>192</v>
      </c>
      <c r="L238" s="233"/>
      <c r="M238" s="234" t="s">
        <v>19</v>
      </c>
      <c r="N238" s="235" t="s">
        <v>42</v>
      </c>
      <c r="O238" s="65"/>
      <c r="P238" s="184">
        <f>O238*H238</f>
        <v>0</v>
      </c>
      <c r="Q238" s="184">
        <v>8.1000000000000003E-2</v>
      </c>
      <c r="R238" s="184">
        <f>Q238*H238</f>
        <v>0.89100000000000001</v>
      </c>
      <c r="S238" s="184">
        <v>0</v>
      </c>
      <c r="T238" s="185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86" t="s">
        <v>232</v>
      </c>
      <c r="AT238" s="186" t="s">
        <v>346</v>
      </c>
      <c r="AU238" s="186" t="s">
        <v>81</v>
      </c>
      <c r="AY238" s="18" t="s">
        <v>187</v>
      </c>
      <c r="BE238" s="187">
        <f>IF(N238="základní",J238,0)</f>
        <v>0</v>
      </c>
      <c r="BF238" s="187">
        <f>IF(N238="snížená",J238,0)</f>
        <v>0</v>
      </c>
      <c r="BG238" s="187">
        <f>IF(N238="zákl. přenesená",J238,0)</f>
        <v>0</v>
      </c>
      <c r="BH238" s="187">
        <f>IF(N238="sníž. přenesená",J238,0)</f>
        <v>0</v>
      </c>
      <c r="BI238" s="187">
        <f>IF(N238="nulová",J238,0)</f>
        <v>0</v>
      </c>
      <c r="BJ238" s="18" t="s">
        <v>79</v>
      </c>
      <c r="BK238" s="187">
        <f>ROUND(I238*H238,2)</f>
        <v>0</v>
      </c>
      <c r="BL238" s="18" t="s">
        <v>193</v>
      </c>
      <c r="BM238" s="186" t="s">
        <v>454</v>
      </c>
    </row>
    <row r="239" spans="1:65" s="2" customFormat="1" ht="24.2" customHeight="1">
      <c r="A239" s="35"/>
      <c r="B239" s="36"/>
      <c r="C239" s="175" t="s">
        <v>455</v>
      </c>
      <c r="D239" s="175" t="s">
        <v>189</v>
      </c>
      <c r="E239" s="176" t="s">
        <v>456</v>
      </c>
      <c r="F239" s="177" t="s">
        <v>457</v>
      </c>
      <c r="G239" s="178" t="s">
        <v>144</v>
      </c>
      <c r="H239" s="179">
        <v>160.29</v>
      </c>
      <c r="I239" s="180"/>
      <c r="J239" s="181">
        <f>ROUND(I239*H239,2)</f>
        <v>0</v>
      </c>
      <c r="K239" s="177" t="s">
        <v>192</v>
      </c>
      <c r="L239" s="40"/>
      <c r="M239" s="182" t="s">
        <v>19</v>
      </c>
      <c r="N239" s="183" t="s">
        <v>42</v>
      </c>
      <c r="O239" s="65"/>
      <c r="P239" s="184">
        <f>O239*H239</f>
        <v>0</v>
      </c>
      <c r="Q239" s="184">
        <v>0</v>
      </c>
      <c r="R239" s="184">
        <f>Q239*H239</f>
        <v>0</v>
      </c>
      <c r="S239" s="184">
        <v>0</v>
      </c>
      <c r="T239" s="185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86" t="s">
        <v>193</v>
      </c>
      <c r="AT239" s="186" t="s">
        <v>189</v>
      </c>
      <c r="AU239" s="186" t="s">
        <v>81</v>
      </c>
      <c r="AY239" s="18" t="s">
        <v>187</v>
      </c>
      <c r="BE239" s="187">
        <f>IF(N239="základní",J239,0)</f>
        <v>0</v>
      </c>
      <c r="BF239" s="187">
        <f>IF(N239="snížená",J239,0)</f>
        <v>0</v>
      </c>
      <c r="BG239" s="187">
        <f>IF(N239="zákl. přenesená",J239,0)</f>
        <v>0</v>
      </c>
      <c r="BH239" s="187">
        <f>IF(N239="sníž. přenesená",J239,0)</f>
        <v>0</v>
      </c>
      <c r="BI239" s="187">
        <f>IF(N239="nulová",J239,0)</f>
        <v>0</v>
      </c>
      <c r="BJ239" s="18" t="s">
        <v>79</v>
      </c>
      <c r="BK239" s="187">
        <f>ROUND(I239*H239,2)</f>
        <v>0</v>
      </c>
      <c r="BL239" s="18" t="s">
        <v>193</v>
      </c>
      <c r="BM239" s="186" t="s">
        <v>458</v>
      </c>
    </row>
    <row r="240" spans="1:65" s="2" customFormat="1" ht="11.25">
      <c r="A240" s="35"/>
      <c r="B240" s="36"/>
      <c r="C240" s="37"/>
      <c r="D240" s="188" t="s">
        <v>195</v>
      </c>
      <c r="E240" s="37"/>
      <c r="F240" s="189" t="s">
        <v>459</v>
      </c>
      <c r="G240" s="37"/>
      <c r="H240" s="37"/>
      <c r="I240" s="190"/>
      <c r="J240" s="37"/>
      <c r="K240" s="37"/>
      <c r="L240" s="40"/>
      <c r="M240" s="191"/>
      <c r="N240" s="192"/>
      <c r="O240" s="65"/>
      <c r="P240" s="65"/>
      <c r="Q240" s="65"/>
      <c r="R240" s="65"/>
      <c r="S240" s="65"/>
      <c r="T240" s="66"/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T240" s="18" t="s">
        <v>195</v>
      </c>
      <c r="AU240" s="18" t="s">
        <v>81</v>
      </c>
    </row>
    <row r="241" spans="1:65" s="13" customFormat="1" ht="11.25">
      <c r="B241" s="193"/>
      <c r="C241" s="194"/>
      <c r="D241" s="195" t="s">
        <v>197</v>
      </c>
      <c r="E241" s="196" t="s">
        <v>19</v>
      </c>
      <c r="F241" s="197" t="s">
        <v>460</v>
      </c>
      <c r="G241" s="194"/>
      <c r="H241" s="198">
        <v>150.84</v>
      </c>
      <c r="I241" s="199"/>
      <c r="J241" s="194"/>
      <c r="K241" s="194"/>
      <c r="L241" s="200"/>
      <c r="M241" s="201"/>
      <c r="N241" s="202"/>
      <c r="O241" s="202"/>
      <c r="P241" s="202"/>
      <c r="Q241" s="202"/>
      <c r="R241" s="202"/>
      <c r="S241" s="202"/>
      <c r="T241" s="203"/>
      <c r="AT241" s="204" t="s">
        <v>197</v>
      </c>
      <c r="AU241" s="204" t="s">
        <v>81</v>
      </c>
      <c r="AV241" s="13" t="s">
        <v>81</v>
      </c>
      <c r="AW241" s="13" t="s">
        <v>33</v>
      </c>
      <c r="AX241" s="13" t="s">
        <v>71</v>
      </c>
      <c r="AY241" s="204" t="s">
        <v>187</v>
      </c>
    </row>
    <row r="242" spans="1:65" s="13" customFormat="1" ht="11.25">
      <c r="B242" s="193"/>
      <c r="C242" s="194"/>
      <c r="D242" s="195" t="s">
        <v>197</v>
      </c>
      <c r="E242" s="196" t="s">
        <v>19</v>
      </c>
      <c r="F242" s="197" t="s">
        <v>461</v>
      </c>
      <c r="G242" s="194"/>
      <c r="H242" s="198">
        <v>9.4499999999999993</v>
      </c>
      <c r="I242" s="199"/>
      <c r="J242" s="194"/>
      <c r="K242" s="194"/>
      <c r="L242" s="200"/>
      <c r="M242" s="201"/>
      <c r="N242" s="202"/>
      <c r="O242" s="202"/>
      <c r="P242" s="202"/>
      <c r="Q242" s="202"/>
      <c r="R242" s="202"/>
      <c r="S242" s="202"/>
      <c r="T242" s="203"/>
      <c r="AT242" s="204" t="s">
        <v>197</v>
      </c>
      <c r="AU242" s="204" t="s">
        <v>81</v>
      </c>
      <c r="AV242" s="13" t="s">
        <v>81</v>
      </c>
      <c r="AW242" s="13" t="s">
        <v>33</v>
      </c>
      <c r="AX242" s="13" t="s">
        <v>71</v>
      </c>
      <c r="AY242" s="204" t="s">
        <v>187</v>
      </c>
    </row>
    <row r="243" spans="1:65" s="14" customFormat="1" ht="11.25">
      <c r="B243" s="205"/>
      <c r="C243" s="206"/>
      <c r="D243" s="195" t="s">
        <v>197</v>
      </c>
      <c r="E243" s="207" t="s">
        <v>156</v>
      </c>
      <c r="F243" s="208" t="s">
        <v>199</v>
      </c>
      <c r="G243" s="206"/>
      <c r="H243" s="209">
        <v>160.29</v>
      </c>
      <c r="I243" s="210"/>
      <c r="J243" s="206"/>
      <c r="K243" s="206"/>
      <c r="L243" s="211"/>
      <c r="M243" s="212"/>
      <c r="N243" s="213"/>
      <c r="O243" s="213"/>
      <c r="P243" s="213"/>
      <c r="Q243" s="213"/>
      <c r="R243" s="213"/>
      <c r="S243" s="213"/>
      <c r="T243" s="214"/>
      <c r="AT243" s="215" t="s">
        <v>197</v>
      </c>
      <c r="AU243" s="215" t="s">
        <v>81</v>
      </c>
      <c r="AV243" s="14" t="s">
        <v>193</v>
      </c>
      <c r="AW243" s="14" t="s">
        <v>33</v>
      </c>
      <c r="AX243" s="14" t="s">
        <v>79</v>
      </c>
      <c r="AY243" s="215" t="s">
        <v>187</v>
      </c>
    </row>
    <row r="244" spans="1:65" s="2" customFormat="1" ht="24.2" customHeight="1">
      <c r="A244" s="35"/>
      <c r="B244" s="36"/>
      <c r="C244" s="175" t="s">
        <v>462</v>
      </c>
      <c r="D244" s="175" t="s">
        <v>189</v>
      </c>
      <c r="E244" s="176" t="s">
        <v>463</v>
      </c>
      <c r="F244" s="177" t="s">
        <v>464</v>
      </c>
      <c r="G244" s="178" t="s">
        <v>124</v>
      </c>
      <c r="H244" s="179">
        <v>299.45400000000001</v>
      </c>
      <c r="I244" s="180"/>
      <c r="J244" s="181">
        <f>ROUND(I244*H244,2)</f>
        <v>0</v>
      </c>
      <c r="K244" s="177" t="s">
        <v>192</v>
      </c>
      <c r="L244" s="40"/>
      <c r="M244" s="182" t="s">
        <v>19</v>
      </c>
      <c r="N244" s="183" t="s">
        <v>42</v>
      </c>
      <c r="O244" s="65"/>
      <c r="P244" s="184">
        <f>O244*H244</f>
        <v>0</v>
      </c>
      <c r="Q244" s="184">
        <v>7.8799999999999999E-3</v>
      </c>
      <c r="R244" s="184">
        <f>Q244*H244</f>
        <v>2.3596975200000001</v>
      </c>
      <c r="S244" s="184">
        <v>0</v>
      </c>
      <c r="T244" s="185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186" t="s">
        <v>193</v>
      </c>
      <c r="AT244" s="186" t="s">
        <v>189</v>
      </c>
      <c r="AU244" s="186" t="s">
        <v>81</v>
      </c>
      <c r="AY244" s="18" t="s">
        <v>187</v>
      </c>
      <c r="BE244" s="187">
        <f>IF(N244="základní",J244,0)</f>
        <v>0</v>
      </c>
      <c r="BF244" s="187">
        <f>IF(N244="snížená",J244,0)</f>
        <v>0</v>
      </c>
      <c r="BG244" s="187">
        <f>IF(N244="zákl. přenesená",J244,0)</f>
        <v>0</v>
      </c>
      <c r="BH244" s="187">
        <f>IF(N244="sníž. přenesená",J244,0)</f>
        <v>0</v>
      </c>
      <c r="BI244" s="187">
        <f>IF(N244="nulová",J244,0)</f>
        <v>0</v>
      </c>
      <c r="BJ244" s="18" t="s">
        <v>79</v>
      </c>
      <c r="BK244" s="187">
        <f>ROUND(I244*H244,2)</f>
        <v>0</v>
      </c>
      <c r="BL244" s="18" t="s">
        <v>193</v>
      </c>
      <c r="BM244" s="186" t="s">
        <v>465</v>
      </c>
    </row>
    <row r="245" spans="1:65" s="2" customFormat="1" ht="11.25">
      <c r="A245" s="35"/>
      <c r="B245" s="36"/>
      <c r="C245" s="37"/>
      <c r="D245" s="188" t="s">
        <v>195</v>
      </c>
      <c r="E245" s="37"/>
      <c r="F245" s="189" t="s">
        <v>466</v>
      </c>
      <c r="G245" s="37"/>
      <c r="H245" s="37"/>
      <c r="I245" s="190"/>
      <c r="J245" s="37"/>
      <c r="K245" s="37"/>
      <c r="L245" s="40"/>
      <c r="M245" s="191"/>
      <c r="N245" s="192"/>
      <c r="O245" s="65"/>
      <c r="P245" s="65"/>
      <c r="Q245" s="65"/>
      <c r="R245" s="65"/>
      <c r="S245" s="65"/>
      <c r="T245" s="66"/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T245" s="18" t="s">
        <v>195</v>
      </c>
      <c r="AU245" s="18" t="s">
        <v>81</v>
      </c>
    </row>
    <row r="246" spans="1:65" s="13" customFormat="1" ht="11.25">
      <c r="B246" s="193"/>
      <c r="C246" s="194"/>
      <c r="D246" s="195" t="s">
        <v>197</v>
      </c>
      <c r="E246" s="196" t="s">
        <v>19</v>
      </c>
      <c r="F246" s="197" t="s">
        <v>467</v>
      </c>
      <c r="G246" s="194"/>
      <c r="H246" s="198">
        <v>274.25400000000002</v>
      </c>
      <c r="I246" s="199"/>
      <c r="J246" s="194"/>
      <c r="K246" s="194"/>
      <c r="L246" s="200"/>
      <c r="M246" s="201"/>
      <c r="N246" s="202"/>
      <c r="O246" s="202"/>
      <c r="P246" s="202"/>
      <c r="Q246" s="202"/>
      <c r="R246" s="202"/>
      <c r="S246" s="202"/>
      <c r="T246" s="203"/>
      <c r="AT246" s="204" t="s">
        <v>197</v>
      </c>
      <c r="AU246" s="204" t="s">
        <v>81</v>
      </c>
      <c r="AV246" s="13" t="s">
        <v>81</v>
      </c>
      <c r="AW246" s="13" t="s">
        <v>33</v>
      </c>
      <c r="AX246" s="13" t="s">
        <v>71</v>
      </c>
      <c r="AY246" s="204" t="s">
        <v>187</v>
      </c>
    </row>
    <row r="247" spans="1:65" s="13" customFormat="1" ht="11.25">
      <c r="B247" s="193"/>
      <c r="C247" s="194"/>
      <c r="D247" s="195" t="s">
        <v>197</v>
      </c>
      <c r="E247" s="196" t="s">
        <v>19</v>
      </c>
      <c r="F247" s="197" t="s">
        <v>468</v>
      </c>
      <c r="G247" s="194"/>
      <c r="H247" s="198">
        <v>25.2</v>
      </c>
      <c r="I247" s="199"/>
      <c r="J247" s="194"/>
      <c r="K247" s="194"/>
      <c r="L247" s="200"/>
      <c r="M247" s="201"/>
      <c r="N247" s="202"/>
      <c r="O247" s="202"/>
      <c r="P247" s="202"/>
      <c r="Q247" s="202"/>
      <c r="R247" s="202"/>
      <c r="S247" s="202"/>
      <c r="T247" s="203"/>
      <c r="AT247" s="204" t="s">
        <v>197</v>
      </c>
      <c r="AU247" s="204" t="s">
        <v>81</v>
      </c>
      <c r="AV247" s="13" t="s">
        <v>81</v>
      </c>
      <c r="AW247" s="13" t="s">
        <v>33</v>
      </c>
      <c r="AX247" s="13" t="s">
        <v>71</v>
      </c>
      <c r="AY247" s="204" t="s">
        <v>187</v>
      </c>
    </row>
    <row r="248" spans="1:65" s="14" customFormat="1" ht="11.25">
      <c r="B248" s="205"/>
      <c r="C248" s="206"/>
      <c r="D248" s="195" t="s">
        <v>197</v>
      </c>
      <c r="E248" s="207" t="s">
        <v>19</v>
      </c>
      <c r="F248" s="208" t="s">
        <v>199</v>
      </c>
      <c r="G248" s="206"/>
      <c r="H248" s="209">
        <v>299.45400000000001</v>
      </c>
      <c r="I248" s="210"/>
      <c r="J248" s="206"/>
      <c r="K248" s="206"/>
      <c r="L248" s="211"/>
      <c r="M248" s="212"/>
      <c r="N248" s="213"/>
      <c r="O248" s="213"/>
      <c r="P248" s="213"/>
      <c r="Q248" s="213"/>
      <c r="R248" s="213"/>
      <c r="S248" s="213"/>
      <c r="T248" s="214"/>
      <c r="AT248" s="215" t="s">
        <v>197</v>
      </c>
      <c r="AU248" s="215" t="s">
        <v>81</v>
      </c>
      <c r="AV248" s="14" t="s">
        <v>193</v>
      </c>
      <c r="AW248" s="14" t="s">
        <v>33</v>
      </c>
      <c r="AX248" s="14" t="s">
        <v>79</v>
      </c>
      <c r="AY248" s="215" t="s">
        <v>187</v>
      </c>
    </row>
    <row r="249" spans="1:65" s="2" customFormat="1" ht="24.2" customHeight="1">
      <c r="A249" s="35"/>
      <c r="B249" s="36"/>
      <c r="C249" s="175" t="s">
        <v>469</v>
      </c>
      <c r="D249" s="175" t="s">
        <v>189</v>
      </c>
      <c r="E249" s="176" t="s">
        <v>470</v>
      </c>
      <c r="F249" s="177" t="s">
        <v>471</v>
      </c>
      <c r="G249" s="178" t="s">
        <v>124</v>
      </c>
      <c r="H249" s="179">
        <v>299.45400000000001</v>
      </c>
      <c r="I249" s="180"/>
      <c r="J249" s="181">
        <f>ROUND(I249*H249,2)</f>
        <v>0</v>
      </c>
      <c r="K249" s="177" t="s">
        <v>192</v>
      </c>
      <c r="L249" s="40"/>
      <c r="M249" s="182" t="s">
        <v>19</v>
      </c>
      <c r="N249" s="183" t="s">
        <v>42</v>
      </c>
      <c r="O249" s="65"/>
      <c r="P249" s="184">
        <f>O249*H249</f>
        <v>0</v>
      </c>
      <c r="Q249" s="184">
        <v>0</v>
      </c>
      <c r="R249" s="184">
        <f>Q249*H249</f>
        <v>0</v>
      </c>
      <c r="S249" s="184">
        <v>0</v>
      </c>
      <c r="T249" s="185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186" t="s">
        <v>193</v>
      </c>
      <c r="AT249" s="186" t="s">
        <v>189</v>
      </c>
      <c r="AU249" s="186" t="s">
        <v>81</v>
      </c>
      <c r="AY249" s="18" t="s">
        <v>187</v>
      </c>
      <c r="BE249" s="187">
        <f>IF(N249="základní",J249,0)</f>
        <v>0</v>
      </c>
      <c r="BF249" s="187">
        <f>IF(N249="snížená",J249,0)</f>
        <v>0</v>
      </c>
      <c r="BG249" s="187">
        <f>IF(N249="zákl. přenesená",J249,0)</f>
        <v>0</v>
      </c>
      <c r="BH249" s="187">
        <f>IF(N249="sníž. přenesená",J249,0)</f>
        <v>0</v>
      </c>
      <c r="BI249" s="187">
        <f>IF(N249="nulová",J249,0)</f>
        <v>0</v>
      </c>
      <c r="BJ249" s="18" t="s">
        <v>79</v>
      </c>
      <c r="BK249" s="187">
        <f>ROUND(I249*H249,2)</f>
        <v>0</v>
      </c>
      <c r="BL249" s="18" t="s">
        <v>193</v>
      </c>
      <c r="BM249" s="186" t="s">
        <v>472</v>
      </c>
    </row>
    <row r="250" spans="1:65" s="2" customFormat="1" ht="11.25">
      <c r="A250" s="35"/>
      <c r="B250" s="36"/>
      <c r="C250" s="37"/>
      <c r="D250" s="188" t="s">
        <v>195</v>
      </c>
      <c r="E250" s="37"/>
      <c r="F250" s="189" t="s">
        <v>473</v>
      </c>
      <c r="G250" s="37"/>
      <c r="H250" s="37"/>
      <c r="I250" s="190"/>
      <c r="J250" s="37"/>
      <c r="K250" s="37"/>
      <c r="L250" s="40"/>
      <c r="M250" s="191"/>
      <c r="N250" s="192"/>
      <c r="O250" s="65"/>
      <c r="P250" s="65"/>
      <c r="Q250" s="65"/>
      <c r="R250" s="65"/>
      <c r="S250" s="65"/>
      <c r="T250" s="66"/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T250" s="18" t="s">
        <v>195</v>
      </c>
      <c r="AU250" s="18" t="s">
        <v>81</v>
      </c>
    </row>
    <row r="251" spans="1:65" s="12" customFormat="1" ht="22.9" customHeight="1">
      <c r="B251" s="159"/>
      <c r="C251" s="160"/>
      <c r="D251" s="161" t="s">
        <v>70</v>
      </c>
      <c r="E251" s="173" t="s">
        <v>214</v>
      </c>
      <c r="F251" s="173" t="s">
        <v>474</v>
      </c>
      <c r="G251" s="160"/>
      <c r="H251" s="160"/>
      <c r="I251" s="163"/>
      <c r="J251" s="174">
        <f>BK251</f>
        <v>0</v>
      </c>
      <c r="K251" s="160"/>
      <c r="L251" s="165"/>
      <c r="M251" s="166"/>
      <c r="N251" s="167"/>
      <c r="O251" s="167"/>
      <c r="P251" s="168">
        <f>SUM(P252:P276)</f>
        <v>0</v>
      </c>
      <c r="Q251" s="167"/>
      <c r="R251" s="168">
        <f>SUM(R252:R276)</f>
        <v>0</v>
      </c>
      <c r="S251" s="167"/>
      <c r="T251" s="169">
        <f>SUM(T252:T276)</f>
        <v>0</v>
      </c>
      <c r="AR251" s="170" t="s">
        <v>79</v>
      </c>
      <c r="AT251" s="171" t="s">
        <v>70</v>
      </c>
      <c r="AU251" s="171" t="s">
        <v>79</v>
      </c>
      <c r="AY251" s="170" t="s">
        <v>187</v>
      </c>
      <c r="BK251" s="172">
        <f>SUM(BK252:BK276)</f>
        <v>0</v>
      </c>
    </row>
    <row r="252" spans="1:65" s="2" customFormat="1" ht="24.2" customHeight="1">
      <c r="A252" s="35"/>
      <c r="B252" s="36"/>
      <c r="C252" s="175" t="s">
        <v>475</v>
      </c>
      <c r="D252" s="175" t="s">
        <v>189</v>
      </c>
      <c r="E252" s="176" t="s">
        <v>476</v>
      </c>
      <c r="F252" s="177" t="s">
        <v>477</v>
      </c>
      <c r="G252" s="178" t="s">
        <v>124</v>
      </c>
      <c r="H252" s="179">
        <v>1054.1079999999999</v>
      </c>
      <c r="I252" s="180"/>
      <c r="J252" s="181">
        <f>ROUND(I252*H252,2)</f>
        <v>0</v>
      </c>
      <c r="K252" s="177" t="s">
        <v>192</v>
      </c>
      <c r="L252" s="40"/>
      <c r="M252" s="182" t="s">
        <v>19</v>
      </c>
      <c r="N252" s="183" t="s">
        <v>42</v>
      </c>
      <c r="O252" s="65"/>
      <c r="P252" s="184">
        <f>O252*H252</f>
        <v>0</v>
      </c>
      <c r="Q252" s="184">
        <v>0</v>
      </c>
      <c r="R252" s="184">
        <f>Q252*H252</f>
        <v>0</v>
      </c>
      <c r="S252" s="184">
        <v>0</v>
      </c>
      <c r="T252" s="185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86" t="s">
        <v>193</v>
      </c>
      <c r="AT252" s="186" t="s">
        <v>189</v>
      </c>
      <c r="AU252" s="186" t="s">
        <v>81</v>
      </c>
      <c r="AY252" s="18" t="s">
        <v>187</v>
      </c>
      <c r="BE252" s="187">
        <f>IF(N252="základní",J252,0)</f>
        <v>0</v>
      </c>
      <c r="BF252" s="187">
        <f>IF(N252="snížená",J252,0)</f>
        <v>0</v>
      </c>
      <c r="BG252" s="187">
        <f>IF(N252="zákl. přenesená",J252,0)</f>
        <v>0</v>
      </c>
      <c r="BH252" s="187">
        <f>IF(N252="sníž. přenesená",J252,0)</f>
        <v>0</v>
      </c>
      <c r="BI252" s="187">
        <f>IF(N252="nulová",J252,0)</f>
        <v>0</v>
      </c>
      <c r="BJ252" s="18" t="s">
        <v>79</v>
      </c>
      <c r="BK252" s="187">
        <f>ROUND(I252*H252,2)</f>
        <v>0</v>
      </c>
      <c r="BL252" s="18" t="s">
        <v>193</v>
      </c>
      <c r="BM252" s="186" t="s">
        <v>478</v>
      </c>
    </row>
    <row r="253" spans="1:65" s="2" customFormat="1" ht="11.25">
      <c r="A253" s="35"/>
      <c r="B253" s="36"/>
      <c r="C253" s="37"/>
      <c r="D253" s="188" t="s">
        <v>195</v>
      </c>
      <c r="E253" s="37"/>
      <c r="F253" s="189" t="s">
        <v>479</v>
      </c>
      <c r="G253" s="37"/>
      <c r="H253" s="37"/>
      <c r="I253" s="190"/>
      <c r="J253" s="37"/>
      <c r="K253" s="37"/>
      <c r="L253" s="40"/>
      <c r="M253" s="191"/>
      <c r="N253" s="192"/>
      <c r="O253" s="65"/>
      <c r="P253" s="65"/>
      <c r="Q253" s="65"/>
      <c r="R253" s="65"/>
      <c r="S253" s="65"/>
      <c r="T253" s="66"/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T253" s="18" t="s">
        <v>195</v>
      </c>
      <c r="AU253" s="18" t="s">
        <v>81</v>
      </c>
    </row>
    <row r="254" spans="1:65" s="13" customFormat="1" ht="11.25">
      <c r="B254" s="193"/>
      <c r="C254" s="194"/>
      <c r="D254" s="195" t="s">
        <v>197</v>
      </c>
      <c r="E254" s="196" t="s">
        <v>19</v>
      </c>
      <c r="F254" s="197" t="s">
        <v>122</v>
      </c>
      <c r="G254" s="194"/>
      <c r="H254" s="198">
        <v>1054.1079999999999</v>
      </c>
      <c r="I254" s="199"/>
      <c r="J254" s="194"/>
      <c r="K254" s="194"/>
      <c r="L254" s="200"/>
      <c r="M254" s="201"/>
      <c r="N254" s="202"/>
      <c r="O254" s="202"/>
      <c r="P254" s="202"/>
      <c r="Q254" s="202"/>
      <c r="R254" s="202"/>
      <c r="S254" s="202"/>
      <c r="T254" s="203"/>
      <c r="AT254" s="204" t="s">
        <v>197</v>
      </c>
      <c r="AU254" s="204" t="s">
        <v>81</v>
      </c>
      <c r="AV254" s="13" t="s">
        <v>81</v>
      </c>
      <c r="AW254" s="13" t="s">
        <v>33</v>
      </c>
      <c r="AX254" s="13" t="s">
        <v>79</v>
      </c>
      <c r="AY254" s="204" t="s">
        <v>187</v>
      </c>
    </row>
    <row r="255" spans="1:65" s="2" customFormat="1" ht="21.75" customHeight="1">
      <c r="A255" s="35"/>
      <c r="B255" s="36"/>
      <c r="C255" s="175" t="s">
        <v>480</v>
      </c>
      <c r="D255" s="175" t="s">
        <v>189</v>
      </c>
      <c r="E255" s="176" t="s">
        <v>481</v>
      </c>
      <c r="F255" s="177" t="s">
        <v>482</v>
      </c>
      <c r="G255" s="178" t="s">
        <v>124</v>
      </c>
      <c r="H255" s="179">
        <v>231.63800000000001</v>
      </c>
      <c r="I255" s="180"/>
      <c r="J255" s="181">
        <f>ROUND(I255*H255,2)</f>
        <v>0</v>
      </c>
      <c r="K255" s="177" t="s">
        <v>192</v>
      </c>
      <c r="L255" s="40"/>
      <c r="M255" s="182" t="s">
        <v>19</v>
      </c>
      <c r="N255" s="183" t="s">
        <v>42</v>
      </c>
      <c r="O255" s="65"/>
      <c r="P255" s="184">
        <f>O255*H255</f>
        <v>0</v>
      </c>
      <c r="Q255" s="184">
        <v>0</v>
      </c>
      <c r="R255" s="184">
        <f>Q255*H255</f>
        <v>0</v>
      </c>
      <c r="S255" s="184">
        <v>0</v>
      </c>
      <c r="T255" s="185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186" t="s">
        <v>193</v>
      </c>
      <c r="AT255" s="186" t="s">
        <v>189</v>
      </c>
      <c r="AU255" s="186" t="s">
        <v>81</v>
      </c>
      <c r="AY255" s="18" t="s">
        <v>187</v>
      </c>
      <c r="BE255" s="187">
        <f>IF(N255="základní",J255,0)</f>
        <v>0</v>
      </c>
      <c r="BF255" s="187">
        <f>IF(N255="snížená",J255,0)</f>
        <v>0</v>
      </c>
      <c r="BG255" s="187">
        <f>IF(N255="zákl. přenesená",J255,0)</f>
        <v>0</v>
      </c>
      <c r="BH255" s="187">
        <f>IF(N255="sníž. přenesená",J255,0)</f>
        <v>0</v>
      </c>
      <c r="BI255" s="187">
        <f>IF(N255="nulová",J255,0)</f>
        <v>0</v>
      </c>
      <c r="BJ255" s="18" t="s">
        <v>79</v>
      </c>
      <c r="BK255" s="187">
        <f>ROUND(I255*H255,2)</f>
        <v>0</v>
      </c>
      <c r="BL255" s="18" t="s">
        <v>193</v>
      </c>
      <c r="BM255" s="186" t="s">
        <v>483</v>
      </c>
    </row>
    <row r="256" spans="1:65" s="2" customFormat="1" ht="11.25">
      <c r="A256" s="35"/>
      <c r="B256" s="36"/>
      <c r="C256" s="37"/>
      <c r="D256" s="188" t="s">
        <v>195</v>
      </c>
      <c r="E256" s="37"/>
      <c r="F256" s="189" t="s">
        <v>484</v>
      </c>
      <c r="G256" s="37"/>
      <c r="H256" s="37"/>
      <c r="I256" s="190"/>
      <c r="J256" s="37"/>
      <c r="K256" s="37"/>
      <c r="L256" s="40"/>
      <c r="M256" s="191"/>
      <c r="N256" s="192"/>
      <c r="O256" s="65"/>
      <c r="P256" s="65"/>
      <c r="Q256" s="65"/>
      <c r="R256" s="65"/>
      <c r="S256" s="65"/>
      <c r="T256" s="66"/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T256" s="18" t="s">
        <v>195</v>
      </c>
      <c r="AU256" s="18" t="s">
        <v>81</v>
      </c>
    </row>
    <row r="257" spans="1:65" s="13" customFormat="1" ht="11.25">
      <c r="B257" s="193"/>
      <c r="C257" s="194"/>
      <c r="D257" s="195" t="s">
        <v>197</v>
      </c>
      <c r="E257" s="196" t="s">
        <v>19</v>
      </c>
      <c r="F257" s="197" t="s">
        <v>204</v>
      </c>
      <c r="G257" s="194"/>
      <c r="H257" s="198">
        <v>231.63800000000001</v>
      </c>
      <c r="I257" s="199"/>
      <c r="J257" s="194"/>
      <c r="K257" s="194"/>
      <c r="L257" s="200"/>
      <c r="M257" s="201"/>
      <c r="N257" s="202"/>
      <c r="O257" s="202"/>
      <c r="P257" s="202"/>
      <c r="Q257" s="202"/>
      <c r="R257" s="202"/>
      <c r="S257" s="202"/>
      <c r="T257" s="203"/>
      <c r="AT257" s="204" t="s">
        <v>197</v>
      </c>
      <c r="AU257" s="204" t="s">
        <v>81</v>
      </c>
      <c r="AV257" s="13" t="s">
        <v>81</v>
      </c>
      <c r="AW257" s="13" t="s">
        <v>33</v>
      </c>
      <c r="AX257" s="13" t="s">
        <v>79</v>
      </c>
      <c r="AY257" s="204" t="s">
        <v>187</v>
      </c>
    </row>
    <row r="258" spans="1:65" s="2" customFormat="1" ht="21.75" customHeight="1">
      <c r="A258" s="35"/>
      <c r="B258" s="36"/>
      <c r="C258" s="175" t="s">
        <v>485</v>
      </c>
      <c r="D258" s="175" t="s">
        <v>189</v>
      </c>
      <c r="E258" s="176" t="s">
        <v>486</v>
      </c>
      <c r="F258" s="177" t="s">
        <v>487</v>
      </c>
      <c r="G258" s="178" t="s">
        <v>124</v>
      </c>
      <c r="H258" s="179">
        <v>231.63800000000001</v>
      </c>
      <c r="I258" s="180"/>
      <c r="J258" s="181">
        <f>ROUND(I258*H258,2)</f>
        <v>0</v>
      </c>
      <c r="K258" s="177" t="s">
        <v>192</v>
      </c>
      <c r="L258" s="40"/>
      <c r="M258" s="182" t="s">
        <v>19</v>
      </c>
      <c r="N258" s="183" t="s">
        <v>42</v>
      </c>
      <c r="O258" s="65"/>
      <c r="P258" s="184">
        <f>O258*H258</f>
        <v>0</v>
      </c>
      <c r="Q258" s="184">
        <v>0</v>
      </c>
      <c r="R258" s="184">
        <f>Q258*H258</f>
        <v>0</v>
      </c>
      <c r="S258" s="184">
        <v>0</v>
      </c>
      <c r="T258" s="185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186" t="s">
        <v>193</v>
      </c>
      <c r="AT258" s="186" t="s">
        <v>189</v>
      </c>
      <c r="AU258" s="186" t="s">
        <v>81</v>
      </c>
      <c r="AY258" s="18" t="s">
        <v>187</v>
      </c>
      <c r="BE258" s="187">
        <f>IF(N258="základní",J258,0)</f>
        <v>0</v>
      </c>
      <c r="BF258" s="187">
        <f>IF(N258="snížená",J258,0)</f>
        <v>0</v>
      </c>
      <c r="BG258" s="187">
        <f>IF(N258="zákl. přenesená",J258,0)</f>
        <v>0</v>
      </c>
      <c r="BH258" s="187">
        <f>IF(N258="sníž. přenesená",J258,0)</f>
        <v>0</v>
      </c>
      <c r="BI258" s="187">
        <f>IF(N258="nulová",J258,0)</f>
        <v>0</v>
      </c>
      <c r="BJ258" s="18" t="s">
        <v>79</v>
      </c>
      <c r="BK258" s="187">
        <f>ROUND(I258*H258,2)</f>
        <v>0</v>
      </c>
      <c r="BL258" s="18" t="s">
        <v>193</v>
      </c>
      <c r="BM258" s="186" t="s">
        <v>488</v>
      </c>
    </row>
    <row r="259" spans="1:65" s="2" customFormat="1" ht="11.25">
      <c r="A259" s="35"/>
      <c r="B259" s="36"/>
      <c r="C259" s="37"/>
      <c r="D259" s="188" t="s">
        <v>195</v>
      </c>
      <c r="E259" s="37"/>
      <c r="F259" s="189" t="s">
        <v>489</v>
      </c>
      <c r="G259" s="37"/>
      <c r="H259" s="37"/>
      <c r="I259" s="190"/>
      <c r="J259" s="37"/>
      <c r="K259" s="37"/>
      <c r="L259" s="40"/>
      <c r="M259" s="191"/>
      <c r="N259" s="192"/>
      <c r="O259" s="65"/>
      <c r="P259" s="65"/>
      <c r="Q259" s="65"/>
      <c r="R259" s="65"/>
      <c r="S259" s="65"/>
      <c r="T259" s="66"/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T259" s="18" t="s">
        <v>195</v>
      </c>
      <c r="AU259" s="18" t="s">
        <v>81</v>
      </c>
    </row>
    <row r="260" spans="1:65" s="13" customFormat="1" ht="11.25">
      <c r="B260" s="193"/>
      <c r="C260" s="194"/>
      <c r="D260" s="195" t="s">
        <v>197</v>
      </c>
      <c r="E260" s="196" t="s">
        <v>19</v>
      </c>
      <c r="F260" s="197" t="s">
        <v>204</v>
      </c>
      <c r="G260" s="194"/>
      <c r="H260" s="198">
        <v>231.63800000000001</v>
      </c>
      <c r="I260" s="199"/>
      <c r="J260" s="194"/>
      <c r="K260" s="194"/>
      <c r="L260" s="200"/>
      <c r="M260" s="201"/>
      <c r="N260" s="202"/>
      <c r="O260" s="202"/>
      <c r="P260" s="202"/>
      <c r="Q260" s="202"/>
      <c r="R260" s="202"/>
      <c r="S260" s="202"/>
      <c r="T260" s="203"/>
      <c r="AT260" s="204" t="s">
        <v>197</v>
      </c>
      <c r="AU260" s="204" t="s">
        <v>81</v>
      </c>
      <c r="AV260" s="13" t="s">
        <v>81</v>
      </c>
      <c r="AW260" s="13" t="s">
        <v>33</v>
      </c>
      <c r="AX260" s="13" t="s">
        <v>79</v>
      </c>
      <c r="AY260" s="204" t="s">
        <v>187</v>
      </c>
    </row>
    <row r="261" spans="1:65" s="2" customFormat="1" ht="24.2" customHeight="1">
      <c r="A261" s="35"/>
      <c r="B261" s="36"/>
      <c r="C261" s="175" t="s">
        <v>490</v>
      </c>
      <c r="D261" s="175" t="s">
        <v>189</v>
      </c>
      <c r="E261" s="176" t="s">
        <v>491</v>
      </c>
      <c r="F261" s="177" t="s">
        <v>492</v>
      </c>
      <c r="G261" s="178" t="s">
        <v>124</v>
      </c>
      <c r="H261" s="179">
        <v>1054.1079999999999</v>
      </c>
      <c r="I261" s="180"/>
      <c r="J261" s="181">
        <f>ROUND(I261*H261,2)</f>
        <v>0</v>
      </c>
      <c r="K261" s="177" t="s">
        <v>192</v>
      </c>
      <c r="L261" s="40"/>
      <c r="M261" s="182" t="s">
        <v>19</v>
      </c>
      <c r="N261" s="183" t="s">
        <v>42</v>
      </c>
      <c r="O261" s="65"/>
      <c r="P261" s="184">
        <f>O261*H261</f>
        <v>0</v>
      </c>
      <c r="Q261" s="184">
        <v>0</v>
      </c>
      <c r="R261" s="184">
        <f>Q261*H261</f>
        <v>0</v>
      </c>
      <c r="S261" s="184">
        <v>0</v>
      </c>
      <c r="T261" s="185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186" t="s">
        <v>193</v>
      </c>
      <c r="AT261" s="186" t="s">
        <v>189</v>
      </c>
      <c r="AU261" s="186" t="s">
        <v>81</v>
      </c>
      <c r="AY261" s="18" t="s">
        <v>187</v>
      </c>
      <c r="BE261" s="187">
        <f>IF(N261="základní",J261,0)</f>
        <v>0</v>
      </c>
      <c r="BF261" s="187">
        <f>IF(N261="snížená",J261,0)</f>
        <v>0</v>
      </c>
      <c r="BG261" s="187">
        <f>IF(N261="zákl. přenesená",J261,0)</f>
        <v>0</v>
      </c>
      <c r="BH261" s="187">
        <f>IF(N261="sníž. přenesená",J261,0)</f>
        <v>0</v>
      </c>
      <c r="BI261" s="187">
        <f>IF(N261="nulová",J261,0)</f>
        <v>0</v>
      </c>
      <c r="BJ261" s="18" t="s">
        <v>79</v>
      </c>
      <c r="BK261" s="187">
        <f>ROUND(I261*H261,2)</f>
        <v>0</v>
      </c>
      <c r="BL261" s="18" t="s">
        <v>193</v>
      </c>
      <c r="BM261" s="186" t="s">
        <v>493</v>
      </c>
    </row>
    <row r="262" spans="1:65" s="2" customFormat="1" ht="11.25">
      <c r="A262" s="35"/>
      <c r="B262" s="36"/>
      <c r="C262" s="37"/>
      <c r="D262" s="188" t="s">
        <v>195</v>
      </c>
      <c r="E262" s="37"/>
      <c r="F262" s="189" t="s">
        <v>494</v>
      </c>
      <c r="G262" s="37"/>
      <c r="H262" s="37"/>
      <c r="I262" s="190"/>
      <c r="J262" s="37"/>
      <c r="K262" s="37"/>
      <c r="L262" s="40"/>
      <c r="M262" s="191"/>
      <c r="N262" s="192"/>
      <c r="O262" s="65"/>
      <c r="P262" s="65"/>
      <c r="Q262" s="65"/>
      <c r="R262" s="65"/>
      <c r="S262" s="65"/>
      <c r="T262" s="66"/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T262" s="18" t="s">
        <v>195</v>
      </c>
      <c r="AU262" s="18" t="s">
        <v>81</v>
      </c>
    </row>
    <row r="263" spans="1:65" s="13" customFormat="1" ht="11.25">
      <c r="B263" s="193"/>
      <c r="C263" s="194"/>
      <c r="D263" s="195" t="s">
        <v>197</v>
      </c>
      <c r="E263" s="196" t="s">
        <v>19</v>
      </c>
      <c r="F263" s="197" t="s">
        <v>495</v>
      </c>
      <c r="G263" s="194"/>
      <c r="H263" s="198">
        <v>88.450999999999993</v>
      </c>
      <c r="I263" s="199"/>
      <c r="J263" s="194"/>
      <c r="K263" s="194"/>
      <c r="L263" s="200"/>
      <c r="M263" s="201"/>
      <c r="N263" s="202"/>
      <c r="O263" s="202"/>
      <c r="P263" s="202"/>
      <c r="Q263" s="202"/>
      <c r="R263" s="202"/>
      <c r="S263" s="202"/>
      <c r="T263" s="203"/>
      <c r="AT263" s="204" t="s">
        <v>197</v>
      </c>
      <c r="AU263" s="204" t="s">
        <v>81</v>
      </c>
      <c r="AV263" s="13" t="s">
        <v>81</v>
      </c>
      <c r="AW263" s="13" t="s">
        <v>33</v>
      </c>
      <c r="AX263" s="13" t="s">
        <v>71</v>
      </c>
      <c r="AY263" s="204" t="s">
        <v>187</v>
      </c>
    </row>
    <row r="264" spans="1:65" s="13" customFormat="1" ht="11.25">
      <c r="B264" s="193"/>
      <c r="C264" s="194"/>
      <c r="D264" s="195" t="s">
        <v>197</v>
      </c>
      <c r="E264" s="196" t="s">
        <v>19</v>
      </c>
      <c r="F264" s="197" t="s">
        <v>198</v>
      </c>
      <c r="G264" s="194"/>
      <c r="H264" s="198">
        <v>965.65700000000004</v>
      </c>
      <c r="I264" s="199"/>
      <c r="J264" s="194"/>
      <c r="K264" s="194"/>
      <c r="L264" s="200"/>
      <c r="M264" s="201"/>
      <c r="N264" s="202"/>
      <c r="O264" s="202"/>
      <c r="P264" s="202"/>
      <c r="Q264" s="202"/>
      <c r="R264" s="202"/>
      <c r="S264" s="202"/>
      <c r="T264" s="203"/>
      <c r="AT264" s="204" t="s">
        <v>197</v>
      </c>
      <c r="AU264" s="204" t="s">
        <v>81</v>
      </c>
      <c r="AV264" s="13" t="s">
        <v>81</v>
      </c>
      <c r="AW264" s="13" t="s">
        <v>33</v>
      </c>
      <c r="AX264" s="13" t="s">
        <v>71</v>
      </c>
      <c r="AY264" s="204" t="s">
        <v>187</v>
      </c>
    </row>
    <row r="265" spans="1:65" s="14" customFormat="1" ht="11.25">
      <c r="B265" s="205"/>
      <c r="C265" s="206"/>
      <c r="D265" s="195" t="s">
        <v>197</v>
      </c>
      <c r="E265" s="207" t="s">
        <v>122</v>
      </c>
      <c r="F265" s="208" t="s">
        <v>199</v>
      </c>
      <c r="G265" s="206"/>
      <c r="H265" s="209">
        <v>1054.1079999999999</v>
      </c>
      <c r="I265" s="210"/>
      <c r="J265" s="206"/>
      <c r="K265" s="206"/>
      <c r="L265" s="211"/>
      <c r="M265" s="212"/>
      <c r="N265" s="213"/>
      <c r="O265" s="213"/>
      <c r="P265" s="213"/>
      <c r="Q265" s="213"/>
      <c r="R265" s="213"/>
      <c r="S265" s="213"/>
      <c r="T265" s="214"/>
      <c r="AT265" s="215" t="s">
        <v>197</v>
      </c>
      <c r="AU265" s="215" t="s">
        <v>81</v>
      </c>
      <c r="AV265" s="14" t="s">
        <v>193</v>
      </c>
      <c r="AW265" s="14" t="s">
        <v>33</v>
      </c>
      <c r="AX265" s="14" t="s">
        <v>79</v>
      </c>
      <c r="AY265" s="215" t="s">
        <v>187</v>
      </c>
    </row>
    <row r="266" spans="1:65" s="2" customFormat="1" ht="16.5" customHeight="1">
      <c r="A266" s="35"/>
      <c r="B266" s="36"/>
      <c r="C266" s="175" t="s">
        <v>496</v>
      </c>
      <c r="D266" s="175" t="s">
        <v>189</v>
      </c>
      <c r="E266" s="176" t="s">
        <v>497</v>
      </c>
      <c r="F266" s="177" t="s">
        <v>498</v>
      </c>
      <c r="G266" s="178" t="s">
        <v>124</v>
      </c>
      <c r="H266" s="179">
        <v>357.98599999999999</v>
      </c>
      <c r="I266" s="180"/>
      <c r="J266" s="181">
        <f>ROUND(I266*H266,2)</f>
        <v>0</v>
      </c>
      <c r="K266" s="177" t="s">
        <v>192</v>
      </c>
      <c r="L266" s="40"/>
      <c r="M266" s="182" t="s">
        <v>19</v>
      </c>
      <c r="N266" s="183" t="s">
        <v>42</v>
      </c>
      <c r="O266" s="65"/>
      <c r="P266" s="184">
        <f>O266*H266</f>
        <v>0</v>
      </c>
      <c r="Q266" s="184">
        <v>0</v>
      </c>
      <c r="R266" s="184">
        <f>Q266*H266</f>
        <v>0</v>
      </c>
      <c r="S266" s="184">
        <v>0</v>
      </c>
      <c r="T266" s="185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186" t="s">
        <v>193</v>
      </c>
      <c r="AT266" s="186" t="s">
        <v>189</v>
      </c>
      <c r="AU266" s="186" t="s">
        <v>81</v>
      </c>
      <c r="AY266" s="18" t="s">
        <v>187</v>
      </c>
      <c r="BE266" s="187">
        <f>IF(N266="základní",J266,0)</f>
        <v>0</v>
      </c>
      <c r="BF266" s="187">
        <f>IF(N266="snížená",J266,0)</f>
        <v>0</v>
      </c>
      <c r="BG266" s="187">
        <f>IF(N266="zákl. přenesená",J266,0)</f>
        <v>0</v>
      </c>
      <c r="BH266" s="187">
        <f>IF(N266="sníž. přenesená",J266,0)</f>
        <v>0</v>
      </c>
      <c r="BI266" s="187">
        <f>IF(N266="nulová",J266,0)</f>
        <v>0</v>
      </c>
      <c r="BJ266" s="18" t="s">
        <v>79</v>
      </c>
      <c r="BK266" s="187">
        <f>ROUND(I266*H266,2)</f>
        <v>0</v>
      </c>
      <c r="BL266" s="18" t="s">
        <v>193</v>
      </c>
      <c r="BM266" s="186" t="s">
        <v>499</v>
      </c>
    </row>
    <row r="267" spans="1:65" s="2" customFormat="1" ht="11.25">
      <c r="A267" s="35"/>
      <c r="B267" s="36"/>
      <c r="C267" s="37"/>
      <c r="D267" s="188" t="s">
        <v>195</v>
      </c>
      <c r="E267" s="37"/>
      <c r="F267" s="189" t="s">
        <v>500</v>
      </c>
      <c r="G267" s="37"/>
      <c r="H267" s="37"/>
      <c r="I267" s="190"/>
      <c r="J267" s="37"/>
      <c r="K267" s="37"/>
      <c r="L267" s="40"/>
      <c r="M267" s="191"/>
      <c r="N267" s="192"/>
      <c r="O267" s="65"/>
      <c r="P267" s="65"/>
      <c r="Q267" s="65"/>
      <c r="R267" s="65"/>
      <c r="S267" s="65"/>
      <c r="T267" s="66"/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T267" s="18" t="s">
        <v>195</v>
      </c>
      <c r="AU267" s="18" t="s">
        <v>81</v>
      </c>
    </row>
    <row r="268" spans="1:65" s="13" customFormat="1" ht="11.25">
      <c r="B268" s="193"/>
      <c r="C268" s="194"/>
      <c r="D268" s="195" t="s">
        <v>197</v>
      </c>
      <c r="E268" s="196" t="s">
        <v>19</v>
      </c>
      <c r="F268" s="197" t="s">
        <v>134</v>
      </c>
      <c r="G268" s="194"/>
      <c r="H268" s="198">
        <v>357.98599999999999</v>
      </c>
      <c r="I268" s="199"/>
      <c r="J268" s="194"/>
      <c r="K268" s="194"/>
      <c r="L268" s="200"/>
      <c r="M268" s="201"/>
      <c r="N268" s="202"/>
      <c r="O268" s="202"/>
      <c r="P268" s="202"/>
      <c r="Q268" s="202"/>
      <c r="R268" s="202"/>
      <c r="S268" s="202"/>
      <c r="T268" s="203"/>
      <c r="AT268" s="204" t="s">
        <v>197</v>
      </c>
      <c r="AU268" s="204" t="s">
        <v>81</v>
      </c>
      <c r="AV268" s="13" t="s">
        <v>81</v>
      </c>
      <c r="AW268" s="13" t="s">
        <v>33</v>
      </c>
      <c r="AX268" s="13" t="s">
        <v>79</v>
      </c>
      <c r="AY268" s="204" t="s">
        <v>187</v>
      </c>
    </row>
    <row r="269" spans="1:65" s="2" customFormat="1" ht="24.2" customHeight="1">
      <c r="A269" s="35"/>
      <c r="B269" s="36"/>
      <c r="C269" s="175" t="s">
        <v>501</v>
      </c>
      <c r="D269" s="175" t="s">
        <v>189</v>
      </c>
      <c r="E269" s="176" t="s">
        <v>502</v>
      </c>
      <c r="F269" s="177" t="s">
        <v>503</v>
      </c>
      <c r="G269" s="178" t="s">
        <v>124</v>
      </c>
      <c r="H269" s="179">
        <v>357.98599999999999</v>
      </c>
      <c r="I269" s="180"/>
      <c r="J269" s="181">
        <f>ROUND(I269*H269,2)</f>
        <v>0</v>
      </c>
      <c r="K269" s="177" t="s">
        <v>192</v>
      </c>
      <c r="L269" s="40"/>
      <c r="M269" s="182" t="s">
        <v>19</v>
      </c>
      <c r="N269" s="183" t="s">
        <v>42</v>
      </c>
      <c r="O269" s="65"/>
      <c r="P269" s="184">
        <f>O269*H269</f>
        <v>0</v>
      </c>
      <c r="Q269" s="184">
        <v>0</v>
      </c>
      <c r="R269" s="184">
        <f>Q269*H269</f>
        <v>0</v>
      </c>
      <c r="S269" s="184">
        <v>0</v>
      </c>
      <c r="T269" s="185">
        <f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186" t="s">
        <v>193</v>
      </c>
      <c r="AT269" s="186" t="s">
        <v>189</v>
      </c>
      <c r="AU269" s="186" t="s">
        <v>81</v>
      </c>
      <c r="AY269" s="18" t="s">
        <v>187</v>
      </c>
      <c r="BE269" s="187">
        <f>IF(N269="základní",J269,0)</f>
        <v>0</v>
      </c>
      <c r="BF269" s="187">
        <f>IF(N269="snížená",J269,0)</f>
        <v>0</v>
      </c>
      <c r="BG269" s="187">
        <f>IF(N269="zákl. přenesená",J269,0)</f>
        <v>0</v>
      </c>
      <c r="BH269" s="187">
        <f>IF(N269="sníž. přenesená",J269,0)</f>
        <v>0</v>
      </c>
      <c r="BI269" s="187">
        <f>IF(N269="nulová",J269,0)</f>
        <v>0</v>
      </c>
      <c r="BJ269" s="18" t="s">
        <v>79</v>
      </c>
      <c r="BK269" s="187">
        <f>ROUND(I269*H269,2)</f>
        <v>0</v>
      </c>
      <c r="BL269" s="18" t="s">
        <v>193</v>
      </c>
      <c r="BM269" s="186" t="s">
        <v>504</v>
      </c>
    </row>
    <row r="270" spans="1:65" s="2" customFormat="1" ht="11.25">
      <c r="A270" s="35"/>
      <c r="B270" s="36"/>
      <c r="C270" s="37"/>
      <c r="D270" s="188" t="s">
        <v>195</v>
      </c>
      <c r="E270" s="37"/>
      <c r="F270" s="189" t="s">
        <v>505</v>
      </c>
      <c r="G270" s="37"/>
      <c r="H270" s="37"/>
      <c r="I270" s="190"/>
      <c r="J270" s="37"/>
      <c r="K270" s="37"/>
      <c r="L270" s="40"/>
      <c r="M270" s="191"/>
      <c r="N270" s="192"/>
      <c r="O270" s="65"/>
      <c r="P270" s="65"/>
      <c r="Q270" s="65"/>
      <c r="R270" s="65"/>
      <c r="S270" s="65"/>
      <c r="T270" s="66"/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T270" s="18" t="s">
        <v>195</v>
      </c>
      <c r="AU270" s="18" t="s">
        <v>81</v>
      </c>
    </row>
    <row r="271" spans="1:65" s="13" customFormat="1" ht="11.25">
      <c r="B271" s="193"/>
      <c r="C271" s="194"/>
      <c r="D271" s="195" t="s">
        <v>197</v>
      </c>
      <c r="E271" s="196" t="s">
        <v>19</v>
      </c>
      <c r="F271" s="197" t="s">
        <v>506</v>
      </c>
      <c r="G271" s="194"/>
      <c r="H271" s="198">
        <v>357.98599999999999</v>
      </c>
      <c r="I271" s="199"/>
      <c r="J271" s="194"/>
      <c r="K271" s="194"/>
      <c r="L271" s="200"/>
      <c r="M271" s="201"/>
      <c r="N271" s="202"/>
      <c r="O271" s="202"/>
      <c r="P271" s="202"/>
      <c r="Q271" s="202"/>
      <c r="R271" s="202"/>
      <c r="S271" s="202"/>
      <c r="T271" s="203"/>
      <c r="AT271" s="204" t="s">
        <v>197</v>
      </c>
      <c r="AU271" s="204" t="s">
        <v>81</v>
      </c>
      <c r="AV271" s="13" t="s">
        <v>81</v>
      </c>
      <c r="AW271" s="13" t="s">
        <v>33</v>
      </c>
      <c r="AX271" s="13" t="s">
        <v>71</v>
      </c>
      <c r="AY271" s="204" t="s">
        <v>187</v>
      </c>
    </row>
    <row r="272" spans="1:65" s="16" customFormat="1" ht="11.25">
      <c r="B272" s="236"/>
      <c r="C272" s="237"/>
      <c r="D272" s="195" t="s">
        <v>197</v>
      </c>
      <c r="E272" s="238" t="s">
        <v>134</v>
      </c>
      <c r="F272" s="239" t="s">
        <v>507</v>
      </c>
      <c r="G272" s="237"/>
      <c r="H272" s="240">
        <v>357.98599999999999</v>
      </c>
      <c r="I272" s="241"/>
      <c r="J272" s="237"/>
      <c r="K272" s="237"/>
      <c r="L272" s="242"/>
      <c r="M272" s="243"/>
      <c r="N272" s="244"/>
      <c r="O272" s="244"/>
      <c r="P272" s="244"/>
      <c r="Q272" s="244"/>
      <c r="R272" s="244"/>
      <c r="S272" s="244"/>
      <c r="T272" s="245"/>
      <c r="AT272" s="246" t="s">
        <v>197</v>
      </c>
      <c r="AU272" s="246" t="s">
        <v>81</v>
      </c>
      <c r="AV272" s="16" t="s">
        <v>205</v>
      </c>
      <c r="AW272" s="16" t="s">
        <v>33</v>
      </c>
      <c r="AX272" s="16" t="s">
        <v>71</v>
      </c>
      <c r="AY272" s="246" t="s">
        <v>187</v>
      </c>
    </row>
    <row r="273" spans="1:65" s="14" customFormat="1" ht="11.25">
      <c r="B273" s="205"/>
      <c r="C273" s="206"/>
      <c r="D273" s="195" t="s">
        <v>197</v>
      </c>
      <c r="E273" s="207" t="s">
        <v>19</v>
      </c>
      <c r="F273" s="208" t="s">
        <v>199</v>
      </c>
      <c r="G273" s="206"/>
      <c r="H273" s="209">
        <v>357.98599999999999</v>
      </c>
      <c r="I273" s="210"/>
      <c r="J273" s="206"/>
      <c r="K273" s="206"/>
      <c r="L273" s="211"/>
      <c r="M273" s="212"/>
      <c r="N273" s="213"/>
      <c r="O273" s="213"/>
      <c r="P273" s="213"/>
      <c r="Q273" s="213"/>
      <c r="R273" s="213"/>
      <c r="S273" s="213"/>
      <c r="T273" s="214"/>
      <c r="AT273" s="215" t="s">
        <v>197</v>
      </c>
      <c r="AU273" s="215" t="s">
        <v>81</v>
      </c>
      <c r="AV273" s="14" t="s">
        <v>193</v>
      </c>
      <c r="AW273" s="14" t="s">
        <v>33</v>
      </c>
      <c r="AX273" s="14" t="s">
        <v>79</v>
      </c>
      <c r="AY273" s="215" t="s">
        <v>187</v>
      </c>
    </row>
    <row r="274" spans="1:65" s="2" customFormat="1" ht="24.2" customHeight="1">
      <c r="A274" s="35"/>
      <c r="B274" s="36"/>
      <c r="C274" s="175" t="s">
        <v>508</v>
      </c>
      <c r="D274" s="175" t="s">
        <v>189</v>
      </c>
      <c r="E274" s="176" t="s">
        <v>509</v>
      </c>
      <c r="F274" s="177" t="s">
        <v>510</v>
      </c>
      <c r="G274" s="178" t="s">
        <v>124</v>
      </c>
      <c r="H274" s="179">
        <v>231.63800000000001</v>
      </c>
      <c r="I274" s="180"/>
      <c r="J274" s="181">
        <f>ROUND(I274*H274,2)</f>
        <v>0</v>
      </c>
      <c r="K274" s="177" t="s">
        <v>192</v>
      </c>
      <c r="L274" s="40"/>
      <c r="M274" s="182" t="s">
        <v>19</v>
      </c>
      <c r="N274" s="183" t="s">
        <v>42</v>
      </c>
      <c r="O274" s="65"/>
      <c r="P274" s="184">
        <f>O274*H274</f>
        <v>0</v>
      </c>
      <c r="Q274" s="184">
        <v>0</v>
      </c>
      <c r="R274" s="184">
        <f>Q274*H274</f>
        <v>0</v>
      </c>
      <c r="S274" s="184">
        <v>0</v>
      </c>
      <c r="T274" s="185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186" t="s">
        <v>193</v>
      </c>
      <c r="AT274" s="186" t="s">
        <v>189</v>
      </c>
      <c r="AU274" s="186" t="s">
        <v>81</v>
      </c>
      <c r="AY274" s="18" t="s">
        <v>187</v>
      </c>
      <c r="BE274" s="187">
        <f>IF(N274="základní",J274,0)</f>
        <v>0</v>
      </c>
      <c r="BF274" s="187">
        <f>IF(N274="snížená",J274,0)</f>
        <v>0</v>
      </c>
      <c r="BG274" s="187">
        <f>IF(N274="zákl. přenesená",J274,0)</f>
        <v>0</v>
      </c>
      <c r="BH274" s="187">
        <f>IF(N274="sníž. přenesená",J274,0)</f>
        <v>0</v>
      </c>
      <c r="BI274" s="187">
        <f>IF(N274="nulová",J274,0)</f>
        <v>0</v>
      </c>
      <c r="BJ274" s="18" t="s">
        <v>79</v>
      </c>
      <c r="BK274" s="187">
        <f>ROUND(I274*H274,2)</f>
        <v>0</v>
      </c>
      <c r="BL274" s="18" t="s">
        <v>193</v>
      </c>
      <c r="BM274" s="186" t="s">
        <v>511</v>
      </c>
    </row>
    <row r="275" spans="1:65" s="2" customFormat="1" ht="11.25">
      <c r="A275" s="35"/>
      <c r="B275" s="36"/>
      <c r="C275" s="37"/>
      <c r="D275" s="188" t="s">
        <v>195</v>
      </c>
      <c r="E275" s="37"/>
      <c r="F275" s="189" t="s">
        <v>512</v>
      </c>
      <c r="G275" s="37"/>
      <c r="H275" s="37"/>
      <c r="I275" s="190"/>
      <c r="J275" s="37"/>
      <c r="K275" s="37"/>
      <c r="L275" s="40"/>
      <c r="M275" s="191"/>
      <c r="N275" s="192"/>
      <c r="O275" s="65"/>
      <c r="P275" s="65"/>
      <c r="Q275" s="65"/>
      <c r="R275" s="65"/>
      <c r="S275" s="65"/>
      <c r="T275" s="66"/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T275" s="18" t="s">
        <v>195</v>
      </c>
      <c r="AU275" s="18" t="s">
        <v>81</v>
      </c>
    </row>
    <row r="276" spans="1:65" s="13" customFormat="1" ht="11.25">
      <c r="B276" s="193"/>
      <c r="C276" s="194"/>
      <c r="D276" s="195" t="s">
        <v>197</v>
      </c>
      <c r="E276" s="196" t="s">
        <v>19</v>
      </c>
      <c r="F276" s="197" t="s">
        <v>204</v>
      </c>
      <c r="G276" s="194"/>
      <c r="H276" s="198">
        <v>231.63800000000001</v>
      </c>
      <c r="I276" s="199"/>
      <c r="J276" s="194"/>
      <c r="K276" s="194"/>
      <c r="L276" s="200"/>
      <c r="M276" s="201"/>
      <c r="N276" s="202"/>
      <c r="O276" s="202"/>
      <c r="P276" s="202"/>
      <c r="Q276" s="202"/>
      <c r="R276" s="202"/>
      <c r="S276" s="202"/>
      <c r="T276" s="203"/>
      <c r="AT276" s="204" t="s">
        <v>197</v>
      </c>
      <c r="AU276" s="204" t="s">
        <v>81</v>
      </c>
      <c r="AV276" s="13" t="s">
        <v>81</v>
      </c>
      <c r="AW276" s="13" t="s">
        <v>33</v>
      </c>
      <c r="AX276" s="13" t="s">
        <v>79</v>
      </c>
      <c r="AY276" s="204" t="s">
        <v>187</v>
      </c>
    </row>
    <row r="277" spans="1:65" s="12" customFormat="1" ht="22.9" customHeight="1">
      <c r="B277" s="159"/>
      <c r="C277" s="160"/>
      <c r="D277" s="161" t="s">
        <v>70</v>
      </c>
      <c r="E277" s="173" t="s">
        <v>232</v>
      </c>
      <c r="F277" s="173" t="s">
        <v>513</v>
      </c>
      <c r="G277" s="160"/>
      <c r="H277" s="160"/>
      <c r="I277" s="163"/>
      <c r="J277" s="174">
        <f>BK277</f>
        <v>0</v>
      </c>
      <c r="K277" s="160"/>
      <c r="L277" s="165"/>
      <c r="M277" s="166"/>
      <c r="N277" s="167"/>
      <c r="O277" s="167"/>
      <c r="P277" s="168">
        <f>SUM(P278:P327)</f>
        <v>0</v>
      </c>
      <c r="Q277" s="167"/>
      <c r="R277" s="168">
        <f>SUM(R278:R327)</f>
        <v>294.18813578999993</v>
      </c>
      <c r="S277" s="167"/>
      <c r="T277" s="169">
        <f>SUM(T278:T327)</f>
        <v>0</v>
      </c>
      <c r="AR277" s="170" t="s">
        <v>79</v>
      </c>
      <c r="AT277" s="171" t="s">
        <v>70</v>
      </c>
      <c r="AU277" s="171" t="s">
        <v>79</v>
      </c>
      <c r="AY277" s="170" t="s">
        <v>187</v>
      </c>
      <c r="BK277" s="172">
        <f>SUM(BK278:BK327)</f>
        <v>0</v>
      </c>
    </row>
    <row r="278" spans="1:65" s="2" customFormat="1" ht="24.2" customHeight="1">
      <c r="A278" s="35"/>
      <c r="B278" s="36"/>
      <c r="C278" s="175" t="s">
        <v>514</v>
      </c>
      <c r="D278" s="175" t="s">
        <v>189</v>
      </c>
      <c r="E278" s="176" t="s">
        <v>515</v>
      </c>
      <c r="F278" s="177" t="s">
        <v>516</v>
      </c>
      <c r="G278" s="178" t="s">
        <v>128</v>
      </c>
      <c r="H278" s="179">
        <v>1371.27</v>
      </c>
      <c r="I278" s="180"/>
      <c r="J278" s="181">
        <f>ROUND(I278*H278,2)</f>
        <v>0</v>
      </c>
      <c r="K278" s="177" t="s">
        <v>192</v>
      </c>
      <c r="L278" s="40"/>
      <c r="M278" s="182" t="s">
        <v>19</v>
      </c>
      <c r="N278" s="183" t="s">
        <v>42</v>
      </c>
      <c r="O278" s="65"/>
      <c r="P278" s="184">
        <f>O278*H278</f>
        <v>0</v>
      </c>
      <c r="Q278" s="184">
        <v>5.0000000000000002E-5</v>
      </c>
      <c r="R278" s="184">
        <f>Q278*H278</f>
        <v>6.8563499999999999E-2</v>
      </c>
      <c r="S278" s="184">
        <v>0</v>
      </c>
      <c r="T278" s="185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186" t="s">
        <v>193</v>
      </c>
      <c r="AT278" s="186" t="s">
        <v>189</v>
      </c>
      <c r="AU278" s="186" t="s">
        <v>81</v>
      </c>
      <c r="AY278" s="18" t="s">
        <v>187</v>
      </c>
      <c r="BE278" s="187">
        <f>IF(N278="základní",J278,0)</f>
        <v>0</v>
      </c>
      <c r="BF278" s="187">
        <f>IF(N278="snížená",J278,0)</f>
        <v>0</v>
      </c>
      <c r="BG278" s="187">
        <f>IF(N278="zákl. přenesená",J278,0)</f>
        <v>0</v>
      </c>
      <c r="BH278" s="187">
        <f>IF(N278="sníž. přenesená",J278,0)</f>
        <v>0</v>
      </c>
      <c r="BI278" s="187">
        <f>IF(N278="nulová",J278,0)</f>
        <v>0</v>
      </c>
      <c r="BJ278" s="18" t="s">
        <v>79</v>
      </c>
      <c r="BK278" s="187">
        <f>ROUND(I278*H278,2)</f>
        <v>0</v>
      </c>
      <c r="BL278" s="18" t="s">
        <v>193</v>
      </c>
      <c r="BM278" s="186" t="s">
        <v>517</v>
      </c>
    </row>
    <row r="279" spans="1:65" s="2" customFormat="1" ht="11.25">
      <c r="A279" s="35"/>
      <c r="B279" s="36"/>
      <c r="C279" s="37"/>
      <c r="D279" s="188" t="s">
        <v>195</v>
      </c>
      <c r="E279" s="37"/>
      <c r="F279" s="189" t="s">
        <v>518</v>
      </c>
      <c r="G279" s="37"/>
      <c r="H279" s="37"/>
      <c r="I279" s="190"/>
      <c r="J279" s="37"/>
      <c r="K279" s="37"/>
      <c r="L279" s="40"/>
      <c r="M279" s="191"/>
      <c r="N279" s="192"/>
      <c r="O279" s="65"/>
      <c r="P279" s="65"/>
      <c r="Q279" s="65"/>
      <c r="R279" s="65"/>
      <c r="S279" s="65"/>
      <c r="T279" s="66"/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T279" s="18" t="s">
        <v>195</v>
      </c>
      <c r="AU279" s="18" t="s">
        <v>81</v>
      </c>
    </row>
    <row r="280" spans="1:65" s="13" customFormat="1" ht="11.25">
      <c r="B280" s="193"/>
      <c r="C280" s="194"/>
      <c r="D280" s="195" t="s">
        <v>197</v>
      </c>
      <c r="E280" s="196" t="s">
        <v>19</v>
      </c>
      <c r="F280" s="197" t="s">
        <v>519</v>
      </c>
      <c r="G280" s="194"/>
      <c r="H280" s="198">
        <v>152.9</v>
      </c>
      <c r="I280" s="199"/>
      <c r="J280" s="194"/>
      <c r="K280" s="194"/>
      <c r="L280" s="200"/>
      <c r="M280" s="201"/>
      <c r="N280" s="202"/>
      <c r="O280" s="202"/>
      <c r="P280" s="202"/>
      <c r="Q280" s="202"/>
      <c r="R280" s="202"/>
      <c r="S280" s="202"/>
      <c r="T280" s="203"/>
      <c r="AT280" s="204" t="s">
        <v>197</v>
      </c>
      <c r="AU280" s="204" t="s">
        <v>81</v>
      </c>
      <c r="AV280" s="13" t="s">
        <v>81</v>
      </c>
      <c r="AW280" s="13" t="s">
        <v>33</v>
      </c>
      <c r="AX280" s="13" t="s">
        <v>71</v>
      </c>
      <c r="AY280" s="204" t="s">
        <v>187</v>
      </c>
    </row>
    <row r="281" spans="1:65" s="13" customFormat="1" ht="11.25">
      <c r="B281" s="193"/>
      <c r="C281" s="194"/>
      <c r="D281" s="195" t="s">
        <v>197</v>
      </c>
      <c r="E281" s="196" t="s">
        <v>19</v>
      </c>
      <c r="F281" s="197" t="s">
        <v>520</v>
      </c>
      <c r="G281" s="194"/>
      <c r="H281" s="198">
        <v>527.16</v>
      </c>
      <c r="I281" s="199"/>
      <c r="J281" s="194"/>
      <c r="K281" s="194"/>
      <c r="L281" s="200"/>
      <c r="M281" s="201"/>
      <c r="N281" s="202"/>
      <c r="O281" s="202"/>
      <c r="P281" s="202"/>
      <c r="Q281" s="202"/>
      <c r="R281" s="202"/>
      <c r="S281" s="202"/>
      <c r="T281" s="203"/>
      <c r="AT281" s="204" t="s">
        <v>197</v>
      </c>
      <c r="AU281" s="204" t="s">
        <v>81</v>
      </c>
      <c r="AV281" s="13" t="s">
        <v>81</v>
      </c>
      <c r="AW281" s="13" t="s">
        <v>33</v>
      </c>
      <c r="AX281" s="13" t="s">
        <v>71</v>
      </c>
      <c r="AY281" s="204" t="s">
        <v>187</v>
      </c>
    </row>
    <row r="282" spans="1:65" s="13" customFormat="1" ht="11.25">
      <c r="B282" s="193"/>
      <c r="C282" s="194"/>
      <c r="D282" s="195" t="s">
        <v>197</v>
      </c>
      <c r="E282" s="196" t="s">
        <v>19</v>
      </c>
      <c r="F282" s="197" t="s">
        <v>521</v>
      </c>
      <c r="G282" s="194"/>
      <c r="H282" s="198">
        <v>303.39</v>
      </c>
      <c r="I282" s="199"/>
      <c r="J282" s="194"/>
      <c r="K282" s="194"/>
      <c r="L282" s="200"/>
      <c r="M282" s="201"/>
      <c r="N282" s="202"/>
      <c r="O282" s="202"/>
      <c r="P282" s="202"/>
      <c r="Q282" s="202"/>
      <c r="R282" s="202"/>
      <c r="S282" s="202"/>
      <c r="T282" s="203"/>
      <c r="AT282" s="204" t="s">
        <v>197</v>
      </c>
      <c r="AU282" s="204" t="s">
        <v>81</v>
      </c>
      <c r="AV282" s="13" t="s">
        <v>81</v>
      </c>
      <c r="AW282" s="13" t="s">
        <v>33</v>
      </c>
      <c r="AX282" s="13" t="s">
        <v>71</v>
      </c>
      <c r="AY282" s="204" t="s">
        <v>187</v>
      </c>
    </row>
    <row r="283" spans="1:65" s="13" customFormat="1" ht="11.25">
      <c r="B283" s="193"/>
      <c r="C283" s="194"/>
      <c r="D283" s="195" t="s">
        <v>197</v>
      </c>
      <c r="E283" s="196" t="s">
        <v>19</v>
      </c>
      <c r="F283" s="197" t="s">
        <v>522</v>
      </c>
      <c r="G283" s="194"/>
      <c r="H283" s="198">
        <v>79.03</v>
      </c>
      <c r="I283" s="199"/>
      <c r="J283" s="194"/>
      <c r="K283" s="194"/>
      <c r="L283" s="200"/>
      <c r="M283" s="201"/>
      <c r="N283" s="202"/>
      <c r="O283" s="202"/>
      <c r="P283" s="202"/>
      <c r="Q283" s="202"/>
      <c r="R283" s="202"/>
      <c r="S283" s="202"/>
      <c r="T283" s="203"/>
      <c r="AT283" s="204" t="s">
        <v>197</v>
      </c>
      <c r="AU283" s="204" t="s">
        <v>81</v>
      </c>
      <c r="AV283" s="13" t="s">
        <v>81</v>
      </c>
      <c r="AW283" s="13" t="s">
        <v>33</v>
      </c>
      <c r="AX283" s="13" t="s">
        <v>71</v>
      </c>
      <c r="AY283" s="204" t="s">
        <v>187</v>
      </c>
    </row>
    <row r="284" spans="1:65" s="13" customFormat="1" ht="11.25">
      <c r="B284" s="193"/>
      <c r="C284" s="194"/>
      <c r="D284" s="195" t="s">
        <v>197</v>
      </c>
      <c r="E284" s="196" t="s">
        <v>19</v>
      </c>
      <c r="F284" s="197" t="s">
        <v>523</v>
      </c>
      <c r="G284" s="194"/>
      <c r="H284" s="198">
        <v>74.459999999999994</v>
      </c>
      <c r="I284" s="199"/>
      <c r="J284" s="194"/>
      <c r="K284" s="194"/>
      <c r="L284" s="200"/>
      <c r="M284" s="201"/>
      <c r="N284" s="202"/>
      <c r="O284" s="202"/>
      <c r="P284" s="202"/>
      <c r="Q284" s="202"/>
      <c r="R284" s="202"/>
      <c r="S284" s="202"/>
      <c r="T284" s="203"/>
      <c r="AT284" s="204" t="s">
        <v>197</v>
      </c>
      <c r="AU284" s="204" t="s">
        <v>81</v>
      </c>
      <c r="AV284" s="13" t="s">
        <v>81</v>
      </c>
      <c r="AW284" s="13" t="s">
        <v>33</v>
      </c>
      <c r="AX284" s="13" t="s">
        <v>71</v>
      </c>
      <c r="AY284" s="204" t="s">
        <v>187</v>
      </c>
    </row>
    <row r="285" spans="1:65" s="13" customFormat="1" ht="11.25">
      <c r="B285" s="193"/>
      <c r="C285" s="194"/>
      <c r="D285" s="195" t="s">
        <v>197</v>
      </c>
      <c r="E285" s="196" t="s">
        <v>19</v>
      </c>
      <c r="F285" s="197" t="s">
        <v>524</v>
      </c>
      <c r="G285" s="194"/>
      <c r="H285" s="198">
        <v>145.33000000000001</v>
      </c>
      <c r="I285" s="199"/>
      <c r="J285" s="194"/>
      <c r="K285" s="194"/>
      <c r="L285" s="200"/>
      <c r="M285" s="201"/>
      <c r="N285" s="202"/>
      <c r="O285" s="202"/>
      <c r="P285" s="202"/>
      <c r="Q285" s="202"/>
      <c r="R285" s="202"/>
      <c r="S285" s="202"/>
      <c r="T285" s="203"/>
      <c r="AT285" s="204" t="s">
        <v>197</v>
      </c>
      <c r="AU285" s="204" t="s">
        <v>81</v>
      </c>
      <c r="AV285" s="13" t="s">
        <v>81</v>
      </c>
      <c r="AW285" s="13" t="s">
        <v>33</v>
      </c>
      <c r="AX285" s="13" t="s">
        <v>71</v>
      </c>
      <c r="AY285" s="204" t="s">
        <v>187</v>
      </c>
    </row>
    <row r="286" spans="1:65" s="13" customFormat="1" ht="11.25">
      <c r="B286" s="193"/>
      <c r="C286" s="194"/>
      <c r="D286" s="195" t="s">
        <v>197</v>
      </c>
      <c r="E286" s="196" t="s">
        <v>19</v>
      </c>
      <c r="F286" s="197" t="s">
        <v>525</v>
      </c>
      <c r="G286" s="194"/>
      <c r="H286" s="198">
        <v>89</v>
      </c>
      <c r="I286" s="199"/>
      <c r="J286" s="194"/>
      <c r="K286" s="194"/>
      <c r="L286" s="200"/>
      <c r="M286" s="201"/>
      <c r="N286" s="202"/>
      <c r="O286" s="202"/>
      <c r="P286" s="202"/>
      <c r="Q286" s="202"/>
      <c r="R286" s="202"/>
      <c r="S286" s="202"/>
      <c r="T286" s="203"/>
      <c r="AT286" s="204" t="s">
        <v>197</v>
      </c>
      <c r="AU286" s="204" t="s">
        <v>81</v>
      </c>
      <c r="AV286" s="13" t="s">
        <v>81</v>
      </c>
      <c r="AW286" s="13" t="s">
        <v>33</v>
      </c>
      <c r="AX286" s="13" t="s">
        <v>71</v>
      </c>
      <c r="AY286" s="204" t="s">
        <v>187</v>
      </c>
    </row>
    <row r="287" spans="1:65" s="14" customFormat="1" ht="11.25">
      <c r="B287" s="205"/>
      <c r="C287" s="206"/>
      <c r="D287" s="195" t="s">
        <v>197</v>
      </c>
      <c r="E287" s="207" t="s">
        <v>139</v>
      </c>
      <c r="F287" s="208" t="s">
        <v>199</v>
      </c>
      <c r="G287" s="206"/>
      <c r="H287" s="209">
        <v>1371.27</v>
      </c>
      <c r="I287" s="210"/>
      <c r="J287" s="206"/>
      <c r="K287" s="206"/>
      <c r="L287" s="211"/>
      <c r="M287" s="212"/>
      <c r="N287" s="213"/>
      <c r="O287" s="213"/>
      <c r="P287" s="213"/>
      <c r="Q287" s="213"/>
      <c r="R287" s="213"/>
      <c r="S287" s="213"/>
      <c r="T287" s="214"/>
      <c r="AT287" s="215" t="s">
        <v>197</v>
      </c>
      <c r="AU287" s="215" t="s">
        <v>81</v>
      </c>
      <c r="AV287" s="14" t="s">
        <v>193</v>
      </c>
      <c r="AW287" s="14" t="s">
        <v>33</v>
      </c>
      <c r="AX287" s="14" t="s">
        <v>79</v>
      </c>
      <c r="AY287" s="215" t="s">
        <v>187</v>
      </c>
    </row>
    <row r="288" spans="1:65" s="2" customFormat="1" ht="16.5" customHeight="1">
      <c r="A288" s="35"/>
      <c r="B288" s="36"/>
      <c r="C288" s="226" t="s">
        <v>526</v>
      </c>
      <c r="D288" s="226" t="s">
        <v>346</v>
      </c>
      <c r="E288" s="227" t="s">
        <v>527</v>
      </c>
      <c r="F288" s="228" t="s">
        <v>528</v>
      </c>
      <c r="G288" s="229" t="s">
        <v>128</v>
      </c>
      <c r="H288" s="230">
        <v>1391.8389999999999</v>
      </c>
      <c r="I288" s="231"/>
      <c r="J288" s="232">
        <f>ROUND(I288*H288,2)</f>
        <v>0</v>
      </c>
      <c r="K288" s="228" t="s">
        <v>192</v>
      </c>
      <c r="L288" s="233"/>
      <c r="M288" s="234" t="s">
        <v>19</v>
      </c>
      <c r="N288" s="235" t="s">
        <v>42</v>
      </c>
      <c r="O288" s="65"/>
      <c r="P288" s="184">
        <f>O288*H288</f>
        <v>0</v>
      </c>
      <c r="Q288" s="184">
        <v>5.2999999999999999E-2</v>
      </c>
      <c r="R288" s="184">
        <f>Q288*H288</f>
        <v>73.767466999999996</v>
      </c>
      <c r="S288" s="184">
        <v>0</v>
      </c>
      <c r="T288" s="185">
        <f>S288*H288</f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186" t="s">
        <v>232</v>
      </c>
      <c r="AT288" s="186" t="s">
        <v>346</v>
      </c>
      <c r="AU288" s="186" t="s">
        <v>81</v>
      </c>
      <c r="AY288" s="18" t="s">
        <v>187</v>
      </c>
      <c r="BE288" s="187">
        <f>IF(N288="základní",J288,0)</f>
        <v>0</v>
      </c>
      <c r="BF288" s="187">
        <f>IF(N288="snížená",J288,0)</f>
        <v>0</v>
      </c>
      <c r="BG288" s="187">
        <f>IF(N288="zákl. přenesená",J288,0)</f>
        <v>0</v>
      </c>
      <c r="BH288" s="187">
        <f>IF(N288="sníž. přenesená",J288,0)</f>
        <v>0</v>
      </c>
      <c r="BI288" s="187">
        <f>IF(N288="nulová",J288,0)</f>
        <v>0</v>
      </c>
      <c r="BJ288" s="18" t="s">
        <v>79</v>
      </c>
      <c r="BK288" s="187">
        <f>ROUND(I288*H288,2)</f>
        <v>0</v>
      </c>
      <c r="BL288" s="18" t="s">
        <v>193</v>
      </c>
      <c r="BM288" s="186" t="s">
        <v>529</v>
      </c>
    </row>
    <row r="289" spans="1:65" s="13" customFormat="1" ht="11.25">
      <c r="B289" s="193"/>
      <c r="C289" s="194"/>
      <c r="D289" s="195" t="s">
        <v>197</v>
      </c>
      <c r="E289" s="194"/>
      <c r="F289" s="197" t="s">
        <v>530</v>
      </c>
      <c r="G289" s="194"/>
      <c r="H289" s="198">
        <v>1391.8389999999999</v>
      </c>
      <c r="I289" s="199"/>
      <c r="J289" s="194"/>
      <c r="K289" s="194"/>
      <c r="L289" s="200"/>
      <c r="M289" s="201"/>
      <c r="N289" s="202"/>
      <c r="O289" s="202"/>
      <c r="P289" s="202"/>
      <c r="Q289" s="202"/>
      <c r="R289" s="202"/>
      <c r="S289" s="202"/>
      <c r="T289" s="203"/>
      <c r="AT289" s="204" t="s">
        <v>197</v>
      </c>
      <c r="AU289" s="204" t="s">
        <v>81</v>
      </c>
      <c r="AV289" s="13" t="s">
        <v>81</v>
      </c>
      <c r="AW289" s="13" t="s">
        <v>4</v>
      </c>
      <c r="AX289" s="13" t="s">
        <v>79</v>
      </c>
      <c r="AY289" s="204" t="s">
        <v>187</v>
      </c>
    </row>
    <row r="290" spans="1:65" s="2" customFormat="1" ht="24.2" customHeight="1">
      <c r="A290" s="35"/>
      <c r="B290" s="36"/>
      <c r="C290" s="175" t="s">
        <v>531</v>
      </c>
      <c r="D290" s="175" t="s">
        <v>189</v>
      </c>
      <c r="E290" s="176" t="s">
        <v>532</v>
      </c>
      <c r="F290" s="177" t="s">
        <v>533</v>
      </c>
      <c r="G290" s="178" t="s">
        <v>427</v>
      </c>
      <c r="H290" s="179">
        <v>78</v>
      </c>
      <c r="I290" s="180"/>
      <c r="J290" s="181">
        <f>ROUND(I290*H290,2)</f>
        <v>0</v>
      </c>
      <c r="K290" s="177" t="s">
        <v>192</v>
      </c>
      <c r="L290" s="40"/>
      <c r="M290" s="182" t="s">
        <v>19</v>
      </c>
      <c r="N290" s="183" t="s">
        <v>42</v>
      </c>
      <c r="O290" s="65"/>
      <c r="P290" s="184">
        <f>O290*H290</f>
        <v>0</v>
      </c>
      <c r="Q290" s="184">
        <v>1.4999999999999999E-4</v>
      </c>
      <c r="R290" s="184">
        <f>Q290*H290</f>
        <v>1.1699999999999999E-2</v>
      </c>
      <c r="S290" s="184">
        <v>0</v>
      </c>
      <c r="T290" s="185">
        <f>S290*H290</f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186" t="s">
        <v>193</v>
      </c>
      <c r="AT290" s="186" t="s">
        <v>189</v>
      </c>
      <c r="AU290" s="186" t="s">
        <v>81</v>
      </c>
      <c r="AY290" s="18" t="s">
        <v>187</v>
      </c>
      <c r="BE290" s="187">
        <f>IF(N290="základní",J290,0)</f>
        <v>0</v>
      </c>
      <c r="BF290" s="187">
        <f>IF(N290="snížená",J290,0)</f>
        <v>0</v>
      </c>
      <c r="BG290" s="187">
        <f>IF(N290="zákl. přenesená",J290,0)</f>
        <v>0</v>
      </c>
      <c r="BH290" s="187">
        <f>IF(N290="sníž. přenesená",J290,0)</f>
        <v>0</v>
      </c>
      <c r="BI290" s="187">
        <f>IF(N290="nulová",J290,0)</f>
        <v>0</v>
      </c>
      <c r="BJ290" s="18" t="s">
        <v>79</v>
      </c>
      <c r="BK290" s="187">
        <f>ROUND(I290*H290,2)</f>
        <v>0</v>
      </c>
      <c r="BL290" s="18" t="s">
        <v>193</v>
      </c>
      <c r="BM290" s="186" t="s">
        <v>534</v>
      </c>
    </row>
    <row r="291" spans="1:65" s="2" customFormat="1" ht="11.25">
      <c r="A291" s="35"/>
      <c r="B291" s="36"/>
      <c r="C291" s="37"/>
      <c r="D291" s="188" t="s">
        <v>195</v>
      </c>
      <c r="E291" s="37"/>
      <c r="F291" s="189" t="s">
        <v>535</v>
      </c>
      <c r="G291" s="37"/>
      <c r="H291" s="37"/>
      <c r="I291" s="190"/>
      <c r="J291" s="37"/>
      <c r="K291" s="37"/>
      <c r="L291" s="40"/>
      <c r="M291" s="191"/>
      <c r="N291" s="192"/>
      <c r="O291" s="65"/>
      <c r="P291" s="65"/>
      <c r="Q291" s="65"/>
      <c r="R291" s="65"/>
      <c r="S291" s="65"/>
      <c r="T291" s="66"/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T291" s="18" t="s">
        <v>195</v>
      </c>
      <c r="AU291" s="18" t="s">
        <v>81</v>
      </c>
    </row>
    <row r="292" spans="1:65" s="2" customFormat="1" ht="21.75" customHeight="1">
      <c r="A292" s="35"/>
      <c r="B292" s="36"/>
      <c r="C292" s="226" t="s">
        <v>536</v>
      </c>
      <c r="D292" s="226" t="s">
        <v>346</v>
      </c>
      <c r="E292" s="227" t="s">
        <v>537</v>
      </c>
      <c r="F292" s="228" t="s">
        <v>538</v>
      </c>
      <c r="G292" s="229" t="s">
        <v>427</v>
      </c>
      <c r="H292" s="230">
        <v>78</v>
      </c>
      <c r="I292" s="231"/>
      <c r="J292" s="232">
        <f>ROUND(I292*H292,2)</f>
        <v>0</v>
      </c>
      <c r="K292" s="228" t="s">
        <v>192</v>
      </c>
      <c r="L292" s="233"/>
      <c r="M292" s="234" t="s">
        <v>19</v>
      </c>
      <c r="N292" s="235" t="s">
        <v>42</v>
      </c>
      <c r="O292" s="65"/>
      <c r="P292" s="184">
        <f>O292*H292</f>
        <v>0</v>
      </c>
      <c r="Q292" s="184">
        <v>4.2000000000000003E-2</v>
      </c>
      <c r="R292" s="184">
        <f>Q292*H292</f>
        <v>3.2760000000000002</v>
      </c>
      <c r="S292" s="184">
        <v>0</v>
      </c>
      <c r="T292" s="185">
        <f>S292*H292</f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186" t="s">
        <v>232</v>
      </c>
      <c r="AT292" s="186" t="s">
        <v>346</v>
      </c>
      <c r="AU292" s="186" t="s">
        <v>81</v>
      </c>
      <c r="AY292" s="18" t="s">
        <v>187</v>
      </c>
      <c r="BE292" s="187">
        <f>IF(N292="základní",J292,0)</f>
        <v>0</v>
      </c>
      <c r="BF292" s="187">
        <f>IF(N292="snížená",J292,0)</f>
        <v>0</v>
      </c>
      <c r="BG292" s="187">
        <f>IF(N292="zákl. přenesená",J292,0)</f>
        <v>0</v>
      </c>
      <c r="BH292" s="187">
        <f>IF(N292="sníž. přenesená",J292,0)</f>
        <v>0</v>
      </c>
      <c r="BI292" s="187">
        <f>IF(N292="nulová",J292,0)</f>
        <v>0</v>
      </c>
      <c r="BJ292" s="18" t="s">
        <v>79</v>
      </c>
      <c r="BK292" s="187">
        <f>ROUND(I292*H292,2)</f>
        <v>0</v>
      </c>
      <c r="BL292" s="18" t="s">
        <v>193</v>
      </c>
      <c r="BM292" s="186" t="s">
        <v>539</v>
      </c>
    </row>
    <row r="293" spans="1:65" s="2" customFormat="1" ht="24.2" customHeight="1">
      <c r="A293" s="35"/>
      <c r="B293" s="36"/>
      <c r="C293" s="175" t="s">
        <v>540</v>
      </c>
      <c r="D293" s="175" t="s">
        <v>189</v>
      </c>
      <c r="E293" s="176" t="s">
        <v>541</v>
      </c>
      <c r="F293" s="177" t="s">
        <v>542</v>
      </c>
      <c r="G293" s="178" t="s">
        <v>427</v>
      </c>
      <c r="H293" s="179">
        <v>84</v>
      </c>
      <c r="I293" s="180"/>
      <c r="J293" s="181">
        <f>ROUND(I293*H293,2)</f>
        <v>0</v>
      </c>
      <c r="K293" s="177" t="s">
        <v>192</v>
      </c>
      <c r="L293" s="40"/>
      <c r="M293" s="182" t="s">
        <v>19</v>
      </c>
      <c r="N293" s="183" t="s">
        <v>42</v>
      </c>
      <c r="O293" s="65"/>
      <c r="P293" s="184">
        <f>O293*H293</f>
        <v>0</v>
      </c>
      <c r="Q293" s="184">
        <v>8.0000000000000007E-5</v>
      </c>
      <c r="R293" s="184">
        <f>Q293*H293</f>
        <v>6.7200000000000003E-3</v>
      </c>
      <c r="S293" s="184">
        <v>0</v>
      </c>
      <c r="T293" s="185">
        <f>S293*H293</f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186" t="s">
        <v>193</v>
      </c>
      <c r="AT293" s="186" t="s">
        <v>189</v>
      </c>
      <c r="AU293" s="186" t="s">
        <v>81</v>
      </c>
      <c r="AY293" s="18" t="s">
        <v>187</v>
      </c>
      <c r="BE293" s="187">
        <f>IF(N293="základní",J293,0)</f>
        <v>0</v>
      </c>
      <c r="BF293" s="187">
        <f>IF(N293="snížená",J293,0)</f>
        <v>0</v>
      </c>
      <c r="BG293" s="187">
        <f>IF(N293="zákl. přenesená",J293,0)</f>
        <v>0</v>
      </c>
      <c r="BH293" s="187">
        <f>IF(N293="sníž. přenesená",J293,0)</f>
        <v>0</v>
      </c>
      <c r="BI293" s="187">
        <f>IF(N293="nulová",J293,0)</f>
        <v>0</v>
      </c>
      <c r="BJ293" s="18" t="s">
        <v>79</v>
      </c>
      <c r="BK293" s="187">
        <f>ROUND(I293*H293,2)</f>
        <v>0</v>
      </c>
      <c r="BL293" s="18" t="s">
        <v>193</v>
      </c>
      <c r="BM293" s="186" t="s">
        <v>543</v>
      </c>
    </row>
    <row r="294" spans="1:65" s="2" customFormat="1" ht="11.25">
      <c r="A294" s="35"/>
      <c r="B294" s="36"/>
      <c r="C294" s="37"/>
      <c r="D294" s="188" t="s">
        <v>195</v>
      </c>
      <c r="E294" s="37"/>
      <c r="F294" s="189" t="s">
        <v>544</v>
      </c>
      <c r="G294" s="37"/>
      <c r="H294" s="37"/>
      <c r="I294" s="190"/>
      <c r="J294" s="37"/>
      <c r="K294" s="37"/>
      <c r="L294" s="40"/>
      <c r="M294" s="191"/>
      <c r="N294" s="192"/>
      <c r="O294" s="65"/>
      <c r="P294" s="65"/>
      <c r="Q294" s="65"/>
      <c r="R294" s="65"/>
      <c r="S294" s="65"/>
      <c r="T294" s="66"/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T294" s="18" t="s">
        <v>195</v>
      </c>
      <c r="AU294" s="18" t="s">
        <v>81</v>
      </c>
    </row>
    <row r="295" spans="1:65" s="2" customFormat="1" ht="16.5" customHeight="1">
      <c r="A295" s="35"/>
      <c r="B295" s="36"/>
      <c r="C295" s="226" t="s">
        <v>545</v>
      </c>
      <c r="D295" s="226" t="s">
        <v>346</v>
      </c>
      <c r="E295" s="227" t="s">
        <v>546</v>
      </c>
      <c r="F295" s="228" t="s">
        <v>547</v>
      </c>
      <c r="G295" s="229" t="s">
        <v>427</v>
      </c>
      <c r="H295" s="230">
        <v>42</v>
      </c>
      <c r="I295" s="231"/>
      <c r="J295" s="232">
        <f>ROUND(I295*H295,2)</f>
        <v>0</v>
      </c>
      <c r="K295" s="228" t="s">
        <v>192</v>
      </c>
      <c r="L295" s="233"/>
      <c r="M295" s="234" t="s">
        <v>19</v>
      </c>
      <c r="N295" s="235" t="s">
        <v>42</v>
      </c>
      <c r="O295" s="65"/>
      <c r="P295" s="184">
        <f>O295*H295</f>
        <v>0</v>
      </c>
      <c r="Q295" s="184">
        <v>4.1000000000000002E-2</v>
      </c>
      <c r="R295" s="184">
        <f>Q295*H295</f>
        <v>1.722</v>
      </c>
      <c r="S295" s="184">
        <v>0</v>
      </c>
      <c r="T295" s="185">
        <f>S295*H295</f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186" t="s">
        <v>232</v>
      </c>
      <c r="AT295" s="186" t="s">
        <v>346</v>
      </c>
      <c r="AU295" s="186" t="s">
        <v>81</v>
      </c>
      <c r="AY295" s="18" t="s">
        <v>187</v>
      </c>
      <c r="BE295" s="187">
        <f>IF(N295="základní",J295,0)</f>
        <v>0</v>
      </c>
      <c r="BF295" s="187">
        <f>IF(N295="snížená",J295,0)</f>
        <v>0</v>
      </c>
      <c r="BG295" s="187">
        <f>IF(N295="zákl. přenesená",J295,0)</f>
        <v>0</v>
      </c>
      <c r="BH295" s="187">
        <f>IF(N295="sníž. přenesená",J295,0)</f>
        <v>0</v>
      </c>
      <c r="BI295" s="187">
        <f>IF(N295="nulová",J295,0)</f>
        <v>0</v>
      </c>
      <c r="BJ295" s="18" t="s">
        <v>79</v>
      </c>
      <c r="BK295" s="187">
        <f>ROUND(I295*H295,2)</f>
        <v>0</v>
      </c>
      <c r="BL295" s="18" t="s">
        <v>193</v>
      </c>
      <c r="BM295" s="186" t="s">
        <v>548</v>
      </c>
    </row>
    <row r="296" spans="1:65" s="2" customFormat="1" ht="21.75" customHeight="1">
      <c r="A296" s="35"/>
      <c r="B296" s="36"/>
      <c r="C296" s="226" t="s">
        <v>549</v>
      </c>
      <c r="D296" s="226" t="s">
        <v>346</v>
      </c>
      <c r="E296" s="227" t="s">
        <v>550</v>
      </c>
      <c r="F296" s="228" t="s">
        <v>551</v>
      </c>
      <c r="G296" s="229" t="s">
        <v>427</v>
      </c>
      <c r="H296" s="230">
        <v>42</v>
      </c>
      <c r="I296" s="231"/>
      <c r="J296" s="232">
        <f>ROUND(I296*H296,2)</f>
        <v>0</v>
      </c>
      <c r="K296" s="228" t="s">
        <v>192</v>
      </c>
      <c r="L296" s="233"/>
      <c r="M296" s="234" t="s">
        <v>19</v>
      </c>
      <c r="N296" s="235" t="s">
        <v>42</v>
      </c>
      <c r="O296" s="65"/>
      <c r="P296" s="184">
        <f>O296*H296</f>
        <v>0</v>
      </c>
      <c r="Q296" s="184">
        <v>3.4000000000000002E-2</v>
      </c>
      <c r="R296" s="184">
        <f>Q296*H296</f>
        <v>1.4280000000000002</v>
      </c>
      <c r="S296" s="184">
        <v>0</v>
      </c>
      <c r="T296" s="185">
        <f>S296*H296</f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186" t="s">
        <v>232</v>
      </c>
      <c r="AT296" s="186" t="s">
        <v>346</v>
      </c>
      <c r="AU296" s="186" t="s">
        <v>81</v>
      </c>
      <c r="AY296" s="18" t="s">
        <v>187</v>
      </c>
      <c r="BE296" s="187">
        <f>IF(N296="základní",J296,0)</f>
        <v>0</v>
      </c>
      <c r="BF296" s="187">
        <f>IF(N296="snížená",J296,0)</f>
        <v>0</v>
      </c>
      <c r="BG296" s="187">
        <f>IF(N296="zákl. přenesená",J296,0)</f>
        <v>0</v>
      </c>
      <c r="BH296" s="187">
        <f>IF(N296="sníž. přenesená",J296,0)</f>
        <v>0</v>
      </c>
      <c r="BI296" s="187">
        <f>IF(N296="nulová",J296,0)</f>
        <v>0</v>
      </c>
      <c r="BJ296" s="18" t="s">
        <v>79</v>
      </c>
      <c r="BK296" s="187">
        <f>ROUND(I296*H296,2)</f>
        <v>0</v>
      </c>
      <c r="BL296" s="18" t="s">
        <v>193</v>
      </c>
      <c r="BM296" s="186" t="s">
        <v>552</v>
      </c>
    </row>
    <row r="297" spans="1:65" s="2" customFormat="1" ht="16.5" customHeight="1">
      <c r="A297" s="35"/>
      <c r="B297" s="36"/>
      <c r="C297" s="175" t="s">
        <v>553</v>
      </c>
      <c r="D297" s="175" t="s">
        <v>189</v>
      </c>
      <c r="E297" s="176" t="s">
        <v>554</v>
      </c>
      <c r="F297" s="177" t="s">
        <v>555</v>
      </c>
      <c r="G297" s="178" t="s">
        <v>128</v>
      </c>
      <c r="H297" s="179">
        <v>1371.27</v>
      </c>
      <c r="I297" s="180"/>
      <c r="J297" s="181">
        <f>ROUND(I297*H297,2)</f>
        <v>0</v>
      </c>
      <c r="K297" s="177" t="s">
        <v>192</v>
      </c>
      <c r="L297" s="40"/>
      <c r="M297" s="182" t="s">
        <v>19</v>
      </c>
      <c r="N297" s="183" t="s">
        <v>42</v>
      </c>
      <c r="O297" s="65"/>
      <c r="P297" s="184">
        <f>O297*H297</f>
        <v>0</v>
      </c>
      <c r="Q297" s="184">
        <v>0</v>
      </c>
      <c r="R297" s="184">
        <f>Q297*H297</f>
        <v>0</v>
      </c>
      <c r="S297" s="184">
        <v>0</v>
      </c>
      <c r="T297" s="185">
        <f>S297*H297</f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186" t="s">
        <v>193</v>
      </c>
      <c r="AT297" s="186" t="s">
        <v>189</v>
      </c>
      <c r="AU297" s="186" t="s">
        <v>81</v>
      </c>
      <c r="AY297" s="18" t="s">
        <v>187</v>
      </c>
      <c r="BE297" s="187">
        <f>IF(N297="základní",J297,0)</f>
        <v>0</v>
      </c>
      <c r="BF297" s="187">
        <f>IF(N297="snížená",J297,0)</f>
        <v>0</v>
      </c>
      <c r="BG297" s="187">
        <f>IF(N297="zákl. přenesená",J297,0)</f>
        <v>0</v>
      </c>
      <c r="BH297" s="187">
        <f>IF(N297="sníž. přenesená",J297,0)</f>
        <v>0</v>
      </c>
      <c r="BI297" s="187">
        <f>IF(N297="nulová",J297,0)</f>
        <v>0</v>
      </c>
      <c r="BJ297" s="18" t="s">
        <v>79</v>
      </c>
      <c r="BK297" s="187">
        <f>ROUND(I297*H297,2)</f>
        <v>0</v>
      </c>
      <c r="BL297" s="18" t="s">
        <v>193</v>
      </c>
      <c r="BM297" s="186" t="s">
        <v>556</v>
      </c>
    </row>
    <row r="298" spans="1:65" s="2" customFormat="1" ht="11.25">
      <c r="A298" s="35"/>
      <c r="B298" s="36"/>
      <c r="C298" s="37"/>
      <c r="D298" s="188" t="s">
        <v>195</v>
      </c>
      <c r="E298" s="37"/>
      <c r="F298" s="189" t="s">
        <v>557</v>
      </c>
      <c r="G298" s="37"/>
      <c r="H298" s="37"/>
      <c r="I298" s="190"/>
      <c r="J298" s="37"/>
      <c r="K298" s="37"/>
      <c r="L298" s="40"/>
      <c r="M298" s="191"/>
      <c r="N298" s="192"/>
      <c r="O298" s="65"/>
      <c r="P298" s="65"/>
      <c r="Q298" s="65"/>
      <c r="R298" s="65"/>
      <c r="S298" s="65"/>
      <c r="T298" s="66"/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T298" s="18" t="s">
        <v>195</v>
      </c>
      <c r="AU298" s="18" t="s">
        <v>81</v>
      </c>
    </row>
    <row r="299" spans="1:65" s="13" customFormat="1" ht="11.25">
      <c r="B299" s="193"/>
      <c r="C299" s="194"/>
      <c r="D299" s="195" t="s">
        <v>197</v>
      </c>
      <c r="E299" s="196" t="s">
        <v>19</v>
      </c>
      <c r="F299" s="197" t="s">
        <v>139</v>
      </c>
      <c r="G299" s="194"/>
      <c r="H299" s="198">
        <v>1371.27</v>
      </c>
      <c r="I299" s="199"/>
      <c r="J299" s="194"/>
      <c r="K299" s="194"/>
      <c r="L299" s="200"/>
      <c r="M299" s="201"/>
      <c r="N299" s="202"/>
      <c r="O299" s="202"/>
      <c r="P299" s="202"/>
      <c r="Q299" s="202"/>
      <c r="R299" s="202"/>
      <c r="S299" s="202"/>
      <c r="T299" s="203"/>
      <c r="AT299" s="204" t="s">
        <v>197</v>
      </c>
      <c r="AU299" s="204" t="s">
        <v>81</v>
      </c>
      <c r="AV299" s="13" t="s">
        <v>81</v>
      </c>
      <c r="AW299" s="13" t="s">
        <v>33</v>
      </c>
      <c r="AX299" s="13" t="s">
        <v>79</v>
      </c>
      <c r="AY299" s="204" t="s">
        <v>187</v>
      </c>
    </row>
    <row r="300" spans="1:65" s="2" customFormat="1" ht="16.5" customHeight="1">
      <c r="A300" s="35"/>
      <c r="B300" s="36"/>
      <c r="C300" s="175" t="s">
        <v>558</v>
      </c>
      <c r="D300" s="175" t="s">
        <v>189</v>
      </c>
      <c r="E300" s="176" t="s">
        <v>559</v>
      </c>
      <c r="F300" s="177" t="s">
        <v>560</v>
      </c>
      <c r="G300" s="178" t="s">
        <v>427</v>
      </c>
      <c r="H300" s="179">
        <v>42</v>
      </c>
      <c r="I300" s="180"/>
      <c r="J300" s="181">
        <f>ROUND(I300*H300,2)</f>
        <v>0</v>
      </c>
      <c r="K300" s="177" t="s">
        <v>192</v>
      </c>
      <c r="L300" s="40"/>
      <c r="M300" s="182" t="s">
        <v>19</v>
      </c>
      <c r="N300" s="183" t="s">
        <v>42</v>
      </c>
      <c r="O300" s="65"/>
      <c r="P300" s="184">
        <f>O300*H300</f>
        <v>0</v>
      </c>
      <c r="Q300" s="184">
        <v>0.41948000000000002</v>
      </c>
      <c r="R300" s="184">
        <f>Q300*H300</f>
        <v>17.61816</v>
      </c>
      <c r="S300" s="184">
        <v>0</v>
      </c>
      <c r="T300" s="185">
        <f>S300*H300</f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186" t="s">
        <v>193</v>
      </c>
      <c r="AT300" s="186" t="s">
        <v>189</v>
      </c>
      <c r="AU300" s="186" t="s">
        <v>81</v>
      </c>
      <c r="AY300" s="18" t="s">
        <v>187</v>
      </c>
      <c r="BE300" s="187">
        <f>IF(N300="základní",J300,0)</f>
        <v>0</v>
      </c>
      <c r="BF300" s="187">
        <f>IF(N300="snížená",J300,0)</f>
        <v>0</v>
      </c>
      <c r="BG300" s="187">
        <f>IF(N300="zákl. přenesená",J300,0)</f>
        <v>0</v>
      </c>
      <c r="BH300" s="187">
        <f>IF(N300="sníž. přenesená",J300,0)</f>
        <v>0</v>
      </c>
      <c r="BI300" s="187">
        <f>IF(N300="nulová",J300,0)</f>
        <v>0</v>
      </c>
      <c r="BJ300" s="18" t="s">
        <v>79</v>
      </c>
      <c r="BK300" s="187">
        <f>ROUND(I300*H300,2)</f>
        <v>0</v>
      </c>
      <c r="BL300" s="18" t="s">
        <v>193</v>
      </c>
      <c r="BM300" s="186" t="s">
        <v>561</v>
      </c>
    </row>
    <row r="301" spans="1:65" s="2" customFormat="1" ht="11.25">
      <c r="A301" s="35"/>
      <c r="B301" s="36"/>
      <c r="C301" s="37"/>
      <c r="D301" s="188" t="s">
        <v>195</v>
      </c>
      <c r="E301" s="37"/>
      <c r="F301" s="189" t="s">
        <v>562</v>
      </c>
      <c r="G301" s="37"/>
      <c r="H301" s="37"/>
      <c r="I301" s="190"/>
      <c r="J301" s="37"/>
      <c r="K301" s="37"/>
      <c r="L301" s="40"/>
      <c r="M301" s="191"/>
      <c r="N301" s="192"/>
      <c r="O301" s="65"/>
      <c r="P301" s="65"/>
      <c r="Q301" s="65"/>
      <c r="R301" s="65"/>
      <c r="S301" s="65"/>
      <c r="T301" s="66"/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T301" s="18" t="s">
        <v>195</v>
      </c>
      <c r="AU301" s="18" t="s">
        <v>81</v>
      </c>
    </row>
    <row r="302" spans="1:65" s="2" customFormat="1" ht="16.5" customHeight="1">
      <c r="A302" s="35"/>
      <c r="B302" s="36"/>
      <c r="C302" s="226" t="s">
        <v>563</v>
      </c>
      <c r="D302" s="226" t="s">
        <v>346</v>
      </c>
      <c r="E302" s="227" t="s">
        <v>564</v>
      </c>
      <c r="F302" s="228" t="s">
        <v>565</v>
      </c>
      <c r="G302" s="229" t="s">
        <v>427</v>
      </c>
      <c r="H302" s="230">
        <v>42</v>
      </c>
      <c r="I302" s="231"/>
      <c r="J302" s="232">
        <f>ROUND(I302*H302,2)</f>
        <v>0</v>
      </c>
      <c r="K302" s="228" t="s">
        <v>192</v>
      </c>
      <c r="L302" s="233"/>
      <c r="M302" s="234" t="s">
        <v>19</v>
      </c>
      <c r="N302" s="235" t="s">
        <v>42</v>
      </c>
      <c r="O302" s="65"/>
      <c r="P302" s="184">
        <f>O302*H302</f>
        <v>0</v>
      </c>
      <c r="Q302" s="184">
        <v>1.87</v>
      </c>
      <c r="R302" s="184">
        <f>Q302*H302</f>
        <v>78.540000000000006</v>
      </c>
      <c r="S302" s="184">
        <v>0</v>
      </c>
      <c r="T302" s="185">
        <f>S302*H302</f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186" t="s">
        <v>232</v>
      </c>
      <c r="AT302" s="186" t="s">
        <v>346</v>
      </c>
      <c r="AU302" s="186" t="s">
        <v>81</v>
      </c>
      <c r="AY302" s="18" t="s">
        <v>187</v>
      </c>
      <c r="BE302" s="187">
        <f>IF(N302="základní",J302,0)</f>
        <v>0</v>
      </c>
      <c r="BF302" s="187">
        <f>IF(N302="snížená",J302,0)</f>
        <v>0</v>
      </c>
      <c r="BG302" s="187">
        <f>IF(N302="zákl. přenesená",J302,0)</f>
        <v>0</v>
      </c>
      <c r="BH302" s="187">
        <f>IF(N302="sníž. přenesená",J302,0)</f>
        <v>0</v>
      </c>
      <c r="BI302" s="187">
        <f>IF(N302="nulová",J302,0)</f>
        <v>0</v>
      </c>
      <c r="BJ302" s="18" t="s">
        <v>79</v>
      </c>
      <c r="BK302" s="187">
        <f>ROUND(I302*H302,2)</f>
        <v>0</v>
      </c>
      <c r="BL302" s="18" t="s">
        <v>193</v>
      </c>
      <c r="BM302" s="186" t="s">
        <v>566</v>
      </c>
    </row>
    <row r="303" spans="1:65" s="2" customFormat="1" ht="16.5" customHeight="1">
      <c r="A303" s="35"/>
      <c r="B303" s="36"/>
      <c r="C303" s="226" t="s">
        <v>567</v>
      </c>
      <c r="D303" s="226" t="s">
        <v>346</v>
      </c>
      <c r="E303" s="227" t="s">
        <v>568</v>
      </c>
      <c r="F303" s="228" t="s">
        <v>569</v>
      </c>
      <c r="G303" s="229" t="s">
        <v>427</v>
      </c>
      <c r="H303" s="230">
        <v>124</v>
      </c>
      <c r="I303" s="231"/>
      <c r="J303" s="232">
        <f>ROUND(I303*H303,2)</f>
        <v>0</v>
      </c>
      <c r="K303" s="228" t="s">
        <v>192</v>
      </c>
      <c r="L303" s="233"/>
      <c r="M303" s="234" t="s">
        <v>19</v>
      </c>
      <c r="N303" s="235" t="s">
        <v>42</v>
      </c>
      <c r="O303" s="65"/>
      <c r="P303" s="184">
        <f>O303*H303</f>
        <v>0</v>
      </c>
      <c r="Q303" s="184">
        <v>2E-3</v>
      </c>
      <c r="R303" s="184">
        <f>Q303*H303</f>
        <v>0.248</v>
      </c>
      <c r="S303" s="184">
        <v>0</v>
      </c>
      <c r="T303" s="185">
        <f>S303*H303</f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186" t="s">
        <v>232</v>
      </c>
      <c r="AT303" s="186" t="s">
        <v>346</v>
      </c>
      <c r="AU303" s="186" t="s">
        <v>81</v>
      </c>
      <c r="AY303" s="18" t="s">
        <v>187</v>
      </c>
      <c r="BE303" s="187">
        <f>IF(N303="základní",J303,0)</f>
        <v>0</v>
      </c>
      <c r="BF303" s="187">
        <f>IF(N303="snížená",J303,0)</f>
        <v>0</v>
      </c>
      <c r="BG303" s="187">
        <f>IF(N303="zákl. přenesená",J303,0)</f>
        <v>0</v>
      </c>
      <c r="BH303" s="187">
        <f>IF(N303="sníž. přenesená",J303,0)</f>
        <v>0</v>
      </c>
      <c r="BI303" s="187">
        <f>IF(N303="nulová",J303,0)</f>
        <v>0</v>
      </c>
      <c r="BJ303" s="18" t="s">
        <v>79</v>
      </c>
      <c r="BK303" s="187">
        <f>ROUND(I303*H303,2)</f>
        <v>0</v>
      </c>
      <c r="BL303" s="18" t="s">
        <v>193</v>
      </c>
      <c r="BM303" s="186" t="s">
        <v>570</v>
      </c>
    </row>
    <row r="304" spans="1:65" s="2" customFormat="1" ht="16.5" customHeight="1">
      <c r="A304" s="35"/>
      <c r="B304" s="36"/>
      <c r="C304" s="175" t="s">
        <v>571</v>
      </c>
      <c r="D304" s="175" t="s">
        <v>189</v>
      </c>
      <c r="E304" s="176" t="s">
        <v>572</v>
      </c>
      <c r="F304" s="177" t="s">
        <v>573</v>
      </c>
      <c r="G304" s="178" t="s">
        <v>427</v>
      </c>
      <c r="H304" s="179">
        <v>19</v>
      </c>
      <c r="I304" s="180"/>
      <c r="J304" s="181">
        <f>ROUND(I304*H304,2)</f>
        <v>0</v>
      </c>
      <c r="K304" s="177" t="s">
        <v>192</v>
      </c>
      <c r="L304" s="40"/>
      <c r="M304" s="182" t="s">
        <v>19</v>
      </c>
      <c r="N304" s="183" t="s">
        <v>42</v>
      </c>
      <c r="O304" s="65"/>
      <c r="P304" s="184">
        <f>O304*H304</f>
        <v>0</v>
      </c>
      <c r="Q304" s="184">
        <v>9.8899999999999995E-3</v>
      </c>
      <c r="R304" s="184">
        <f>Q304*H304</f>
        <v>0.18790999999999999</v>
      </c>
      <c r="S304" s="184">
        <v>0</v>
      </c>
      <c r="T304" s="185">
        <f>S304*H304</f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186" t="s">
        <v>193</v>
      </c>
      <c r="AT304" s="186" t="s">
        <v>189</v>
      </c>
      <c r="AU304" s="186" t="s">
        <v>81</v>
      </c>
      <c r="AY304" s="18" t="s">
        <v>187</v>
      </c>
      <c r="BE304" s="187">
        <f>IF(N304="základní",J304,0)</f>
        <v>0</v>
      </c>
      <c r="BF304" s="187">
        <f>IF(N304="snížená",J304,0)</f>
        <v>0</v>
      </c>
      <c r="BG304" s="187">
        <f>IF(N304="zákl. přenesená",J304,0)</f>
        <v>0</v>
      </c>
      <c r="BH304" s="187">
        <f>IF(N304="sníž. přenesená",J304,0)</f>
        <v>0</v>
      </c>
      <c r="BI304" s="187">
        <f>IF(N304="nulová",J304,0)</f>
        <v>0</v>
      </c>
      <c r="BJ304" s="18" t="s">
        <v>79</v>
      </c>
      <c r="BK304" s="187">
        <f>ROUND(I304*H304,2)</f>
        <v>0</v>
      </c>
      <c r="BL304" s="18" t="s">
        <v>193</v>
      </c>
      <c r="BM304" s="186" t="s">
        <v>574</v>
      </c>
    </row>
    <row r="305" spans="1:65" s="2" customFormat="1" ht="11.25">
      <c r="A305" s="35"/>
      <c r="B305" s="36"/>
      <c r="C305" s="37"/>
      <c r="D305" s="188" t="s">
        <v>195</v>
      </c>
      <c r="E305" s="37"/>
      <c r="F305" s="189" t="s">
        <v>575</v>
      </c>
      <c r="G305" s="37"/>
      <c r="H305" s="37"/>
      <c r="I305" s="190"/>
      <c r="J305" s="37"/>
      <c r="K305" s="37"/>
      <c r="L305" s="40"/>
      <c r="M305" s="191"/>
      <c r="N305" s="192"/>
      <c r="O305" s="65"/>
      <c r="P305" s="65"/>
      <c r="Q305" s="65"/>
      <c r="R305" s="65"/>
      <c r="S305" s="65"/>
      <c r="T305" s="66"/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T305" s="18" t="s">
        <v>195</v>
      </c>
      <c r="AU305" s="18" t="s">
        <v>81</v>
      </c>
    </row>
    <row r="306" spans="1:65" s="2" customFormat="1" ht="16.5" customHeight="1">
      <c r="A306" s="35"/>
      <c r="B306" s="36"/>
      <c r="C306" s="226" t="s">
        <v>576</v>
      </c>
      <c r="D306" s="226" t="s">
        <v>346</v>
      </c>
      <c r="E306" s="227" t="s">
        <v>577</v>
      </c>
      <c r="F306" s="228" t="s">
        <v>578</v>
      </c>
      <c r="G306" s="229" t="s">
        <v>427</v>
      </c>
      <c r="H306" s="230">
        <v>19</v>
      </c>
      <c r="I306" s="231"/>
      <c r="J306" s="232">
        <f>ROUND(I306*H306,2)</f>
        <v>0</v>
      </c>
      <c r="K306" s="228" t="s">
        <v>192</v>
      </c>
      <c r="L306" s="233"/>
      <c r="M306" s="234" t="s">
        <v>19</v>
      </c>
      <c r="N306" s="235" t="s">
        <v>42</v>
      </c>
      <c r="O306" s="65"/>
      <c r="P306" s="184">
        <f>O306*H306</f>
        <v>0</v>
      </c>
      <c r="Q306" s="184">
        <v>0.26200000000000001</v>
      </c>
      <c r="R306" s="184">
        <f>Q306*H306</f>
        <v>4.9779999999999998</v>
      </c>
      <c r="S306" s="184">
        <v>0</v>
      </c>
      <c r="T306" s="185">
        <f>S306*H306</f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186" t="s">
        <v>232</v>
      </c>
      <c r="AT306" s="186" t="s">
        <v>346</v>
      </c>
      <c r="AU306" s="186" t="s">
        <v>81</v>
      </c>
      <c r="AY306" s="18" t="s">
        <v>187</v>
      </c>
      <c r="BE306" s="187">
        <f>IF(N306="základní",J306,0)</f>
        <v>0</v>
      </c>
      <c r="BF306" s="187">
        <f>IF(N306="snížená",J306,0)</f>
        <v>0</v>
      </c>
      <c r="BG306" s="187">
        <f>IF(N306="zákl. přenesená",J306,0)</f>
        <v>0</v>
      </c>
      <c r="BH306" s="187">
        <f>IF(N306="sníž. přenesená",J306,0)</f>
        <v>0</v>
      </c>
      <c r="BI306" s="187">
        <f>IF(N306="nulová",J306,0)</f>
        <v>0</v>
      </c>
      <c r="BJ306" s="18" t="s">
        <v>79</v>
      </c>
      <c r="BK306" s="187">
        <f>ROUND(I306*H306,2)</f>
        <v>0</v>
      </c>
      <c r="BL306" s="18" t="s">
        <v>193</v>
      </c>
      <c r="BM306" s="186" t="s">
        <v>579</v>
      </c>
    </row>
    <row r="307" spans="1:65" s="2" customFormat="1" ht="16.5" customHeight="1">
      <c r="A307" s="35"/>
      <c r="B307" s="36"/>
      <c r="C307" s="175" t="s">
        <v>580</v>
      </c>
      <c r="D307" s="175" t="s">
        <v>189</v>
      </c>
      <c r="E307" s="176" t="s">
        <v>581</v>
      </c>
      <c r="F307" s="177" t="s">
        <v>582</v>
      </c>
      <c r="G307" s="178" t="s">
        <v>427</v>
      </c>
      <c r="H307" s="179">
        <v>14</v>
      </c>
      <c r="I307" s="180"/>
      <c r="J307" s="181">
        <f>ROUND(I307*H307,2)</f>
        <v>0</v>
      </c>
      <c r="K307" s="177" t="s">
        <v>192</v>
      </c>
      <c r="L307" s="40"/>
      <c r="M307" s="182" t="s">
        <v>19</v>
      </c>
      <c r="N307" s="183" t="s">
        <v>42</v>
      </c>
      <c r="O307" s="65"/>
      <c r="P307" s="184">
        <f>O307*H307</f>
        <v>0</v>
      </c>
      <c r="Q307" s="184">
        <v>9.8899999999999995E-3</v>
      </c>
      <c r="R307" s="184">
        <f>Q307*H307</f>
        <v>0.13846</v>
      </c>
      <c r="S307" s="184">
        <v>0</v>
      </c>
      <c r="T307" s="185">
        <f>S307*H307</f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186" t="s">
        <v>193</v>
      </c>
      <c r="AT307" s="186" t="s">
        <v>189</v>
      </c>
      <c r="AU307" s="186" t="s">
        <v>81</v>
      </c>
      <c r="AY307" s="18" t="s">
        <v>187</v>
      </c>
      <c r="BE307" s="187">
        <f>IF(N307="základní",J307,0)</f>
        <v>0</v>
      </c>
      <c r="BF307" s="187">
        <f>IF(N307="snížená",J307,0)</f>
        <v>0</v>
      </c>
      <c r="BG307" s="187">
        <f>IF(N307="zákl. přenesená",J307,0)</f>
        <v>0</v>
      </c>
      <c r="BH307" s="187">
        <f>IF(N307="sníž. přenesená",J307,0)</f>
        <v>0</v>
      </c>
      <c r="BI307" s="187">
        <f>IF(N307="nulová",J307,0)</f>
        <v>0</v>
      </c>
      <c r="BJ307" s="18" t="s">
        <v>79</v>
      </c>
      <c r="BK307" s="187">
        <f>ROUND(I307*H307,2)</f>
        <v>0</v>
      </c>
      <c r="BL307" s="18" t="s">
        <v>193</v>
      </c>
      <c r="BM307" s="186" t="s">
        <v>583</v>
      </c>
    </row>
    <row r="308" spans="1:65" s="2" customFormat="1" ht="11.25">
      <c r="A308" s="35"/>
      <c r="B308" s="36"/>
      <c r="C308" s="37"/>
      <c r="D308" s="188" t="s">
        <v>195</v>
      </c>
      <c r="E308" s="37"/>
      <c r="F308" s="189" t="s">
        <v>584</v>
      </c>
      <c r="G308" s="37"/>
      <c r="H308" s="37"/>
      <c r="I308" s="190"/>
      <c r="J308" s="37"/>
      <c r="K308" s="37"/>
      <c r="L308" s="40"/>
      <c r="M308" s="191"/>
      <c r="N308" s="192"/>
      <c r="O308" s="65"/>
      <c r="P308" s="65"/>
      <c r="Q308" s="65"/>
      <c r="R308" s="65"/>
      <c r="S308" s="65"/>
      <c r="T308" s="66"/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T308" s="18" t="s">
        <v>195</v>
      </c>
      <c r="AU308" s="18" t="s">
        <v>81</v>
      </c>
    </row>
    <row r="309" spans="1:65" s="2" customFormat="1" ht="16.5" customHeight="1">
      <c r="A309" s="35"/>
      <c r="B309" s="36"/>
      <c r="C309" s="226" t="s">
        <v>585</v>
      </c>
      <c r="D309" s="226" t="s">
        <v>346</v>
      </c>
      <c r="E309" s="227" t="s">
        <v>586</v>
      </c>
      <c r="F309" s="228" t="s">
        <v>587</v>
      </c>
      <c r="G309" s="229" t="s">
        <v>427</v>
      </c>
      <c r="H309" s="230">
        <v>14</v>
      </c>
      <c r="I309" s="231"/>
      <c r="J309" s="232">
        <f>ROUND(I309*H309,2)</f>
        <v>0</v>
      </c>
      <c r="K309" s="228" t="s">
        <v>192</v>
      </c>
      <c r="L309" s="233"/>
      <c r="M309" s="234" t="s">
        <v>19</v>
      </c>
      <c r="N309" s="235" t="s">
        <v>42</v>
      </c>
      <c r="O309" s="65"/>
      <c r="P309" s="184">
        <f>O309*H309</f>
        <v>0</v>
      </c>
      <c r="Q309" s="184">
        <v>0.52600000000000002</v>
      </c>
      <c r="R309" s="184">
        <f>Q309*H309</f>
        <v>7.3640000000000008</v>
      </c>
      <c r="S309" s="184">
        <v>0</v>
      </c>
      <c r="T309" s="185">
        <f>S309*H309</f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186" t="s">
        <v>232</v>
      </c>
      <c r="AT309" s="186" t="s">
        <v>346</v>
      </c>
      <c r="AU309" s="186" t="s">
        <v>81</v>
      </c>
      <c r="AY309" s="18" t="s">
        <v>187</v>
      </c>
      <c r="BE309" s="187">
        <f>IF(N309="základní",J309,0)</f>
        <v>0</v>
      </c>
      <c r="BF309" s="187">
        <f>IF(N309="snížená",J309,0)</f>
        <v>0</v>
      </c>
      <c r="BG309" s="187">
        <f>IF(N309="zákl. přenesená",J309,0)</f>
        <v>0</v>
      </c>
      <c r="BH309" s="187">
        <f>IF(N309="sníž. přenesená",J309,0)</f>
        <v>0</v>
      </c>
      <c r="BI309" s="187">
        <f>IF(N309="nulová",J309,0)</f>
        <v>0</v>
      </c>
      <c r="BJ309" s="18" t="s">
        <v>79</v>
      </c>
      <c r="BK309" s="187">
        <f>ROUND(I309*H309,2)</f>
        <v>0</v>
      </c>
      <c r="BL309" s="18" t="s">
        <v>193</v>
      </c>
      <c r="BM309" s="186" t="s">
        <v>588</v>
      </c>
    </row>
    <row r="310" spans="1:65" s="2" customFormat="1" ht="16.5" customHeight="1">
      <c r="A310" s="35"/>
      <c r="B310" s="36"/>
      <c r="C310" s="175" t="s">
        <v>589</v>
      </c>
      <c r="D310" s="175" t="s">
        <v>189</v>
      </c>
      <c r="E310" s="176" t="s">
        <v>590</v>
      </c>
      <c r="F310" s="177" t="s">
        <v>591</v>
      </c>
      <c r="G310" s="178" t="s">
        <v>427</v>
      </c>
      <c r="H310" s="179">
        <v>49</v>
      </c>
      <c r="I310" s="180"/>
      <c r="J310" s="181">
        <f>ROUND(I310*H310,2)</f>
        <v>0</v>
      </c>
      <c r="K310" s="177" t="s">
        <v>192</v>
      </c>
      <c r="L310" s="40"/>
      <c r="M310" s="182" t="s">
        <v>19</v>
      </c>
      <c r="N310" s="183" t="s">
        <v>42</v>
      </c>
      <c r="O310" s="65"/>
      <c r="P310" s="184">
        <f>O310*H310</f>
        <v>0</v>
      </c>
      <c r="Q310" s="184">
        <v>9.8899999999999995E-3</v>
      </c>
      <c r="R310" s="184">
        <f>Q310*H310</f>
        <v>0.48460999999999999</v>
      </c>
      <c r="S310" s="184">
        <v>0</v>
      </c>
      <c r="T310" s="185">
        <f>S310*H310</f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186" t="s">
        <v>193</v>
      </c>
      <c r="AT310" s="186" t="s">
        <v>189</v>
      </c>
      <c r="AU310" s="186" t="s">
        <v>81</v>
      </c>
      <c r="AY310" s="18" t="s">
        <v>187</v>
      </c>
      <c r="BE310" s="187">
        <f>IF(N310="základní",J310,0)</f>
        <v>0</v>
      </c>
      <c r="BF310" s="187">
        <f>IF(N310="snížená",J310,0)</f>
        <v>0</v>
      </c>
      <c r="BG310" s="187">
        <f>IF(N310="zákl. přenesená",J310,0)</f>
        <v>0</v>
      </c>
      <c r="BH310" s="187">
        <f>IF(N310="sníž. přenesená",J310,0)</f>
        <v>0</v>
      </c>
      <c r="BI310" s="187">
        <f>IF(N310="nulová",J310,0)</f>
        <v>0</v>
      </c>
      <c r="BJ310" s="18" t="s">
        <v>79</v>
      </c>
      <c r="BK310" s="187">
        <f>ROUND(I310*H310,2)</f>
        <v>0</v>
      </c>
      <c r="BL310" s="18" t="s">
        <v>193</v>
      </c>
      <c r="BM310" s="186" t="s">
        <v>592</v>
      </c>
    </row>
    <row r="311" spans="1:65" s="2" customFormat="1" ht="11.25">
      <c r="A311" s="35"/>
      <c r="B311" s="36"/>
      <c r="C311" s="37"/>
      <c r="D311" s="188" t="s">
        <v>195</v>
      </c>
      <c r="E311" s="37"/>
      <c r="F311" s="189" t="s">
        <v>593</v>
      </c>
      <c r="G311" s="37"/>
      <c r="H311" s="37"/>
      <c r="I311" s="190"/>
      <c r="J311" s="37"/>
      <c r="K311" s="37"/>
      <c r="L311" s="40"/>
      <c r="M311" s="191"/>
      <c r="N311" s="192"/>
      <c r="O311" s="65"/>
      <c r="P311" s="65"/>
      <c r="Q311" s="65"/>
      <c r="R311" s="65"/>
      <c r="S311" s="65"/>
      <c r="T311" s="66"/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T311" s="18" t="s">
        <v>195</v>
      </c>
      <c r="AU311" s="18" t="s">
        <v>81</v>
      </c>
    </row>
    <row r="312" spans="1:65" s="2" customFormat="1" ht="16.5" customHeight="1">
      <c r="A312" s="35"/>
      <c r="B312" s="36"/>
      <c r="C312" s="226" t="s">
        <v>594</v>
      </c>
      <c r="D312" s="226" t="s">
        <v>346</v>
      </c>
      <c r="E312" s="227" t="s">
        <v>595</v>
      </c>
      <c r="F312" s="228" t="s">
        <v>596</v>
      </c>
      <c r="G312" s="229" t="s">
        <v>427</v>
      </c>
      <c r="H312" s="230">
        <v>49</v>
      </c>
      <c r="I312" s="231"/>
      <c r="J312" s="232">
        <f>ROUND(I312*H312,2)</f>
        <v>0</v>
      </c>
      <c r="K312" s="228" t="s">
        <v>192</v>
      </c>
      <c r="L312" s="233"/>
      <c r="M312" s="234" t="s">
        <v>19</v>
      </c>
      <c r="N312" s="235" t="s">
        <v>42</v>
      </c>
      <c r="O312" s="65"/>
      <c r="P312" s="184">
        <f>O312*H312</f>
        <v>0</v>
      </c>
      <c r="Q312" s="184">
        <v>1.054</v>
      </c>
      <c r="R312" s="184">
        <f>Q312*H312</f>
        <v>51.646000000000001</v>
      </c>
      <c r="S312" s="184">
        <v>0</v>
      </c>
      <c r="T312" s="185">
        <f>S312*H312</f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186" t="s">
        <v>232</v>
      </c>
      <c r="AT312" s="186" t="s">
        <v>346</v>
      </c>
      <c r="AU312" s="186" t="s">
        <v>81</v>
      </c>
      <c r="AY312" s="18" t="s">
        <v>187</v>
      </c>
      <c r="BE312" s="187">
        <f>IF(N312="základní",J312,0)</f>
        <v>0</v>
      </c>
      <c r="BF312" s="187">
        <f>IF(N312="snížená",J312,0)</f>
        <v>0</v>
      </c>
      <c r="BG312" s="187">
        <f>IF(N312="zákl. přenesená",J312,0)</f>
        <v>0</v>
      </c>
      <c r="BH312" s="187">
        <f>IF(N312="sníž. přenesená",J312,0)</f>
        <v>0</v>
      </c>
      <c r="BI312" s="187">
        <f>IF(N312="nulová",J312,0)</f>
        <v>0</v>
      </c>
      <c r="BJ312" s="18" t="s">
        <v>79</v>
      </c>
      <c r="BK312" s="187">
        <f>ROUND(I312*H312,2)</f>
        <v>0</v>
      </c>
      <c r="BL312" s="18" t="s">
        <v>193</v>
      </c>
      <c r="BM312" s="186" t="s">
        <v>597</v>
      </c>
    </row>
    <row r="313" spans="1:65" s="2" customFormat="1" ht="16.5" customHeight="1">
      <c r="A313" s="35"/>
      <c r="B313" s="36"/>
      <c r="C313" s="175" t="s">
        <v>598</v>
      </c>
      <c r="D313" s="175" t="s">
        <v>189</v>
      </c>
      <c r="E313" s="176" t="s">
        <v>599</v>
      </c>
      <c r="F313" s="177" t="s">
        <v>600</v>
      </c>
      <c r="G313" s="178" t="s">
        <v>427</v>
      </c>
      <c r="H313" s="179">
        <v>23</v>
      </c>
      <c r="I313" s="180"/>
      <c r="J313" s="181">
        <f>ROUND(I313*H313,2)</f>
        <v>0</v>
      </c>
      <c r="K313" s="177" t="s">
        <v>192</v>
      </c>
      <c r="L313" s="40"/>
      <c r="M313" s="182" t="s">
        <v>19</v>
      </c>
      <c r="N313" s="183" t="s">
        <v>42</v>
      </c>
      <c r="O313" s="65"/>
      <c r="P313" s="184">
        <f>O313*H313</f>
        <v>0</v>
      </c>
      <c r="Q313" s="184">
        <v>1.218E-2</v>
      </c>
      <c r="R313" s="184">
        <f>Q313*H313</f>
        <v>0.28014</v>
      </c>
      <c r="S313" s="184">
        <v>0</v>
      </c>
      <c r="T313" s="185">
        <f>S313*H313</f>
        <v>0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186" t="s">
        <v>193</v>
      </c>
      <c r="AT313" s="186" t="s">
        <v>189</v>
      </c>
      <c r="AU313" s="186" t="s">
        <v>81</v>
      </c>
      <c r="AY313" s="18" t="s">
        <v>187</v>
      </c>
      <c r="BE313" s="187">
        <f>IF(N313="základní",J313,0)</f>
        <v>0</v>
      </c>
      <c r="BF313" s="187">
        <f>IF(N313="snížená",J313,0)</f>
        <v>0</v>
      </c>
      <c r="BG313" s="187">
        <f>IF(N313="zákl. přenesená",J313,0)</f>
        <v>0</v>
      </c>
      <c r="BH313" s="187">
        <f>IF(N313="sníž. přenesená",J313,0)</f>
        <v>0</v>
      </c>
      <c r="BI313" s="187">
        <f>IF(N313="nulová",J313,0)</f>
        <v>0</v>
      </c>
      <c r="BJ313" s="18" t="s">
        <v>79</v>
      </c>
      <c r="BK313" s="187">
        <f>ROUND(I313*H313,2)</f>
        <v>0</v>
      </c>
      <c r="BL313" s="18" t="s">
        <v>193</v>
      </c>
      <c r="BM313" s="186" t="s">
        <v>601</v>
      </c>
    </row>
    <row r="314" spans="1:65" s="2" customFormat="1" ht="11.25">
      <c r="A314" s="35"/>
      <c r="B314" s="36"/>
      <c r="C314" s="37"/>
      <c r="D314" s="188" t="s">
        <v>195</v>
      </c>
      <c r="E314" s="37"/>
      <c r="F314" s="189" t="s">
        <v>602</v>
      </c>
      <c r="G314" s="37"/>
      <c r="H314" s="37"/>
      <c r="I314" s="190"/>
      <c r="J314" s="37"/>
      <c r="K314" s="37"/>
      <c r="L314" s="40"/>
      <c r="M314" s="191"/>
      <c r="N314" s="192"/>
      <c r="O314" s="65"/>
      <c r="P314" s="65"/>
      <c r="Q314" s="65"/>
      <c r="R314" s="65"/>
      <c r="S314" s="65"/>
      <c r="T314" s="66"/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T314" s="18" t="s">
        <v>195</v>
      </c>
      <c r="AU314" s="18" t="s">
        <v>81</v>
      </c>
    </row>
    <row r="315" spans="1:65" s="2" customFormat="1" ht="16.5" customHeight="1">
      <c r="A315" s="35"/>
      <c r="B315" s="36"/>
      <c r="C315" s="226" t="s">
        <v>603</v>
      </c>
      <c r="D315" s="226" t="s">
        <v>346</v>
      </c>
      <c r="E315" s="227" t="s">
        <v>604</v>
      </c>
      <c r="F315" s="228" t="s">
        <v>605</v>
      </c>
      <c r="G315" s="229" t="s">
        <v>427</v>
      </c>
      <c r="H315" s="230">
        <v>23</v>
      </c>
      <c r="I315" s="231"/>
      <c r="J315" s="232">
        <f>ROUND(I315*H315,2)</f>
        <v>0</v>
      </c>
      <c r="K315" s="228" t="s">
        <v>192</v>
      </c>
      <c r="L315" s="233"/>
      <c r="M315" s="234" t="s">
        <v>19</v>
      </c>
      <c r="N315" s="235" t="s">
        <v>42</v>
      </c>
      <c r="O315" s="65"/>
      <c r="P315" s="184">
        <f>O315*H315</f>
        <v>0</v>
      </c>
      <c r="Q315" s="184">
        <v>0.58499999999999996</v>
      </c>
      <c r="R315" s="184">
        <f>Q315*H315</f>
        <v>13.454999999999998</v>
      </c>
      <c r="S315" s="184">
        <v>0</v>
      </c>
      <c r="T315" s="185">
        <f>S315*H315</f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186" t="s">
        <v>232</v>
      </c>
      <c r="AT315" s="186" t="s">
        <v>346</v>
      </c>
      <c r="AU315" s="186" t="s">
        <v>81</v>
      </c>
      <c r="AY315" s="18" t="s">
        <v>187</v>
      </c>
      <c r="BE315" s="187">
        <f>IF(N315="základní",J315,0)</f>
        <v>0</v>
      </c>
      <c r="BF315" s="187">
        <f>IF(N315="snížená",J315,0)</f>
        <v>0</v>
      </c>
      <c r="BG315" s="187">
        <f>IF(N315="zákl. přenesená",J315,0)</f>
        <v>0</v>
      </c>
      <c r="BH315" s="187">
        <f>IF(N315="sníž. přenesená",J315,0)</f>
        <v>0</v>
      </c>
      <c r="BI315" s="187">
        <f>IF(N315="nulová",J315,0)</f>
        <v>0</v>
      </c>
      <c r="BJ315" s="18" t="s">
        <v>79</v>
      </c>
      <c r="BK315" s="187">
        <f>ROUND(I315*H315,2)</f>
        <v>0</v>
      </c>
      <c r="BL315" s="18" t="s">
        <v>193</v>
      </c>
      <c r="BM315" s="186" t="s">
        <v>606</v>
      </c>
    </row>
    <row r="316" spans="1:65" s="2" customFormat="1" ht="16.5" customHeight="1">
      <c r="A316" s="35"/>
      <c r="B316" s="36"/>
      <c r="C316" s="175" t="s">
        <v>607</v>
      </c>
      <c r="D316" s="175" t="s">
        <v>189</v>
      </c>
      <c r="E316" s="176" t="s">
        <v>608</v>
      </c>
      <c r="F316" s="177" t="s">
        <v>609</v>
      </c>
      <c r="G316" s="178" t="s">
        <v>427</v>
      </c>
      <c r="H316" s="179">
        <v>19</v>
      </c>
      <c r="I316" s="180"/>
      <c r="J316" s="181">
        <f>ROUND(I316*H316,2)</f>
        <v>0</v>
      </c>
      <c r="K316" s="177" t="s">
        <v>192</v>
      </c>
      <c r="L316" s="40"/>
      <c r="M316" s="182" t="s">
        <v>19</v>
      </c>
      <c r="N316" s="183" t="s">
        <v>42</v>
      </c>
      <c r="O316" s="65"/>
      <c r="P316" s="184">
        <f>O316*H316</f>
        <v>0</v>
      </c>
      <c r="Q316" s="184">
        <v>9.8899999999999995E-3</v>
      </c>
      <c r="R316" s="184">
        <f>Q316*H316</f>
        <v>0.18790999999999999</v>
      </c>
      <c r="S316" s="184">
        <v>0</v>
      </c>
      <c r="T316" s="185">
        <f>S316*H316</f>
        <v>0</v>
      </c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R316" s="186" t="s">
        <v>193</v>
      </c>
      <c r="AT316" s="186" t="s">
        <v>189</v>
      </c>
      <c r="AU316" s="186" t="s">
        <v>81</v>
      </c>
      <c r="AY316" s="18" t="s">
        <v>187</v>
      </c>
      <c r="BE316" s="187">
        <f>IF(N316="základní",J316,0)</f>
        <v>0</v>
      </c>
      <c r="BF316" s="187">
        <f>IF(N316="snížená",J316,0)</f>
        <v>0</v>
      </c>
      <c r="BG316" s="187">
        <f>IF(N316="zákl. přenesená",J316,0)</f>
        <v>0</v>
      </c>
      <c r="BH316" s="187">
        <f>IF(N316="sníž. přenesená",J316,0)</f>
        <v>0</v>
      </c>
      <c r="BI316" s="187">
        <f>IF(N316="nulová",J316,0)</f>
        <v>0</v>
      </c>
      <c r="BJ316" s="18" t="s">
        <v>79</v>
      </c>
      <c r="BK316" s="187">
        <f>ROUND(I316*H316,2)</f>
        <v>0</v>
      </c>
      <c r="BL316" s="18" t="s">
        <v>193</v>
      </c>
      <c r="BM316" s="186" t="s">
        <v>610</v>
      </c>
    </row>
    <row r="317" spans="1:65" s="2" customFormat="1" ht="11.25">
      <c r="A317" s="35"/>
      <c r="B317" s="36"/>
      <c r="C317" s="37"/>
      <c r="D317" s="188" t="s">
        <v>195</v>
      </c>
      <c r="E317" s="37"/>
      <c r="F317" s="189" t="s">
        <v>611</v>
      </c>
      <c r="G317" s="37"/>
      <c r="H317" s="37"/>
      <c r="I317" s="190"/>
      <c r="J317" s="37"/>
      <c r="K317" s="37"/>
      <c r="L317" s="40"/>
      <c r="M317" s="191"/>
      <c r="N317" s="192"/>
      <c r="O317" s="65"/>
      <c r="P317" s="65"/>
      <c r="Q317" s="65"/>
      <c r="R317" s="65"/>
      <c r="S317" s="65"/>
      <c r="T317" s="66"/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T317" s="18" t="s">
        <v>195</v>
      </c>
      <c r="AU317" s="18" t="s">
        <v>81</v>
      </c>
    </row>
    <row r="318" spans="1:65" s="2" customFormat="1" ht="16.5" customHeight="1">
      <c r="A318" s="35"/>
      <c r="B318" s="36"/>
      <c r="C318" s="226" t="s">
        <v>612</v>
      </c>
      <c r="D318" s="226" t="s">
        <v>346</v>
      </c>
      <c r="E318" s="227" t="s">
        <v>613</v>
      </c>
      <c r="F318" s="228" t="s">
        <v>614</v>
      </c>
      <c r="G318" s="229" t="s">
        <v>427</v>
      </c>
      <c r="H318" s="230">
        <v>19</v>
      </c>
      <c r="I318" s="231"/>
      <c r="J318" s="232">
        <f>ROUND(I318*H318,2)</f>
        <v>0</v>
      </c>
      <c r="K318" s="228" t="s">
        <v>192</v>
      </c>
      <c r="L318" s="233"/>
      <c r="M318" s="234" t="s">
        <v>19</v>
      </c>
      <c r="N318" s="235" t="s">
        <v>42</v>
      </c>
      <c r="O318" s="65"/>
      <c r="P318" s="184">
        <f>O318*H318</f>
        <v>0</v>
      </c>
      <c r="Q318" s="184">
        <v>0.44900000000000001</v>
      </c>
      <c r="R318" s="184">
        <f>Q318*H318</f>
        <v>8.5310000000000006</v>
      </c>
      <c r="S318" s="184">
        <v>0</v>
      </c>
      <c r="T318" s="185">
        <f>S318*H318</f>
        <v>0</v>
      </c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R318" s="186" t="s">
        <v>232</v>
      </c>
      <c r="AT318" s="186" t="s">
        <v>346</v>
      </c>
      <c r="AU318" s="186" t="s">
        <v>81</v>
      </c>
      <c r="AY318" s="18" t="s">
        <v>187</v>
      </c>
      <c r="BE318" s="187">
        <f>IF(N318="základní",J318,0)</f>
        <v>0</v>
      </c>
      <c r="BF318" s="187">
        <f>IF(N318="snížená",J318,0)</f>
        <v>0</v>
      </c>
      <c r="BG318" s="187">
        <f>IF(N318="zákl. přenesená",J318,0)</f>
        <v>0</v>
      </c>
      <c r="BH318" s="187">
        <f>IF(N318="sníž. přenesená",J318,0)</f>
        <v>0</v>
      </c>
      <c r="BI318" s="187">
        <f>IF(N318="nulová",J318,0)</f>
        <v>0</v>
      </c>
      <c r="BJ318" s="18" t="s">
        <v>79</v>
      </c>
      <c r="BK318" s="187">
        <f>ROUND(I318*H318,2)</f>
        <v>0</v>
      </c>
      <c r="BL318" s="18" t="s">
        <v>193</v>
      </c>
      <c r="BM318" s="186" t="s">
        <v>615</v>
      </c>
    </row>
    <row r="319" spans="1:65" s="2" customFormat="1" ht="16.5" customHeight="1">
      <c r="A319" s="35"/>
      <c r="B319" s="36"/>
      <c r="C319" s="175" t="s">
        <v>616</v>
      </c>
      <c r="D319" s="175" t="s">
        <v>189</v>
      </c>
      <c r="E319" s="176" t="s">
        <v>617</v>
      </c>
      <c r="F319" s="177" t="s">
        <v>618</v>
      </c>
      <c r="G319" s="178" t="s">
        <v>124</v>
      </c>
      <c r="H319" s="179">
        <v>47.500999999999998</v>
      </c>
      <c r="I319" s="180"/>
      <c r="J319" s="181">
        <f>ROUND(I319*H319,2)</f>
        <v>0</v>
      </c>
      <c r="K319" s="177" t="s">
        <v>19</v>
      </c>
      <c r="L319" s="40"/>
      <c r="M319" s="182" t="s">
        <v>19</v>
      </c>
      <c r="N319" s="183" t="s">
        <v>42</v>
      </c>
      <c r="O319" s="65"/>
      <c r="P319" s="184">
        <f>O319*H319</f>
        <v>0</v>
      </c>
      <c r="Q319" s="184">
        <v>0.50519000000000003</v>
      </c>
      <c r="R319" s="184">
        <f>Q319*H319</f>
        <v>23.99703019</v>
      </c>
      <c r="S319" s="184">
        <v>0</v>
      </c>
      <c r="T319" s="185">
        <f>S319*H319</f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186" t="s">
        <v>193</v>
      </c>
      <c r="AT319" s="186" t="s">
        <v>189</v>
      </c>
      <c r="AU319" s="186" t="s">
        <v>81</v>
      </c>
      <c r="AY319" s="18" t="s">
        <v>187</v>
      </c>
      <c r="BE319" s="187">
        <f>IF(N319="základní",J319,0)</f>
        <v>0</v>
      </c>
      <c r="BF319" s="187">
        <f>IF(N319="snížená",J319,0)</f>
        <v>0</v>
      </c>
      <c r="BG319" s="187">
        <f>IF(N319="zákl. přenesená",J319,0)</f>
        <v>0</v>
      </c>
      <c r="BH319" s="187">
        <f>IF(N319="sníž. přenesená",J319,0)</f>
        <v>0</v>
      </c>
      <c r="BI319" s="187">
        <f>IF(N319="nulová",J319,0)</f>
        <v>0</v>
      </c>
      <c r="BJ319" s="18" t="s">
        <v>79</v>
      </c>
      <c r="BK319" s="187">
        <f>ROUND(I319*H319,2)</f>
        <v>0</v>
      </c>
      <c r="BL319" s="18" t="s">
        <v>193</v>
      </c>
      <c r="BM319" s="186" t="s">
        <v>619</v>
      </c>
    </row>
    <row r="320" spans="1:65" s="13" customFormat="1" ht="11.25">
      <c r="B320" s="193"/>
      <c r="C320" s="194"/>
      <c r="D320" s="195" t="s">
        <v>197</v>
      </c>
      <c r="E320" s="196" t="s">
        <v>19</v>
      </c>
      <c r="F320" s="197" t="s">
        <v>620</v>
      </c>
      <c r="G320" s="194"/>
      <c r="H320" s="198">
        <v>47.500999999999998</v>
      </c>
      <c r="I320" s="199"/>
      <c r="J320" s="194"/>
      <c r="K320" s="194"/>
      <c r="L320" s="200"/>
      <c r="M320" s="201"/>
      <c r="N320" s="202"/>
      <c r="O320" s="202"/>
      <c r="P320" s="202"/>
      <c r="Q320" s="202"/>
      <c r="R320" s="202"/>
      <c r="S320" s="202"/>
      <c r="T320" s="203"/>
      <c r="AT320" s="204" t="s">
        <v>197</v>
      </c>
      <c r="AU320" s="204" t="s">
        <v>81</v>
      </c>
      <c r="AV320" s="13" t="s">
        <v>81</v>
      </c>
      <c r="AW320" s="13" t="s">
        <v>33</v>
      </c>
      <c r="AX320" s="13" t="s">
        <v>79</v>
      </c>
      <c r="AY320" s="204" t="s">
        <v>187</v>
      </c>
    </row>
    <row r="321" spans="1:65" s="2" customFormat="1" ht="24.2" customHeight="1">
      <c r="A321" s="35"/>
      <c r="B321" s="36"/>
      <c r="C321" s="175" t="s">
        <v>621</v>
      </c>
      <c r="D321" s="175" t="s">
        <v>189</v>
      </c>
      <c r="E321" s="176" t="s">
        <v>622</v>
      </c>
      <c r="F321" s="177" t="s">
        <v>623</v>
      </c>
      <c r="G321" s="178" t="s">
        <v>427</v>
      </c>
      <c r="H321" s="179">
        <v>42</v>
      </c>
      <c r="I321" s="180"/>
      <c r="J321" s="181">
        <f>ROUND(I321*H321,2)</f>
        <v>0</v>
      </c>
      <c r="K321" s="177" t="s">
        <v>192</v>
      </c>
      <c r="L321" s="40"/>
      <c r="M321" s="182" t="s">
        <v>19</v>
      </c>
      <c r="N321" s="183" t="s">
        <v>42</v>
      </c>
      <c r="O321" s="65"/>
      <c r="P321" s="184">
        <f>O321*H321</f>
        <v>0</v>
      </c>
      <c r="Q321" s="184">
        <v>0.09</v>
      </c>
      <c r="R321" s="184">
        <f>Q321*H321</f>
        <v>3.78</v>
      </c>
      <c r="S321" s="184">
        <v>0</v>
      </c>
      <c r="T321" s="185">
        <f>S321*H321</f>
        <v>0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186" t="s">
        <v>193</v>
      </c>
      <c r="AT321" s="186" t="s">
        <v>189</v>
      </c>
      <c r="AU321" s="186" t="s">
        <v>81</v>
      </c>
      <c r="AY321" s="18" t="s">
        <v>187</v>
      </c>
      <c r="BE321" s="187">
        <f>IF(N321="základní",J321,0)</f>
        <v>0</v>
      </c>
      <c r="BF321" s="187">
        <f>IF(N321="snížená",J321,0)</f>
        <v>0</v>
      </c>
      <c r="BG321" s="187">
        <f>IF(N321="zákl. přenesená",J321,0)</f>
        <v>0</v>
      </c>
      <c r="BH321" s="187">
        <f>IF(N321="sníž. přenesená",J321,0)</f>
        <v>0</v>
      </c>
      <c r="BI321" s="187">
        <f>IF(N321="nulová",J321,0)</f>
        <v>0</v>
      </c>
      <c r="BJ321" s="18" t="s">
        <v>79</v>
      </c>
      <c r="BK321" s="187">
        <f>ROUND(I321*H321,2)</f>
        <v>0</v>
      </c>
      <c r="BL321" s="18" t="s">
        <v>193</v>
      </c>
      <c r="BM321" s="186" t="s">
        <v>624</v>
      </c>
    </row>
    <row r="322" spans="1:65" s="2" customFormat="1" ht="11.25">
      <c r="A322" s="35"/>
      <c r="B322" s="36"/>
      <c r="C322" s="37"/>
      <c r="D322" s="188" t="s">
        <v>195</v>
      </c>
      <c r="E322" s="37"/>
      <c r="F322" s="189" t="s">
        <v>625</v>
      </c>
      <c r="G322" s="37"/>
      <c r="H322" s="37"/>
      <c r="I322" s="190"/>
      <c r="J322" s="37"/>
      <c r="K322" s="37"/>
      <c r="L322" s="40"/>
      <c r="M322" s="191"/>
      <c r="N322" s="192"/>
      <c r="O322" s="65"/>
      <c r="P322" s="65"/>
      <c r="Q322" s="65"/>
      <c r="R322" s="65"/>
      <c r="S322" s="65"/>
      <c r="T322" s="66"/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T322" s="18" t="s">
        <v>195</v>
      </c>
      <c r="AU322" s="18" t="s">
        <v>81</v>
      </c>
    </row>
    <row r="323" spans="1:65" s="2" customFormat="1" ht="16.5" customHeight="1">
      <c r="A323" s="35"/>
      <c r="B323" s="36"/>
      <c r="C323" s="226" t="s">
        <v>626</v>
      </c>
      <c r="D323" s="226" t="s">
        <v>346</v>
      </c>
      <c r="E323" s="227" t="s">
        <v>627</v>
      </c>
      <c r="F323" s="228" t="s">
        <v>628</v>
      </c>
      <c r="G323" s="229" t="s">
        <v>427</v>
      </c>
      <c r="H323" s="230">
        <v>42</v>
      </c>
      <c r="I323" s="231"/>
      <c r="J323" s="232">
        <f>ROUND(I323*H323,2)</f>
        <v>0</v>
      </c>
      <c r="K323" s="228" t="s">
        <v>192</v>
      </c>
      <c r="L323" s="233"/>
      <c r="M323" s="234" t="s">
        <v>19</v>
      </c>
      <c r="N323" s="235" t="s">
        <v>42</v>
      </c>
      <c r="O323" s="65"/>
      <c r="P323" s="184">
        <f>O323*H323</f>
        <v>0</v>
      </c>
      <c r="Q323" s="184">
        <v>5.4600000000000003E-2</v>
      </c>
      <c r="R323" s="184">
        <f>Q323*H323</f>
        <v>2.2932000000000001</v>
      </c>
      <c r="S323" s="184">
        <v>0</v>
      </c>
      <c r="T323" s="185">
        <f>S323*H323</f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186" t="s">
        <v>232</v>
      </c>
      <c r="AT323" s="186" t="s">
        <v>346</v>
      </c>
      <c r="AU323" s="186" t="s">
        <v>81</v>
      </c>
      <c r="AY323" s="18" t="s">
        <v>187</v>
      </c>
      <c r="BE323" s="187">
        <f>IF(N323="základní",J323,0)</f>
        <v>0</v>
      </c>
      <c r="BF323" s="187">
        <f>IF(N323="snížená",J323,0)</f>
        <v>0</v>
      </c>
      <c r="BG323" s="187">
        <f>IF(N323="zákl. přenesená",J323,0)</f>
        <v>0</v>
      </c>
      <c r="BH323" s="187">
        <f>IF(N323="sníž. přenesená",J323,0)</f>
        <v>0</v>
      </c>
      <c r="BI323" s="187">
        <f>IF(N323="nulová",J323,0)</f>
        <v>0</v>
      </c>
      <c r="BJ323" s="18" t="s">
        <v>79</v>
      </c>
      <c r="BK323" s="187">
        <f>ROUND(I323*H323,2)</f>
        <v>0</v>
      </c>
      <c r="BL323" s="18" t="s">
        <v>193</v>
      </c>
      <c r="BM323" s="186" t="s">
        <v>629</v>
      </c>
    </row>
    <row r="324" spans="1:65" s="2" customFormat="1" ht="16.5" customHeight="1">
      <c r="A324" s="35"/>
      <c r="B324" s="36"/>
      <c r="C324" s="175" t="s">
        <v>630</v>
      </c>
      <c r="D324" s="175" t="s">
        <v>189</v>
      </c>
      <c r="E324" s="176" t="s">
        <v>631</v>
      </c>
      <c r="F324" s="177" t="s">
        <v>632</v>
      </c>
      <c r="G324" s="178" t="s">
        <v>128</v>
      </c>
      <c r="H324" s="179">
        <v>1371.27</v>
      </c>
      <c r="I324" s="180"/>
      <c r="J324" s="181">
        <f>ROUND(I324*H324,2)</f>
        <v>0</v>
      </c>
      <c r="K324" s="177" t="s">
        <v>192</v>
      </c>
      <c r="L324" s="40"/>
      <c r="M324" s="182" t="s">
        <v>19</v>
      </c>
      <c r="N324" s="183" t="s">
        <v>42</v>
      </c>
      <c r="O324" s="65"/>
      <c r="P324" s="184">
        <f>O324*H324</f>
        <v>0</v>
      </c>
      <c r="Q324" s="184">
        <v>1.2999999999999999E-4</v>
      </c>
      <c r="R324" s="184">
        <f>Q324*H324</f>
        <v>0.17826509999999998</v>
      </c>
      <c r="S324" s="184">
        <v>0</v>
      </c>
      <c r="T324" s="185">
        <f>S324*H324</f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186" t="s">
        <v>193</v>
      </c>
      <c r="AT324" s="186" t="s">
        <v>189</v>
      </c>
      <c r="AU324" s="186" t="s">
        <v>81</v>
      </c>
      <c r="AY324" s="18" t="s">
        <v>187</v>
      </c>
      <c r="BE324" s="187">
        <f>IF(N324="základní",J324,0)</f>
        <v>0</v>
      </c>
      <c r="BF324" s="187">
        <f>IF(N324="snížená",J324,0)</f>
        <v>0</v>
      </c>
      <c r="BG324" s="187">
        <f>IF(N324="zákl. přenesená",J324,0)</f>
        <v>0</v>
      </c>
      <c r="BH324" s="187">
        <f>IF(N324="sníž. přenesená",J324,0)</f>
        <v>0</v>
      </c>
      <c r="BI324" s="187">
        <f>IF(N324="nulová",J324,0)</f>
        <v>0</v>
      </c>
      <c r="BJ324" s="18" t="s">
        <v>79</v>
      </c>
      <c r="BK324" s="187">
        <f>ROUND(I324*H324,2)</f>
        <v>0</v>
      </c>
      <c r="BL324" s="18" t="s">
        <v>193</v>
      </c>
      <c r="BM324" s="186" t="s">
        <v>633</v>
      </c>
    </row>
    <row r="325" spans="1:65" s="2" customFormat="1" ht="11.25">
      <c r="A325" s="35"/>
      <c r="B325" s="36"/>
      <c r="C325" s="37"/>
      <c r="D325" s="188" t="s">
        <v>195</v>
      </c>
      <c r="E325" s="37"/>
      <c r="F325" s="189" t="s">
        <v>634</v>
      </c>
      <c r="G325" s="37"/>
      <c r="H325" s="37"/>
      <c r="I325" s="190"/>
      <c r="J325" s="37"/>
      <c r="K325" s="37"/>
      <c r="L325" s="40"/>
      <c r="M325" s="191"/>
      <c r="N325" s="192"/>
      <c r="O325" s="65"/>
      <c r="P325" s="65"/>
      <c r="Q325" s="65"/>
      <c r="R325" s="65"/>
      <c r="S325" s="65"/>
      <c r="T325" s="66"/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T325" s="18" t="s">
        <v>195</v>
      </c>
      <c r="AU325" s="18" t="s">
        <v>81</v>
      </c>
    </row>
    <row r="326" spans="1:65" s="15" customFormat="1" ht="11.25">
      <c r="B326" s="216"/>
      <c r="C326" s="217"/>
      <c r="D326" s="195" t="s">
        <v>197</v>
      </c>
      <c r="E326" s="218" t="s">
        <v>19</v>
      </c>
      <c r="F326" s="219" t="s">
        <v>635</v>
      </c>
      <c r="G326" s="217"/>
      <c r="H326" s="218" t="s">
        <v>19</v>
      </c>
      <c r="I326" s="220"/>
      <c r="J326" s="217"/>
      <c r="K326" s="217"/>
      <c r="L326" s="221"/>
      <c r="M326" s="222"/>
      <c r="N326" s="223"/>
      <c r="O326" s="223"/>
      <c r="P326" s="223"/>
      <c r="Q326" s="223"/>
      <c r="R326" s="223"/>
      <c r="S326" s="223"/>
      <c r="T326" s="224"/>
      <c r="AT326" s="225" t="s">
        <v>197</v>
      </c>
      <c r="AU326" s="225" t="s">
        <v>81</v>
      </c>
      <c r="AV326" s="15" t="s">
        <v>79</v>
      </c>
      <c r="AW326" s="15" t="s">
        <v>33</v>
      </c>
      <c r="AX326" s="15" t="s">
        <v>71</v>
      </c>
      <c r="AY326" s="225" t="s">
        <v>187</v>
      </c>
    </row>
    <row r="327" spans="1:65" s="13" customFormat="1" ht="11.25">
      <c r="B327" s="193"/>
      <c r="C327" s="194"/>
      <c r="D327" s="195" t="s">
        <v>197</v>
      </c>
      <c r="E327" s="196" t="s">
        <v>19</v>
      </c>
      <c r="F327" s="197" t="s">
        <v>139</v>
      </c>
      <c r="G327" s="194"/>
      <c r="H327" s="198">
        <v>1371.27</v>
      </c>
      <c r="I327" s="199"/>
      <c r="J327" s="194"/>
      <c r="K327" s="194"/>
      <c r="L327" s="200"/>
      <c r="M327" s="201"/>
      <c r="N327" s="202"/>
      <c r="O327" s="202"/>
      <c r="P327" s="202"/>
      <c r="Q327" s="202"/>
      <c r="R327" s="202"/>
      <c r="S327" s="202"/>
      <c r="T327" s="203"/>
      <c r="AT327" s="204" t="s">
        <v>197</v>
      </c>
      <c r="AU327" s="204" t="s">
        <v>81</v>
      </c>
      <c r="AV327" s="13" t="s">
        <v>81</v>
      </c>
      <c r="AW327" s="13" t="s">
        <v>33</v>
      </c>
      <c r="AX327" s="13" t="s">
        <v>79</v>
      </c>
      <c r="AY327" s="204" t="s">
        <v>187</v>
      </c>
    </row>
    <row r="328" spans="1:65" s="12" customFormat="1" ht="22.9" customHeight="1">
      <c r="B328" s="159"/>
      <c r="C328" s="160"/>
      <c r="D328" s="161" t="s">
        <v>70</v>
      </c>
      <c r="E328" s="173" t="s">
        <v>238</v>
      </c>
      <c r="F328" s="173" t="s">
        <v>636</v>
      </c>
      <c r="G328" s="160"/>
      <c r="H328" s="160"/>
      <c r="I328" s="163"/>
      <c r="J328" s="174">
        <f>BK328</f>
        <v>0</v>
      </c>
      <c r="K328" s="160"/>
      <c r="L328" s="165"/>
      <c r="M328" s="166"/>
      <c r="N328" s="167"/>
      <c r="O328" s="167"/>
      <c r="P328" s="168">
        <f>SUM(P329:P344)</f>
        <v>0</v>
      </c>
      <c r="Q328" s="167"/>
      <c r="R328" s="168">
        <f>SUM(R329:R344)</f>
        <v>6.7385600000000004E-2</v>
      </c>
      <c r="S328" s="167"/>
      <c r="T328" s="169">
        <f>SUM(T329:T344)</f>
        <v>0</v>
      </c>
      <c r="AR328" s="170" t="s">
        <v>79</v>
      </c>
      <c r="AT328" s="171" t="s">
        <v>70</v>
      </c>
      <c r="AU328" s="171" t="s">
        <v>79</v>
      </c>
      <c r="AY328" s="170" t="s">
        <v>187</v>
      </c>
      <c r="BK328" s="172">
        <f>SUM(BK329:BK344)</f>
        <v>0</v>
      </c>
    </row>
    <row r="329" spans="1:65" s="2" customFormat="1" ht="24.2" customHeight="1">
      <c r="A329" s="35"/>
      <c r="B329" s="36"/>
      <c r="C329" s="175" t="s">
        <v>637</v>
      </c>
      <c r="D329" s="175" t="s">
        <v>189</v>
      </c>
      <c r="E329" s="176" t="s">
        <v>638</v>
      </c>
      <c r="F329" s="177" t="s">
        <v>639</v>
      </c>
      <c r="G329" s="178" t="s">
        <v>128</v>
      </c>
      <c r="H329" s="179">
        <v>421.16</v>
      </c>
      <c r="I329" s="180"/>
      <c r="J329" s="181">
        <f>ROUND(I329*H329,2)</f>
        <v>0</v>
      </c>
      <c r="K329" s="177" t="s">
        <v>192</v>
      </c>
      <c r="L329" s="40"/>
      <c r="M329" s="182" t="s">
        <v>19</v>
      </c>
      <c r="N329" s="183" t="s">
        <v>42</v>
      </c>
      <c r="O329" s="65"/>
      <c r="P329" s="184">
        <f>O329*H329</f>
        <v>0</v>
      </c>
      <c r="Q329" s="184">
        <v>1.6000000000000001E-4</v>
      </c>
      <c r="R329" s="184">
        <f>Q329*H329</f>
        <v>6.7385600000000004E-2</v>
      </c>
      <c r="S329" s="184">
        <v>0</v>
      </c>
      <c r="T329" s="185">
        <f>S329*H329</f>
        <v>0</v>
      </c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R329" s="186" t="s">
        <v>193</v>
      </c>
      <c r="AT329" s="186" t="s">
        <v>189</v>
      </c>
      <c r="AU329" s="186" t="s">
        <v>81</v>
      </c>
      <c r="AY329" s="18" t="s">
        <v>187</v>
      </c>
      <c r="BE329" s="187">
        <f>IF(N329="základní",J329,0)</f>
        <v>0</v>
      </c>
      <c r="BF329" s="187">
        <f>IF(N329="snížená",J329,0)</f>
        <v>0</v>
      </c>
      <c r="BG329" s="187">
        <f>IF(N329="zákl. přenesená",J329,0)</f>
        <v>0</v>
      </c>
      <c r="BH329" s="187">
        <f>IF(N329="sníž. přenesená",J329,0)</f>
        <v>0</v>
      </c>
      <c r="BI329" s="187">
        <f>IF(N329="nulová",J329,0)</f>
        <v>0</v>
      </c>
      <c r="BJ329" s="18" t="s">
        <v>79</v>
      </c>
      <c r="BK329" s="187">
        <f>ROUND(I329*H329,2)</f>
        <v>0</v>
      </c>
      <c r="BL329" s="18" t="s">
        <v>193</v>
      </c>
      <c r="BM329" s="186" t="s">
        <v>640</v>
      </c>
    </row>
    <row r="330" spans="1:65" s="2" customFormat="1" ht="11.25">
      <c r="A330" s="35"/>
      <c r="B330" s="36"/>
      <c r="C330" s="37"/>
      <c r="D330" s="188" t="s">
        <v>195</v>
      </c>
      <c r="E330" s="37"/>
      <c r="F330" s="189" t="s">
        <v>641</v>
      </c>
      <c r="G330" s="37"/>
      <c r="H330" s="37"/>
      <c r="I330" s="190"/>
      <c r="J330" s="37"/>
      <c r="K330" s="37"/>
      <c r="L330" s="40"/>
      <c r="M330" s="191"/>
      <c r="N330" s="192"/>
      <c r="O330" s="65"/>
      <c r="P330" s="65"/>
      <c r="Q330" s="65"/>
      <c r="R330" s="65"/>
      <c r="S330" s="65"/>
      <c r="T330" s="66"/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T330" s="18" t="s">
        <v>195</v>
      </c>
      <c r="AU330" s="18" t="s">
        <v>81</v>
      </c>
    </row>
    <row r="331" spans="1:65" s="13" customFormat="1" ht="11.25">
      <c r="B331" s="193"/>
      <c r="C331" s="194"/>
      <c r="D331" s="195" t="s">
        <v>197</v>
      </c>
      <c r="E331" s="196" t="s">
        <v>19</v>
      </c>
      <c r="F331" s="197" t="s">
        <v>642</v>
      </c>
      <c r="G331" s="194"/>
      <c r="H331" s="198">
        <v>421.16</v>
      </c>
      <c r="I331" s="199"/>
      <c r="J331" s="194"/>
      <c r="K331" s="194"/>
      <c r="L331" s="200"/>
      <c r="M331" s="201"/>
      <c r="N331" s="202"/>
      <c r="O331" s="202"/>
      <c r="P331" s="202"/>
      <c r="Q331" s="202"/>
      <c r="R331" s="202"/>
      <c r="S331" s="202"/>
      <c r="T331" s="203"/>
      <c r="AT331" s="204" t="s">
        <v>197</v>
      </c>
      <c r="AU331" s="204" t="s">
        <v>81</v>
      </c>
      <c r="AV331" s="13" t="s">
        <v>81</v>
      </c>
      <c r="AW331" s="13" t="s">
        <v>33</v>
      </c>
      <c r="AX331" s="13" t="s">
        <v>79</v>
      </c>
      <c r="AY331" s="204" t="s">
        <v>187</v>
      </c>
    </row>
    <row r="332" spans="1:65" s="2" customFormat="1" ht="24.2" customHeight="1">
      <c r="A332" s="35"/>
      <c r="B332" s="36"/>
      <c r="C332" s="175" t="s">
        <v>643</v>
      </c>
      <c r="D332" s="175" t="s">
        <v>189</v>
      </c>
      <c r="E332" s="176" t="s">
        <v>644</v>
      </c>
      <c r="F332" s="177" t="s">
        <v>645</v>
      </c>
      <c r="G332" s="178" t="s">
        <v>128</v>
      </c>
      <c r="H332" s="179">
        <v>2176.9</v>
      </c>
      <c r="I332" s="180"/>
      <c r="J332" s="181">
        <f>ROUND(I332*H332,2)</f>
        <v>0</v>
      </c>
      <c r="K332" s="177" t="s">
        <v>192</v>
      </c>
      <c r="L332" s="40"/>
      <c r="M332" s="182" t="s">
        <v>19</v>
      </c>
      <c r="N332" s="183" t="s">
        <v>42</v>
      </c>
      <c r="O332" s="65"/>
      <c r="P332" s="184">
        <f>O332*H332</f>
        <v>0</v>
      </c>
      <c r="Q332" s="184">
        <v>0</v>
      </c>
      <c r="R332" s="184">
        <f>Q332*H332</f>
        <v>0</v>
      </c>
      <c r="S332" s="184">
        <v>0</v>
      </c>
      <c r="T332" s="185">
        <f>S332*H332</f>
        <v>0</v>
      </c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R332" s="186" t="s">
        <v>193</v>
      </c>
      <c r="AT332" s="186" t="s">
        <v>189</v>
      </c>
      <c r="AU332" s="186" t="s">
        <v>81</v>
      </c>
      <c r="AY332" s="18" t="s">
        <v>187</v>
      </c>
      <c r="BE332" s="187">
        <f>IF(N332="základní",J332,0)</f>
        <v>0</v>
      </c>
      <c r="BF332" s="187">
        <f>IF(N332="snížená",J332,0)</f>
        <v>0</v>
      </c>
      <c r="BG332" s="187">
        <f>IF(N332="zákl. přenesená",J332,0)</f>
        <v>0</v>
      </c>
      <c r="BH332" s="187">
        <f>IF(N332="sníž. přenesená",J332,0)</f>
        <v>0</v>
      </c>
      <c r="BI332" s="187">
        <f>IF(N332="nulová",J332,0)</f>
        <v>0</v>
      </c>
      <c r="BJ332" s="18" t="s">
        <v>79</v>
      </c>
      <c r="BK332" s="187">
        <f>ROUND(I332*H332,2)</f>
        <v>0</v>
      </c>
      <c r="BL332" s="18" t="s">
        <v>193</v>
      </c>
      <c r="BM332" s="186" t="s">
        <v>646</v>
      </c>
    </row>
    <row r="333" spans="1:65" s="2" customFormat="1" ht="11.25">
      <c r="A333" s="35"/>
      <c r="B333" s="36"/>
      <c r="C333" s="37"/>
      <c r="D333" s="188" t="s">
        <v>195</v>
      </c>
      <c r="E333" s="37"/>
      <c r="F333" s="189" t="s">
        <v>647</v>
      </c>
      <c r="G333" s="37"/>
      <c r="H333" s="37"/>
      <c r="I333" s="190"/>
      <c r="J333" s="37"/>
      <c r="K333" s="37"/>
      <c r="L333" s="40"/>
      <c r="M333" s="191"/>
      <c r="N333" s="192"/>
      <c r="O333" s="65"/>
      <c r="P333" s="65"/>
      <c r="Q333" s="65"/>
      <c r="R333" s="65"/>
      <c r="S333" s="65"/>
      <c r="T333" s="66"/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T333" s="18" t="s">
        <v>195</v>
      </c>
      <c r="AU333" s="18" t="s">
        <v>81</v>
      </c>
    </row>
    <row r="334" spans="1:65" s="15" customFormat="1" ht="11.25">
      <c r="B334" s="216"/>
      <c r="C334" s="217"/>
      <c r="D334" s="195" t="s">
        <v>197</v>
      </c>
      <c r="E334" s="218" t="s">
        <v>19</v>
      </c>
      <c r="F334" s="219" t="s">
        <v>648</v>
      </c>
      <c r="G334" s="217"/>
      <c r="H334" s="218" t="s">
        <v>19</v>
      </c>
      <c r="I334" s="220"/>
      <c r="J334" s="217"/>
      <c r="K334" s="217"/>
      <c r="L334" s="221"/>
      <c r="M334" s="222"/>
      <c r="N334" s="223"/>
      <c r="O334" s="223"/>
      <c r="P334" s="223"/>
      <c r="Q334" s="223"/>
      <c r="R334" s="223"/>
      <c r="S334" s="223"/>
      <c r="T334" s="224"/>
      <c r="AT334" s="225" t="s">
        <v>197</v>
      </c>
      <c r="AU334" s="225" t="s">
        <v>81</v>
      </c>
      <c r="AV334" s="15" t="s">
        <v>79</v>
      </c>
      <c r="AW334" s="15" t="s">
        <v>33</v>
      </c>
      <c r="AX334" s="15" t="s">
        <v>71</v>
      </c>
      <c r="AY334" s="225" t="s">
        <v>187</v>
      </c>
    </row>
    <row r="335" spans="1:65" s="13" customFormat="1" ht="11.25">
      <c r="B335" s="193"/>
      <c r="C335" s="194"/>
      <c r="D335" s="195" t="s">
        <v>197</v>
      </c>
      <c r="E335" s="196" t="s">
        <v>19</v>
      </c>
      <c r="F335" s="197" t="s">
        <v>649</v>
      </c>
      <c r="G335" s="194"/>
      <c r="H335" s="198">
        <v>877.87</v>
      </c>
      <c r="I335" s="199"/>
      <c r="J335" s="194"/>
      <c r="K335" s="194"/>
      <c r="L335" s="200"/>
      <c r="M335" s="201"/>
      <c r="N335" s="202"/>
      <c r="O335" s="202"/>
      <c r="P335" s="202"/>
      <c r="Q335" s="202"/>
      <c r="R335" s="202"/>
      <c r="S335" s="202"/>
      <c r="T335" s="203"/>
      <c r="AT335" s="204" t="s">
        <v>197</v>
      </c>
      <c r="AU335" s="204" t="s">
        <v>81</v>
      </c>
      <c r="AV335" s="13" t="s">
        <v>81</v>
      </c>
      <c r="AW335" s="13" t="s">
        <v>33</v>
      </c>
      <c r="AX335" s="13" t="s">
        <v>71</v>
      </c>
      <c r="AY335" s="204" t="s">
        <v>187</v>
      </c>
    </row>
    <row r="336" spans="1:65" s="16" customFormat="1" ht="11.25">
      <c r="B336" s="236"/>
      <c r="C336" s="237"/>
      <c r="D336" s="195" t="s">
        <v>197</v>
      </c>
      <c r="E336" s="238" t="s">
        <v>126</v>
      </c>
      <c r="F336" s="239" t="s">
        <v>507</v>
      </c>
      <c r="G336" s="237"/>
      <c r="H336" s="240">
        <v>877.87</v>
      </c>
      <c r="I336" s="241"/>
      <c r="J336" s="237"/>
      <c r="K336" s="237"/>
      <c r="L336" s="242"/>
      <c r="M336" s="243"/>
      <c r="N336" s="244"/>
      <c r="O336" s="244"/>
      <c r="P336" s="244"/>
      <c r="Q336" s="244"/>
      <c r="R336" s="244"/>
      <c r="S336" s="244"/>
      <c r="T336" s="245"/>
      <c r="AT336" s="246" t="s">
        <v>197</v>
      </c>
      <c r="AU336" s="246" t="s">
        <v>81</v>
      </c>
      <c r="AV336" s="16" t="s">
        <v>205</v>
      </c>
      <c r="AW336" s="16" t="s">
        <v>33</v>
      </c>
      <c r="AX336" s="16" t="s">
        <v>71</v>
      </c>
      <c r="AY336" s="246" t="s">
        <v>187</v>
      </c>
    </row>
    <row r="337" spans="1:65" s="15" customFormat="1" ht="11.25">
      <c r="B337" s="216"/>
      <c r="C337" s="217"/>
      <c r="D337" s="195" t="s">
        <v>197</v>
      </c>
      <c r="E337" s="218" t="s">
        <v>19</v>
      </c>
      <c r="F337" s="219" t="s">
        <v>650</v>
      </c>
      <c r="G337" s="217"/>
      <c r="H337" s="218" t="s">
        <v>19</v>
      </c>
      <c r="I337" s="220"/>
      <c r="J337" s="217"/>
      <c r="K337" s="217"/>
      <c r="L337" s="221"/>
      <c r="M337" s="222"/>
      <c r="N337" s="223"/>
      <c r="O337" s="223"/>
      <c r="P337" s="223"/>
      <c r="Q337" s="223"/>
      <c r="R337" s="223"/>
      <c r="S337" s="223"/>
      <c r="T337" s="224"/>
      <c r="AT337" s="225" t="s">
        <v>197</v>
      </c>
      <c r="AU337" s="225" t="s">
        <v>81</v>
      </c>
      <c r="AV337" s="15" t="s">
        <v>79</v>
      </c>
      <c r="AW337" s="15" t="s">
        <v>33</v>
      </c>
      <c r="AX337" s="15" t="s">
        <v>71</v>
      </c>
      <c r="AY337" s="225" t="s">
        <v>187</v>
      </c>
    </row>
    <row r="338" spans="1:65" s="13" customFormat="1" ht="11.25">
      <c r="B338" s="193"/>
      <c r="C338" s="194"/>
      <c r="D338" s="195" t="s">
        <v>197</v>
      </c>
      <c r="E338" s="196" t="s">
        <v>19</v>
      </c>
      <c r="F338" s="197" t="s">
        <v>651</v>
      </c>
      <c r="G338" s="194"/>
      <c r="H338" s="198">
        <v>210.58</v>
      </c>
      <c r="I338" s="199"/>
      <c r="J338" s="194"/>
      <c r="K338" s="194"/>
      <c r="L338" s="200"/>
      <c r="M338" s="201"/>
      <c r="N338" s="202"/>
      <c r="O338" s="202"/>
      <c r="P338" s="202"/>
      <c r="Q338" s="202"/>
      <c r="R338" s="202"/>
      <c r="S338" s="202"/>
      <c r="T338" s="203"/>
      <c r="AT338" s="204" t="s">
        <v>197</v>
      </c>
      <c r="AU338" s="204" t="s">
        <v>81</v>
      </c>
      <c r="AV338" s="13" t="s">
        <v>81</v>
      </c>
      <c r="AW338" s="13" t="s">
        <v>33</v>
      </c>
      <c r="AX338" s="13" t="s">
        <v>71</v>
      </c>
      <c r="AY338" s="204" t="s">
        <v>187</v>
      </c>
    </row>
    <row r="339" spans="1:65" s="16" customFormat="1" ht="11.25">
      <c r="B339" s="236"/>
      <c r="C339" s="237"/>
      <c r="D339" s="195" t="s">
        <v>197</v>
      </c>
      <c r="E339" s="238" t="s">
        <v>131</v>
      </c>
      <c r="F339" s="239" t="s">
        <v>507</v>
      </c>
      <c r="G339" s="237"/>
      <c r="H339" s="240">
        <v>210.58</v>
      </c>
      <c r="I339" s="241"/>
      <c r="J339" s="237"/>
      <c r="K339" s="237"/>
      <c r="L339" s="242"/>
      <c r="M339" s="243"/>
      <c r="N339" s="244"/>
      <c r="O339" s="244"/>
      <c r="P339" s="244"/>
      <c r="Q339" s="244"/>
      <c r="R339" s="244"/>
      <c r="S339" s="244"/>
      <c r="T339" s="245"/>
      <c r="AT339" s="246" t="s">
        <v>197</v>
      </c>
      <c r="AU339" s="246" t="s">
        <v>81</v>
      </c>
      <c r="AV339" s="16" t="s">
        <v>205</v>
      </c>
      <c r="AW339" s="16" t="s">
        <v>33</v>
      </c>
      <c r="AX339" s="16" t="s">
        <v>71</v>
      </c>
      <c r="AY339" s="246" t="s">
        <v>187</v>
      </c>
    </row>
    <row r="340" spans="1:65" s="13" customFormat="1" ht="11.25">
      <c r="B340" s="193"/>
      <c r="C340" s="194"/>
      <c r="D340" s="195" t="s">
        <v>197</v>
      </c>
      <c r="E340" s="196" t="s">
        <v>19</v>
      </c>
      <c r="F340" s="197" t="s">
        <v>642</v>
      </c>
      <c r="G340" s="194"/>
      <c r="H340" s="198">
        <v>421.16</v>
      </c>
      <c r="I340" s="199"/>
      <c r="J340" s="194"/>
      <c r="K340" s="194"/>
      <c r="L340" s="200"/>
      <c r="M340" s="201"/>
      <c r="N340" s="202"/>
      <c r="O340" s="202"/>
      <c r="P340" s="202"/>
      <c r="Q340" s="202"/>
      <c r="R340" s="202"/>
      <c r="S340" s="202"/>
      <c r="T340" s="203"/>
      <c r="AT340" s="204" t="s">
        <v>197</v>
      </c>
      <c r="AU340" s="204" t="s">
        <v>81</v>
      </c>
      <c r="AV340" s="13" t="s">
        <v>81</v>
      </c>
      <c r="AW340" s="13" t="s">
        <v>33</v>
      </c>
      <c r="AX340" s="13" t="s">
        <v>71</v>
      </c>
      <c r="AY340" s="204" t="s">
        <v>187</v>
      </c>
    </row>
    <row r="341" spans="1:65" s="13" customFormat="1" ht="11.25">
      <c r="B341" s="193"/>
      <c r="C341" s="194"/>
      <c r="D341" s="195" t="s">
        <v>197</v>
      </c>
      <c r="E341" s="196" t="s">
        <v>19</v>
      </c>
      <c r="F341" s="197" t="s">
        <v>652</v>
      </c>
      <c r="G341" s="194"/>
      <c r="H341" s="198">
        <v>1755.74</v>
      </c>
      <c r="I341" s="199"/>
      <c r="J341" s="194"/>
      <c r="K341" s="194"/>
      <c r="L341" s="200"/>
      <c r="M341" s="201"/>
      <c r="N341" s="202"/>
      <c r="O341" s="202"/>
      <c r="P341" s="202"/>
      <c r="Q341" s="202"/>
      <c r="R341" s="202"/>
      <c r="S341" s="202"/>
      <c r="T341" s="203"/>
      <c r="AT341" s="204" t="s">
        <v>197</v>
      </c>
      <c r="AU341" s="204" t="s">
        <v>81</v>
      </c>
      <c r="AV341" s="13" t="s">
        <v>81</v>
      </c>
      <c r="AW341" s="13" t="s">
        <v>33</v>
      </c>
      <c r="AX341" s="13" t="s">
        <v>71</v>
      </c>
      <c r="AY341" s="204" t="s">
        <v>187</v>
      </c>
    </row>
    <row r="342" spans="1:65" s="16" customFormat="1" ht="11.25">
      <c r="B342" s="236"/>
      <c r="C342" s="237"/>
      <c r="D342" s="195" t="s">
        <v>197</v>
      </c>
      <c r="E342" s="238" t="s">
        <v>19</v>
      </c>
      <c r="F342" s="239" t="s">
        <v>507</v>
      </c>
      <c r="G342" s="237"/>
      <c r="H342" s="240">
        <v>2176.9</v>
      </c>
      <c r="I342" s="241"/>
      <c r="J342" s="237"/>
      <c r="K342" s="237"/>
      <c r="L342" s="242"/>
      <c r="M342" s="243"/>
      <c r="N342" s="244"/>
      <c r="O342" s="244"/>
      <c r="P342" s="244"/>
      <c r="Q342" s="244"/>
      <c r="R342" s="244"/>
      <c r="S342" s="244"/>
      <c r="T342" s="245"/>
      <c r="AT342" s="246" t="s">
        <v>197</v>
      </c>
      <c r="AU342" s="246" t="s">
        <v>81</v>
      </c>
      <c r="AV342" s="16" t="s">
        <v>205</v>
      </c>
      <c r="AW342" s="16" t="s">
        <v>33</v>
      </c>
      <c r="AX342" s="16" t="s">
        <v>79</v>
      </c>
      <c r="AY342" s="246" t="s">
        <v>187</v>
      </c>
    </row>
    <row r="343" spans="1:65" s="2" customFormat="1" ht="16.5" customHeight="1">
      <c r="A343" s="35"/>
      <c r="B343" s="36"/>
      <c r="C343" s="175" t="s">
        <v>653</v>
      </c>
      <c r="D343" s="175" t="s">
        <v>189</v>
      </c>
      <c r="E343" s="176" t="s">
        <v>654</v>
      </c>
      <c r="F343" s="177" t="s">
        <v>655</v>
      </c>
      <c r="G343" s="178" t="s">
        <v>128</v>
      </c>
      <c r="H343" s="179">
        <v>2176.9</v>
      </c>
      <c r="I343" s="180"/>
      <c r="J343" s="181">
        <f>ROUND(I343*H343,2)</f>
        <v>0</v>
      </c>
      <c r="K343" s="177" t="s">
        <v>192</v>
      </c>
      <c r="L343" s="40"/>
      <c r="M343" s="182" t="s">
        <v>19</v>
      </c>
      <c r="N343" s="183" t="s">
        <v>42</v>
      </c>
      <c r="O343" s="65"/>
      <c r="P343" s="184">
        <f>O343*H343</f>
        <v>0</v>
      </c>
      <c r="Q343" s="184">
        <v>0</v>
      </c>
      <c r="R343" s="184">
        <f>Q343*H343</f>
        <v>0</v>
      </c>
      <c r="S343" s="184">
        <v>0</v>
      </c>
      <c r="T343" s="185">
        <f>S343*H343</f>
        <v>0</v>
      </c>
      <c r="U343" s="35"/>
      <c r="V343" s="35"/>
      <c r="W343" s="35"/>
      <c r="X343" s="35"/>
      <c r="Y343" s="35"/>
      <c r="Z343" s="35"/>
      <c r="AA343" s="35"/>
      <c r="AB343" s="35"/>
      <c r="AC343" s="35"/>
      <c r="AD343" s="35"/>
      <c r="AE343" s="35"/>
      <c r="AR343" s="186" t="s">
        <v>193</v>
      </c>
      <c r="AT343" s="186" t="s">
        <v>189</v>
      </c>
      <c r="AU343" s="186" t="s">
        <v>81</v>
      </c>
      <c r="AY343" s="18" t="s">
        <v>187</v>
      </c>
      <c r="BE343" s="187">
        <f>IF(N343="základní",J343,0)</f>
        <v>0</v>
      </c>
      <c r="BF343" s="187">
        <f>IF(N343="snížená",J343,0)</f>
        <v>0</v>
      </c>
      <c r="BG343" s="187">
        <f>IF(N343="zákl. přenesená",J343,0)</f>
        <v>0</v>
      </c>
      <c r="BH343" s="187">
        <f>IF(N343="sníž. přenesená",J343,0)</f>
        <v>0</v>
      </c>
      <c r="BI343" s="187">
        <f>IF(N343="nulová",J343,0)</f>
        <v>0</v>
      </c>
      <c r="BJ343" s="18" t="s">
        <v>79</v>
      </c>
      <c r="BK343" s="187">
        <f>ROUND(I343*H343,2)</f>
        <v>0</v>
      </c>
      <c r="BL343" s="18" t="s">
        <v>193</v>
      </c>
      <c r="BM343" s="186" t="s">
        <v>656</v>
      </c>
    </row>
    <row r="344" spans="1:65" s="2" customFormat="1" ht="11.25">
      <c r="A344" s="35"/>
      <c r="B344" s="36"/>
      <c r="C344" s="37"/>
      <c r="D344" s="188" t="s">
        <v>195</v>
      </c>
      <c r="E344" s="37"/>
      <c r="F344" s="189" t="s">
        <v>657</v>
      </c>
      <c r="G344" s="37"/>
      <c r="H344" s="37"/>
      <c r="I344" s="190"/>
      <c r="J344" s="37"/>
      <c r="K344" s="37"/>
      <c r="L344" s="40"/>
      <c r="M344" s="191"/>
      <c r="N344" s="192"/>
      <c r="O344" s="65"/>
      <c r="P344" s="65"/>
      <c r="Q344" s="65"/>
      <c r="R344" s="65"/>
      <c r="S344" s="65"/>
      <c r="T344" s="66"/>
      <c r="U344" s="35"/>
      <c r="V344" s="35"/>
      <c r="W344" s="35"/>
      <c r="X344" s="35"/>
      <c r="Y344" s="35"/>
      <c r="Z344" s="35"/>
      <c r="AA344" s="35"/>
      <c r="AB344" s="35"/>
      <c r="AC344" s="35"/>
      <c r="AD344" s="35"/>
      <c r="AE344" s="35"/>
      <c r="AT344" s="18" t="s">
        <v>195</v>
      </c>
      <c r="AU344" s="18" t="s">
        <v>81</v>
      </c>
    </row>
    <row r="345" spans="1:65" s="12" customFormat="1" ht="22.9" customHeight="1">
      <c r="B345" s="159"/>
      <c r="C345" s="160"/>
      <c r="D345" s="161" t="s">
        <v>70</v>
      </c>
      <c r="E345" s="173" t="s">
        <v>658</v>
      </c>
      <c r="F345" s="173" t="s">
        <v>659</v>
      </c>
      <c r="G345" s="160"/>
      <c r="H345" s="160"/>
      <c r="I345" s="163"/>
      <c r="J345" s="174">
        <f>BK345</f>
        <v>0</v>
      </c>
      <c r="K345" s="160"/>
      <c r="L345" s="165"/>
      <c r="M345" s="166"/>
      <c r="N345" s="167"/>
      <c r="O345" s="167"/>
      <c r="P345" s="168">
        <f>SUM(P346:P366)</f>
        <v>0</v>
      </c>
      <c r="Q345" s="167"/>
      <c r="R345" s="168">
        <f>SUM(R346:R366)</f>
        <v>0</v>
      </c>
      <c r="S345" s="167"/>
      <c r="T345" s="169">
        <f>SUM(T346:T366)</f>
        <v>0</v>
      </c>
      <c r="AR345" s="170" t="s">
        <v>79</v>
      </c>
      <c r="AT345" s="171" t="s">
        <v>70</v>
      </c>
      <c r="AU345" s="171" t="s">
        <v>79</v>
      </c>
      <c r="AY345" s="170" t="s">
        <v>187</v>
      </c>
      <c r="BK345" s="172">
        <f>SUM(BK346:BK366)</f>
        <v>0</v>
      </c>
    </row>
    <row r="346" spans="1:65" s="2" customFormat="1" ht="24.2" customHeight="1">
      <c r="A346" s="35"/>
      <c r="B346" s="36"/>
      <c r="C346" s="175" t="s">
        <v>660</v>
      </c>
      <c r="D346" s="175" t="s">
        <v>189</v>
      </c>
      <c r="E346" s="176" t="s">
        <v>661</v>
      </c>
      <c r="F346" s="177" t="s">
        <v>662</v>
      </c>
      <c r="G346" s="178" t="s">
        <v>330</v>
      </c>
      <c r="H346" s="179">
        <v>823.45399999999995</v>
      </c>
      <c r="I346" s="180"/>
      <c r="J346" s="181">
        <f>ROUND(I346*H346,2)</f>
        <v>0</v>
      </c>
      <c r="K346" s="177" t="s">
        <v>192</v>
      </c>
      <c r="L346" s="40"/>
      <c r="M346" s="182" t="s">
        <v>19</v>
      </c>
      <c r="N346" s="183" t="s">
        <v>42</v>
      </c>
      <c r="O346" s="65"/>
      <c r="P346" s="184">
        <f>O346*H346</f>
        <v>0</v>
      </c>
      <c r="Q346" s="184">
        <v>0</v>
      </c>
      <c r="R346" s="184">
        <f>Q346*H346</f>
        <v>0</v>
      </c>
      <c r="S346" s="184">
        <v>0</v>
      </c>
      <c r="T346" s="185">
        <f>S346*H346</f>
        <v>0</v>
      </c>
      <c r="U346" s="35"/>
      <c r="V346" s="35"/>
      <c r="W346" s="35"/>
      <c r="X346" s="35"/>
      <c r="Y346" s="35"/>
      <c r="Z346" s="35"/>
      <c r="AA346" s="35"/>
      <c r="AB346" s="35"/>
      <c r="AC346" s="35"/>
      <c r="AD346" s="35"/>
      <c r="AE346" s="35"/>
      <c r="AR346" s="186" t="s">
        <v>193</v>
      </c>
      <c r="AT346" s="186" t="s">
        <v>189</v>
      </c>
      <c r="AU346" s="186" t="s">
        <v>81</v>
      </c>
      <c r="AY346" s="18" t="s">
        <v>187</v>
      </c>
      <c r="BE346" s="187">
        <f>IF(N346="základní",J346,0)</f>
        <v>0</v>
      </c>
      <c r="BF346" s="187">
        <f>IF(N346="snížená",J346,0)</f>
        <v>0</v>
      </c>
      <c r="BG346" s="187">
        <f>IF(N346="zákl. přenesená",J346,0)</f>
        <v>0</v>
      </c>
      <c r="BH346" s="187">
        <f>IF(N346="sníž. přenesená",J346,0)</f>
        <v>0</v>
      </c>
      <c r="BI346" s="187">
        <f>IF(N346="nulová",J346,0)</f>
        <v>0</v>
      </c>
      <c r="BJ346" s="18" t="s">
        <v>79</v>
      </c>
      <c r="BK346" s="187">
        <f>ROUND(I346*H346,2)</f>
        <v>0</v>
      </c>
      <c r="BL346" s="18" t="s">
        <v>193</v>
      </c>
      <c r="BM346" s="186" t="s">
        <v>663</v>
      </c>
    </row>
    <row r="347" spans="1:65" s="2" customFormat="1" ht="11.25">
      <c r="A347" s="35"/>
      <c r="B347" s="36"/>
      <c r="C347" s="37"/>
      <c r="D347" s="188" t="s">
        <v>195</v>
      </c>
      <c r="E347" s="37"/>
      <c r="F347" s="189" t="s">
        <v>664</v>
      </c>
      <c r="G347" s="37"/>
      <c r="H347" s="37"/>
      <c r="I347" s="190"/>
      <c r="J347" s="37"/>
      <c r="K347" s="37"/>
      <c r="L347" s="40"/>
      <c r="M347" s="191"/>
      <c r="N347" s="192"/>
      <c r="O347" s="65"/>
      <c r="P347" s="65"/>
      <c r="Q347" s="65"/>
      <c r="R347" s="65"/>
      <c r="S347" s="65"/>
      <c r="T347" s="66"/>
      <c r="U347" s="35"/>
      <c r="V347" s="35"/>
      <c r="W347" s="35"/>
      <c r="X347" s="35"/>
      <c r="Y347" s="35"/>
      <c r="Z347" s="35"/>
      <c r="AA347" s="35"/>
      <c r="AB347" s="35"/>
      <c r="AC347" s="35"/>
      <c r="AD347" s="35"/>
      <c r="AE347" s="35"/>
      <c r="AT347" s="18" t="s">
        <v>195</v>
      </c>
      <c r="AU347" s="18" t="s">
        <v>81</v>
      </c>
    </row>
    <row r="348" spans="1:65" s="13" customFormat="1" ht="11.25">
      <c r="B348" s="193"/>
      <c r="C348" s="194"/>
      <c r="D348" s="195" t="s">
        <v>197</v>
      </c>
      <c r="E348" s="196" t="s">
        <v>19</v>
      </c>
      <c r="F348" s="197" t="s">
        <v>665</v>
      </c>
      <c r="G348" s="194"/>
      <c r="H348" s="198">
        <v>823.45399999999995</v>
      </c>
      <c r="I348" s="199"/>
      <c r="J348" s="194"/>
      <c r="K348" s="194"/>
      <c r="L348" s="200"/>
      <c r="M348" s="201"/>
      <c r="N348" s="202"/>
      <c r="O348" s="202"/>
      <c r="P348" s="202"/>
      <c r="Q348" s="202"/>
      <c r="R348" s="202"/>
      <c r="S348" s="202"/>
      <c r="T348" s="203"/>
      <c r="AT348" s="204" t="s">
        <v>197</v>
      </c>
      <c r="AU348" s="204" t="s">
        <v>81</v>
      </c>
      <c r="AV348" s="13" t="s">
        <v>81</v>
      </c>
      <c r="AW348" s="13" t="s">
        <v>33</v>
      </c>
      <c r="AX348" s="13" t="s">
        <v>79</v>
      </c>
      <c r="AY348" s="204" t="s">
        <v>187</v>
      </c>
    </row>
    <row r="349" spans="1:65" s="2" customFormat="1" ht="24.2" customHeight="1">
      <c r="A349" s="35"/>
      <c r="B349" s="36"/>
      <c r="C349" s="175" t="s">
        <v>666</v>
      </c>
      <c r="D349" s="175" t="s">
        <v>189</v>
      </c>
      <c r="E349" s="176" t="s">
        <v>667</v>
      </c>
      <c r="F349" s="177" t="s">
        <v>668</v>
      </c>
      <c r="G349" s="178" t="s">
        <v>330</v>
      </c>
      <c r="H349" s="179">
        <v>9057.9940000000006</v>
      </c>
      <c r="I349" s="180"/>
      <c r="J349" s="181">
        <f>ROUND(I349*H349,2)</f>
        <v>0</v>
      </c>
      <c r="K349" s="177" t="s">
        <v>192</v>
      </c>
      <c r="L349" s="40"/>
      <c r="M349" s="182" t="s">
        <v>19</v>
      </c>
      <c r="N349" s="183" t="s">
        <v>42</v>
      </c>
      <c r="O349" s="65"/>
      <c r="P349" s="184">
        <f>O349*H349</f>
        <v>0</v>
      </c>
      <c r="Q349" s="184">
        <v>0</v>
      </c>
      <c r="R349" s="184">
        <f>Q349*H349</f>
        <v>0</v>
      </c>
      <c r="S349" s="184">
        <v>0</v>
      </c>
      <c r="T349" s="185">
        <f>S349*H349</f>
        <v>0</v>
      </c>
      <c r="U349" s="35"/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  <c r="AR349" s="186" t="s">
        <v>193</v>
      </c>
      <c r="AT349" s="186" t="s">
        <v>189</v>
      </c>
      <c r="AU349" s="186" t="s">
        <v>81</v>
      </c>
      <c r="AY349" s="18" t="s">
        <v>187</v>
      </c>
      <c r="BE349" s="187">
        <f>IF(N349="základní",J349,0)</f>
        <v>0</v>
      </c>
      <c r="BF349" s="187">
        <f>IF(N349="snížená",J349,0)</f>
        <v>0</v>
      </c>
      <c r="BG349" s="187">
        <f>IF(N349="zákl. přenesená",J349,0)</f>
        <v>0</v>
      </c>
      <c r="BH349" s="187">
        <f>IF(N349="sníž. přenesená",J349,0)</f>
        <v>0</v>
      </c>
      <c r="BI349" s="187">
        <f>IF(N349="nulová",J349,0)</f>
        <v>0</v>
      </c>
      <c r="BJ349" s="18" t="s">
        <v>79</v>
      </c>
      <c r="BK349" s="187">
        <f>ROUND(I349*H349,2)</f>
        <v>0</v>
      </c>
      <c r="BL349" s="18" t="s">
        <v>193</v>
      </c>
      <c r="BM349" s="186" t="s">
        <v>669</v>
      </c>
    </row>
    <row r="350" spans="1:65" s="2" customFormat="1" ht="11.25">
      <c r="A350" s="35"/>
      <c r="B350" s="36"/>
      <c r="C350" s="37"/>
      <c r="D350" s="188" t="s">
        <v>195</v>
      </c>
      <c r="E350" s="37"/>
      <c r="F350" s="189" t="s">
        <v>670</v>
      </c>
      <c r="G350" s="37"/>
      <c r="H350" s="37"/>
      <c r="I350" s="190"/>
      <c r="J350" s="37"/>
      <c r="K350" s="37"/>
      <c r="L350" s="40"/>
      <c r="M350" s="191"/>
      <c r="N350" s="192"/>
      <c r="O350" s="65"/>
      <c r="P350" s="65"/>
      <c r="Q350" s="65"/>
      <c r="R350" s="65"/>
      <c r="S350" s="65"/>
      <c r="T350" s="66"/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T350" s="18" t="s">
        <v>195</v>
      </c>
      <c r="AU350" s="18" t="s">
        <v>81</v>
      </c>
    </row>
    <row r="351" spans="1:65" s="13" customFormat="1" ht="11.25">
      <c r="B351" s="193"/>
      <c r="C351" s="194"/>
      <c r="D351" s="195" t="s">
        <v>197</v>
      </c>
      <c r="E351" s="194"/>
      <c r="F351" s="197" t="s">
        <v>671</v>
      </c>
      <c r="G351" s="194"/>
      <c r="H351" s="198">
        <v>9057.9940000000006</v>
      </c>
      <c r="I351" s="199"/>
      <c r="J351" s="194"/>
      <c r="K351" s="194"/>
      <c r="L351" s="200"/>
      <c r="M351" s="201"/>
      <c r="N351" s="202"/>
      <c r="O351" s="202"/>
      <c r="P351" s="202"/>
      <c r="Q351" s="202"/>
      <c r="R351" s="202"/>
      <c r="S351" s="202"/>
      <c r="T351" s="203"/>
      <c r="AT351" s="204" t="s">
        <v>197</v>
      </c>
      <c r="AU351" s="204" t="s">
        <v>81</v>
      </c>
      <c r="AV351" s="13" t="s">
        <v>81</v>
      </c>
      <c r="AW351" s="13" t="s">
        <v>4</v>
      </c>
      <c r="AX351" s="13" t="s">
        <v>79</v>
      </c>
      <c r="AY351" s="204" t="s">
        <v>187</v>
      </c>
    </row>
    <row r="352" spans="1:65" s="2" customFormat="1" ht="24.2" customHeight="1">
      <c r="A352" s="35"/>
      <c r="B352" s="36"/>
      <c r="C352" s="175" t="s">
        <v>672</v>
      </c>
      <c r="D352" s="175" t="s">
        <v>189</v>
      </c>
      <c r="E352" s="176" t="s">
        <v>673</v>
      </c>
      <c r="F352" s="177" t="s">
        <v>674</v>
      </c>
      <c r="G352" s="178" t="s">
        <v>330</v>
      </c>
      <c r="H352" s="179">
        <v>838.68200000000002</v>
      </c>
      <c r="I352" s="180"/>
      <c r="J352" s="181">
        <f>ROUND(I352*H352,2)</f>
        <v>0</v>
      </c>
      <c r="K352" s="177" t="s">
        <v>192</v>
      </c>
      <c r="L352" s="40"/>
      <c r="M352" s="182" t="s">
        <v>19</v>
      </c>
      <c r="N352" s="183" t="s">
        <v>42</v>
      </c>
      <c r="O352" s="65"/>
      <c r="P352" s="184">
        <f>O352*H352</f>
        <v>0</v>
      </c>
      <c r="Q352" s="184">
        <v>0</v>
      </c>
      <c r="R352" s="184">
        <f>Q352*H352</f>
        <v>0</v>
      </c>
      <c r="S352" s="184">
        <v>0</v>
      </c>
      <c r="T352" s="185">
        <f>S352*H352</f>
        <v>0</v>
      </c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R352" s="186" t="s">
        <v>193</v>
      </c>
      <c r="AT352" s="186" t="s">
        <v>189</v>
      </c>
      <c r="AU352" s="186" t="s">
        <v>81</v>
      </c>
      <c r="AY352" s="18" t="s">
        <v>187</v>
      </c>
      <c r="BE352" s="187">
        <f>IF(N352="základní",J352,0)</f>
        <v>0</v>
      </c>
      <c r="BF352" s="187">
        <f>IF(N352="snížená",J352,0)</f>
        <v>0</v>
      </c>
      <c r="BG352" s="187">
        <f>IF(N352="zákl. přenesená",J352,0)</f>
        <v>0</v>
      </c>
      <c r="BH352" s="187">
        <f>IF(N352="sníž. přenesená",J352,0)</f>
        <v>0</v>
      </c>
      <c r="BI352" s="187">
        <f>IF(N352="nulová",J352,0)</f>
        <v>0</v>
      </c>
      <c r="BJ352" s="18" t="s">
        <v>79</v>
      </c>
      <c r="BK352" s="187">
        <f>ROUND(I352*H352,2)</f>
        <v>0</v>
      </c>
      <c r="BL352" s="18" t="s">
        <v>193</v>
      </c>
      <c r="BM352" s="186" t="s">
        <v>675</v>
      </c>
    </row>
    <row r="353" spans="1:65" s="2" customFormat="1" ht="11.25">
      <c r="A353" s="35"/>
      <c r="B353" s="36"/>
      <c r="C353" s="37"/>
      <c r="D353" s="188" t="s">
        <v>195</v>
      </c>
      <c r="E353" s="37"/>
      <c r="F353" s="189" t="s">
        <v>676</v>
      </c>
      <c r="G353" s="37"/>
      <c r="H353" s="37"/>
      <c r="I353" s="190"/>
      <c r="J353" s="37"/>
      <c r="K353" s="37"/>
      <c r="L353" s="40"/>
      <c r="M353" s="191"/>
      <c r="N353" s="192"/>
      <c r="O353" s="65"/>
      <c r="P353" s="65"/>
      <c r="Q353" s="65"/>
      <c r="R353" s="65"/>
      <c r="S353" s="65"/>
      <c r="T353" s="66"/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T353" s="18" t="s">
        <v>195</v>
      </c>
      <c r="AU353" s="18" t="s">
        <v>81</v>
      </c>
    </row>
    <row r="354" spans="1:65" s="13" customFormat="1" ht="11.25">
      <c r="B354" s="193"/>
      <c r="C354" s="194"/>
      <c r="D354" s="195" t="s">
        <v>197</v>
      </c>
      <c r="E354" s="196" t="s">
        <v>19</v>
      </c>
      <c r="F354" s="197" t="s">
        <v>677</v>
      </c>
      <c r="G354" s="194"/>
      <c r="H354" s="198">
        <v>838.68200000000002</v>
      </c>
      <c r="I354" s="199"/>
      <c r="J354" s="194"/>
      <c r="K354" s="194"/>
      <c r="L354" s="200"/>
      <c r="M354" s="201"/>
      <c r="N354" s="202"/>
      <c r="O354" s="202"/>
      <c r="P354" s="202"/>
      <c r="Q354" s="202"/>
      <c r="R354" s="202"/>
      <c r="S354" s="202"/>
      <c r="T354" s="203"/>
      <c r="AT354" s="204" t="s">
        <v>197</v>
      </c>
      <c r="AU354" s="204" t="s">
        <v>81</v>
      </c>
      <c r="AV354" s="13" t="s">
        <v>81</v>
      </c>
      <c r="AW354" s="13" t="s">
        <v>33</v>
      </c>
      <c r="AX354" s="13" t="s">
        <v>79</v>
      </c>
      <c r="AY354" s="204" t="s">
        <v>187</v>
      </c>
    </row>
    <row r="355" spans="1:65" s="2" customFormat="1" ht="24.2" customHeight="1">
      <c r="A355" s="35"/>
      <c r="B355" s="36"/>
      <c r="C355" s="175" t="s">
        <v>678</v>
      </c>
      <c r="D355" s="175" t="s">
        <v>189</v>
      </c>
      <c r="E355" s="176" t="s">
        <v>679</v>
      </c>
      <c r="F355" s="177" t="s">
        <v>668</v>
      </c>
      <c r="G355" s="178" t="s">
        <v>330</v>
      </c>
      <c r="H355" s="179">
        <v>9225.5020000000004</v>
      </c>
      <c r="I355" s="180"/>
      <c r="J355" s="181">
        <f>ROUND(I355*H355,2)</f>
        <v>0</v>
      </c>
      <c r="K355" s="177" t="s">
        <v>192</v>
      </c>
      <c r="L355" s="40"/>
      <c r="M355" s="182" t="s">
        <v>19</v>
      </c>
      <c r="N355" s="183" t="s">
        <v>42</v>
      </c>
      <c r="O355" s="65"/>
      <c r="P355" s="184">
        <f>O355*H355</f>
        <v>0</v>
      </c>
      <c r="Q355" s="184">
        <v>0</v>
      </c>
      <c r="R355" s="184">
        <f>Q355*H355</f>
        <v>0</v>
      </c>
      <c r="S355" s="184">
        <v>0</v>
      </c>
      <c r="T355" s="185">
        <f>S355*H355</f>
        <v>0</v>
      </c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R355" s="186" t="s">
        <v>193</v>
      </c>
      <c r="AT355" s="186" t="s">
        <v>189</v>
      </c>
      <c r="AU355" s="186" t="s">
        <v>81</v>
      </c>
      <c r="AY355" s="18" t="s">
        <v>187</v>
      </c>
      <c r="BE355" s="187">
        <f>IF(N355="základní",J355,0)</f>
        <v>0</v>
      </c>
      <c r="BF355" s="187">
        <f>IF(N355="snížená",J355,0)</f>
        <v>0</v>
      </c>
      <c r="BG355" s="187">
        <f>IF(N355="zákl. přenesená",J355,0)</f>
        <v>0</v>
      </c>
      <c r="BH355" s="187">
        <f>IF(N355="sníž. přenesená",J355,0)</f>
        <v>0</v>
      </c>
      <c r="BI355" s="187">
        <f>IF(N355="nulová",J355,0)</f>
        <v>0</v>
      </c>
      <c r="BJ355" s="18" t="s">
        <v>79</v>
      </c>
      <c r="BK355" s="187">
        <f>ROUND(I355*H355,2)</f>
        <v>0</v>
      </c>
      <c r="BL355" s="18" t="s">
        <v>193</v>
      </c>
      <c r="BM355" s="186" t="s">
        <v>680</v>
      </c>
    </row>
    <row r="356" spans="1:65" s="2" customFormat="1" ht="11.25">
      <c r="A356" s="35"/>
      <c r="B356" s="36"/>
      <c r="C356" s="37"/>
      <c r="D356" s="188" t="s">
        <v>195</v>
      </c>
      <c r="E356" s="37"/>
      <c r="F356" s="189" t="s">
        <v>681</v>
      </c>
      <c r="G356" s="37"/>
      <c r="H356" s="37"/>
      <c r="I356" s="190"/>
      <c r="J356" s="37"/>
      <c r="K356" s="37"/>
      <c r="L356" s="40"/>
      <c r="M356" s="191"/>
      <c r="N356" s="192"/>
      <c r="O356" s="65"/>
      <c r="P356" s="65"/>
      <c r="Q356" s="65"/>
      <c r="R356" s="65"/>
      <c r="S356" s="65"/>
      <c r="T356" s="66"/>
      <c r="U356" s="35"/>
      <c r="V356" s="35"/>
      <c r="W356" s="35"/>
      <c r="X356" s="35"/>
      <c r="Y356" s="35"/>
      <c r="Z356" s="35"/>
      <c r="AA356" s="35"/>
      <c r="AB356" s="35"/>
      <c r="AC356" s="35"/>
      <c r="AD356" s="35"/>
      <c r="AE356" s="35"/>
      <c r="AT356" s="18" t="s">
        <v>195</v>
      </c>
      <c r="AU356" s="18" t="s">
        <v>81</v>
      </c>
    </row>
    <row r="357" spans="1:65" s="13" customFormat="1" ht="11.25">
      <c r="B357" s="193"/>
      <c r="C357" s="194"/>
      <c r="D357" s="195" t="s">
        <v>197</v>
      </c>
      <c r="E357" s="194"/>
      <c r="F357" s="197" t="s">
        <v>682</v>
      </c>
      <c r="G357" s="194"/>
      <c r="H357" s="198">
        <v>9225.5020000000004</v>
      </c>
      <c r="I357" s="199"/>
      <c r="J357" s="194"/>
      <c r="K357" s="194"/>
      <c r="L357" s="200"/>
      <c r="M357" s="201"/>
      <c r="N357" s="202"/>
      <c r="O357" s="202"/>
      <c r="P357" s="202"/>
      <c r="Q357" s="202"/>
      <c r="R357" s="202"/>
      <c r="S357" s="202"/>
      <c r="T357" s="203"/>
      <c r="AT357" s="204" t="s">
        <v>197</v>
      </c>
      <c r="AU357" s="204" t="s">
        <v>81</v>
      </c>
      <c r="AV357" s="13" t="s">
        <v>81</v>
      </c>
      <c r="AW357" s="13" t="s">
        <v>4</v>
      </c>
      <c r="AX357" s="13" t="s">
        <v>79</v>
      </c>
      <c r="AY357" s="204" t="s">
        <v>187</v>
      </c>
    </row>
    <row r="358" spans="1:65" s="2" customFormat="1" ht="24.2" customHeight="1">
      <c r="A358" s="35"/>
      <c r="B358" s="36"/>
      <c r="C358" s="175" t="s">
        <v>683</v>
      </c>
      <c r="D358" s="175" t="s">
        <v>189</v>
      </c>
      <c r="E358" s="176" t="s">
        <v>684</v>
      </c>
      <c r="F358" s="177" t="s">
        <v>685</v>
      </c>
      <c r="G358" s="178" t="s">
        <v>330</v>
      </c>
      <c r="H358" s="179">
        <v>603.53599999999994</v>
      </c>
      <c r="I358" s="180"/>
      <c r="J358" s="181">
        <f>ROUND(I358*H358,2)</f>
        <v>0</v>
      </c>
      <c r="K358" s="177" t="s">
        <v>192</v>
      </c>
      <c r="L358" s="40"/>
      <c r="M358" s="182" t="s">
        <v>19</v>
      </c>
      <c r="N358" s="183" t="s">
        <v>42</v>
      </c>
      <c r="O358" s="65"/>
      <c r="P358" s="184">
        <f>O358*H358</f>
        <v>0</v>
      </c>
      <c r="Q358" s="184">
        <v>0</v>
      </c>
      <c r="R358" s="184">
        <f>Q358*H358</f>
        <v>0</v>
      </c>
      <c r="S358" s="184">
        <v>0</v>
      </c>
      <c r="T358" s="185">
        <f>S358*H358</f>
        <v>0</v>
      </c>
      <c r="U358" s="35"/>
      <c r="V358" s="35"/>
      <c r="W358" s="35"/>
      <c r="X358" s="35"/>
      <c r="Y358" s="35"/>
      <c r="Z358" s="35"/>
      <c r="AA358" s="35"/>
      <c r="AB358" s="35"/>
      <c r="AC358" s="35"/>
      <c r="AD358" s="35"/>
      <c r="AE358" s="35"/>
      <c r="AR358" s="186" t="s">
        <v>193</v>
      </c>
      <c r="AT358" s="186" t="s">
        <v>189</v>
      </c>
      <c r="AU358" s="186" t="s">
        <v>81</v>
      </c>
      <c r="AY358" s="18" t="s">
        <v>187</v>
      </c>
      <c r="BE358" s="187">
        <f>IF(N358="základní",J358,0)</f>
        <v>0</v>
      </c>
      <c r="BF358" s="187">
        <f>IF(N358="snížená",J358,0)</f>
        <v>0</v>
      </c>
      <c r="BG358" s="187">
        <f>IF(N358="zákl. přenesená",J358,0)</f>
        <v>0</v>
      </c>
      <c r="BH358" s="187">
        <f>IF(N358="sníž. přenesená",J358,0)</f>
        <v>0</v>
      </c>
      <c r="BI358" s="187">
        <f>IF(N358="nulová",J358,0)</f>
        <v>0</v>
      </c>
      <c r="BJ358" s="18" t="s">
        <v>79</v>
      </c>
      <c r="BK358" s="187">
        <f>ROUND(I358*H358,2)</f>
        <v>0</v>
      </c>
      <c r="BL358" s="18" t="s">
        <v>193</v>
      </c>
      <c r="BM358" s="186" t="s">
        <v>686</v>
      </c>
    </row>
    <row r="359" spans="1:65" s="2" customFormat="1" ht="11.25">
      <c r="A359" s="35"/>
      <c r="B359" s="36"/>
      <c r="C359" s="37"/>
      <c r="D359" s="188" t="s">
        <v>195</v>
      </c>
      <c r="E359" s="37"/>
      <c r="F359" s="189" t="s">
        <v>687</v>
      </c>
      <c r="G359" s="37"/>
      <c r="H359" s="37"/>
      <c r="I359" s="190"/>
      <c r="J359" s="37"/>
      <c r="K359" s="37"/>
      <c r="L359" s="40"/>
      <c r="M359" s="191"/>
      <c r="N359" s="192"/>
      <c r="O359" s="65"/>
      <c r="P359" s="65"/>
      <c r="Q359" s="65"/>
      <c r="R359" s="65"/>
      <c r="S359" s="65"/>
      <c r="T359" s="66"/>
      <c r="U359" s="35"/>
      <c r="V359" s="35"/>
      <c r="W359" s="35"/>
      <c r="X359" s="35"/>
      <c r="Y359" s="35"/>
      <c r="Z359" s="35"/>
      <c r="AA359" s="35"/>
      <c r="AB359" s="35"/>
      <c r="AC359" s="35"/>
      <c r="AD359" s="35"/>
      <c r="AE359" s="35"/>
      <c r="AT359" s="18" t="s">
        <v>195</v>
      </c>
      <c r="AU359" s="18" t="s">
        <v>81</v>
      </c>
    </row>
    <row r="360" spans="1:65" s="13" customFormat="1" ht="11.25">
      <c r="B360" s="193"/>
      <c r="C360" s="194"/>
      <c r="D360" s="195" t="s">
        <v>197</v>
      </c>
      <c r="E360" s="196" t="s">
        <v>19</v>
      </c>
      <c r="F360" s="197" t="s">
        <v>688</v>
      </c>
      <c r="G360" s="194"/>
      <c r="H360" s="198">
        <v>603.53599999999994</v>
      </c>
      <c r="I360" s="199"/>
      <c r="J360" s="194"/>
      <c r="K360" s="194"/>
      <c r="L360" s="200"/>
      <c r="M360" s="201"/>
      <c r="N360" s="202"/>
      <c r="O360" s="202"/>
      <c r="P360" s="202"/>
      <c r="Q360" s="202"/>
      <c r="R360" s="202"/>
      <c r="S360" s="202"/>
      <c r="T360" s="203"/>
      <c r="AT360" s="204" t="s">
        <v>197</v>
      </c>
      <c r="AU360" s="204" t="s">
        <v>81</v>
      </c>
      <c r="AV360" s="13" t="s">
        <v>81</v>
      </c>
      <c r="AW360" s="13" t="s">
        <v>33</v>
      </c>
      <c r="AX360" s="13" t="s">
        <v>79</v>
      </c>
      <c r="AY360" s="204" t="s">
        <v>187</v>
      </c>
    </row>
    <row r="361" spans="1:65" s="2" customFormat="1" ht="24.2" customHeight="1">
      <c r="A361" s="35"/>
      <c r="B361" s="36"/>
      <c r="C361" s="175" t="s">
        <v>689</v>
      </c>
      <c r="D361" s="175" t="s">
        <v>189</v>
      </c>
      <c r="E361" s="176" t="s">
        <v>690</v>
      </c>
      <c r="F361" s="177" t="s">
        <v>329</v>
      </c>
      <c r="G361" s="178" t="s">
        <v>330</v>
      </c>
      <c r="H361" s="179">
        <v>479.42</v>
      </c>
      <c r="I361" s="180"/>
      <c r="J361" s="181">
        <f>ROUND(I361*H361,2)</f>
        <v>0</v>
      </c>
      <c r="K361" s="177" t="s">
        <v>192</v>
      </c>
      <c r="L361" s="40"/>
      <c r="M361" s="182" t="s">
        <v>19</v>
      </c>
      <c r="N361" s="183" t="s">
        <v>42</v>
      </c>
      <c r="O361" s="65"/>
      <c r="P361" s="184">
        <f>O361*H361</f>
        <v>0</v>
      </c>
      <c r="Q361" s="184">
        <v>0</v>
      </c>
      <c r="R361" s="184">
        <f>Q361*H361</f>
        <v>0</v>
      </c>
      <c r="S361" s="184">
        <v>0</v>
      </c>
      <c r="T361" s="185">
        <f>S361*H361</f>
        <v>0</v>
      </c>
      <c r="U361" s="35"/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  <c r="AR361" s="186" t="s">
        <v>193</v>
      </c>
      <c r="AT361" s="186" t="s">
        <v>189</v>
      </c>
      <c r="AU361" s="186" t="s">
        <v>81</v>
      </c>
      <c r="AY361" s="18" t="s">
        <v>187</v>
      </c>
      <c r="BE361" s="187">
        <f>IF(N361="základní",J361,0)</f>
        <v>0</v>
      </c>
      <c r="BF361" s="187">
        <f>IF(N361="snížená",J361,0)</f>
        <v>0</v>
      </c>
      <c r="BG361" s="187">
        <f>IF(N361="zákl. přenesená",J361,0)</f>
        <v>0</v>
      </c>
      <c r="BH361" s="187">
        <f>IF(N361="sníž. přenesená",J361,0)</f>
        <v>0</v>
      </c>
      <c r="BI361" s="187">
        <f>IF(N361="nulová",J361,0)</f>
        <v>0</v>
      </c>
      <c r="BJ361" s="18" t="s">
        <v>79</v>
      </c>
      <c r="BK361" s="187">
        <f>ROUND(I361*H361,2)</f>
        <v>0</v>
      </c>
      <c r="BL361" s="18" t="s">
        <v>193</v>
      </c>
      <c r="BM361" s="186" t="s">
        <v>691</v>
      </c>
    </row>
    <row r="362" spans="1:65" s="2" customFormat="1" ht="11.25">
      <c r="A362" s="35"/>
      <c r="B362" s="36"/>
      <c r="C362" s="37"/>
      <c r="D362" s="188" t="s">
        <v>195</v>
      </c>
      <c r="E362" s="37"/>
      <c r="F362" s="189" t="s">
        <v>692</v>
      </c>
      <c r="G362" s="37"/>
      <c r="H362" s="37"/>
      <c r="I362" s="190"/>
      <c r="J362" s="37"/>
      <c r="K362" s="37"/>
      <c r="L362" s="40"/>
      <c r="M362" s="191"/>
      <c r="N362" s="192"/>
      <c r="O362" s="65"/>
      <c r="P362" s="65"/>
      <c r="Q362" s="65"/>
      <c r="R362" s="65"/>
      <c r="S362" s="65"/>
      <c r="T362" s="66"/>
      <c r="U362" s="35"/>
      <c r="V362" s="35"/>
      <c r="W362" s="35"/>
      <c r="X362" s="35"/>
      <c r="Y362" s="35"/>
      <c r="Z362" s="35"/>
      <c r="AA362" s="35"/>
      <c r="AB362" s="35"/>
      <c r="AC362" s="35"/>
      <c r="AD362" s="35"/>
      <c r="AE362" s="35"/>
      <c r="AT362" s="18" t="s">
        <v>195</v>
      </c>
      <c r="AU362" s="18" t="s">
        <v>81</v>
      </c>
    </row>
    <row r="363" spans="1:65" s="13" customFormat="1" ht="11.25">
      <c r="B363" s="193"/>
      <c r="C363" s="194"/>
      <c r="D363" s="195" t="s">
        <v>197</v>
      </c>
      <c r="E363" s="196" t="s">
        <v>19</v>
      </c>
      <c r="F363" s="197" t="s">
        <v>693</v>
      </c>
      <c r="G363" s="194"/>
      <c r="H363" s="198">
        <v>479.42</v>
      </c>
      <c r="I363" s="199"/>
      <c r="J363" s="194"/>
      <c r="K363" s="194"/>
      <c r="L363" s="200"/>
      <c r="M363" s="201"/>
      <c r="N363" s="202"/>
      <c r="O363" s="202"/>
      <c r="P363" s="202"/>
      <c r="Q363" s="202"/>
      <c r="R363" s="202"/>
      <c r="S363" s="202"/>
      <c r="T363" s="203"/>
      <c r="AT363" s="204" t="s">
        <v>197</v>
      </c>
      <c r="AU363" s="204" t="s">
        <v>81</v>
      </c>
      <c r="AV363" s="13" t="s">
        <v>81</v>
      </c>
      <c r="AW363" s="13" t="s">
        <v>33</v>
      </c>
      <c r="AX363" s="13" t="s">
        <v>79</v>
      </c>
      <c r="AY363" s="204" t="s">
        <v>187</v>
      </c>
    </row>
    <row r="364" spans="1:65" s="2" customFormat="1" ht="24.2" customHeight="1">
      <c r="A364" s="35"/>
      <c r="B364" s="36"/>
      <c r="C364" s="175" t="s">
        <v>694</v>
      </c>
      <c r="D364" s="175" t="s">
        <v>189</v>
      </c>
      <c r="E364" s="176" t="s">
        <v>695</v>
      </c>
      <c r="F364" s="177" t="s">
        <v>696</v>
      </c>
      <c r="G364" s="178" t="s">
        <v>330</v>
      </c>
      <c r="H364" s="179">
        <v>579.17999999999995</v>
      </c>
      <c r="I364" s="180"/>
      <c r="J364" s="181">
        <f>ROUND(I364*H364,2)</f>
        <v>0</v>
      </c>
      <c r="K364" s="177" t="s">
        <v>192</v>
      </c>
      <c r="L364" s="40"/>
      <c r="M364" s="182" t="s">
        <v>19</v>
      </c>
      <c r="N364" s="183" t="s">
        <v>42</v>
      </c>
      <c r="O364" s="65"/>
      <c r="P364" s="184">
        <f>O364*H364</f>
        <v>0</v>
      </c>
      <c r="Q364" s="184">
        <v>0</v>
      </c>
      <c r="R364" s="184">
        <f>Q364*H364</f>
        <v>0</v>
      </c>
      <c r="S364" s="184">
        <v>0</v>
      </c>
      <c r="T364" s="185">
        <f>S364*H364</f>
        <v>0</v>
      </c>
      <c r="U364" s="35"/>
      <c r="V364" s="35"/>
      <c r="W364" s="35"/>
      <c r="X364" s="35"/>
      <c r="Y364" s="35"/>
      <c r="Z364" s="35"/>
      <c r="AA364" s="35"/>
      <c r="AB364" s="35"/>
      <c r="AC364" s="35"/>
      <c r="AD364" s="35"/>
      <c r="AE364" s="35"/>
      <c r="AR364" s="186" t="s">
        <v>193</v>
      </c>
      <c r="AT364" s="186" t="s">
        <v>189</v>
      </c>
      <c r="AU364" s="186" t="s">
        <v>81</v>
      </c>
      <c r="AY364" s="18" t="s">
        <v>187</v>
      </c>
      <c r="BE364" s="187">
        <f>IF(N364="základní",J364,0)</f>
        <v>0</v>
      </c>
      <c r="BF364" s="187">
        <f>IF(N364="snížená",J364,0)</f>
        <v>0</v>
      </c>
      <c r="BG364" s="187">
        <f>IF(N364="zákl. přenesená",J364,0)</f>
        <v>0</v>
      </c>
      <c r="BH364" s="187">
        <f>IF(N364="sníž. přenesená",J364,0)</f>
        <v>0</v>
      </c>
      <c r="BI364" s="187">
        <f>IF(N364="nulová",J364,0)</f>
        <v>0</v>
      </c>
      <c r="BJ364" s="18" t="s">
        <v>79</v>
      </c>
      <c r="BK364" s="187">
        <f>ROUND(I364*H364,2)</f>
        <v>0</v>
      </c>
      <c r="BL364" s="18" t="s">
        <v>193</v>
      </c>
      <c r="BM364" s="186" t="s">
        <v>697</v>
      </c>
    </row>
    <row r="365" spans="1:65" s="2" customFormat="1" ht="11.25">
      <c r="A365" s="35"/>
      <c r="B365" s="36"/>
      <c r="C365" s="37"/>
      <c r="D365" s="188" t="s">
        <v>195</v>
      </c>
      <c r="E365" s="37"/>
      <c r="F365" s="189" t="s">
        <v>698</v>
      </c>
      <c r="G365" s="37"/>
      <c r="H365" s="37"/>
      <c r="I365" s="190"/>
      <c r="J365" s="37"/>
      <c r="K365" s="37"/>
      <c r="L365" s="40"/>
      <c r="M365" s="191"/>
      <c r="N365" s="192"/>
      <c r="O365" s="65"/>
      <c r="P365" s="65"/>
      <c r="Q365" s="65"/>
      <c r="R365" s="65"/>
      <c r="S365" s="65"/>
      <c r="T365" s="66"/>
      <c r="U365" s="35"/>
      <c r="V365" s="35"/>
      <c r="W365" s="35"/>
      <c r="X365" s="35"/>
      <c r="Y365" s="35"/>
      <c r="Z365" s="35"/>
      <c r="AA365" s="35"/>
      <c r="AB365" s="35"/>
      <c r="AC365" s="35"/>
      <c r="AD365" s="35"/>
      <c r="AE365" s="35"/>
      <c r="AT365" s="18" t="s">
        <v>195</v>
      </c>
      <c r="AU365" s="18" t="s">
        <v>81</v>
      </c>
    </row>
    <row r="366" spans="1:65" s="13" customFormat="1" ht="11.25">
      <c r="B366" s="193"/>
      <c r="C366" s="194"/>
      <c r="D366" s="195" t="s">
        <v>197</v>
      </c>
      <c r="E366" s="196" t="s">
        <v>19</v>
      </c>
      <c r="F366" s="197" t="s">
        <v>699</v>
      </c>
      <c r="G366" s="194"/>
      <c r="H366" s="198">
        <v>579.17999999999995</v>
      </c>
      <c r="I366" s="199"/>
      <c r="J366" s="194"/>
      <c r="K366" s="194"/>
      <c r="L366" s="200"/>
      <c r="M366" s="201"/>
      <c r="N366" s="202"/>
      <c r="O366" s="202"/>
      <c r="P366" s="202"/>
      <c r="Q366" s="202"/>
      <c r="R366" s="202"/>
      <c r="S366" s="202"/>
      <c r="T366" s="203"/>
      <c r="AT366" s="204" t="s">
        <v>197</v>
      </c>
      <c r="AU366" s="204" t="s">
        <v>81</v>
      </c>
      <c r="AV366" s="13" t="s">
        <v>81</v>
      </c>
      <c r="AW366" s="13" t="s">
        <v>33</v>
      </c>
      <c r="AX366" s="13" t="s">
        <v>79</v>
      </c>
      <c r="AY366" s="204" t="s">
        <v>187</v>
      </c>
    </row>
    <row r="367" spans="1:65" s="12" customFormat="1" ht="22.9" customHeight="1">
      <c r="B367" s="159"/>
      <c r="C367" s="160"/>
      <c r="D367" s="161" t="s">
        <v>70</v>
      </c>
      <c r="E367" s="173" t="s">
        <v>700</v>
      </c>
      <c r="F367" s="173" t="s">
        <v>701</v>
      </c>
      <c r="G367" s="160"/>
      <c r="H367" s="160"/>
      <c r="I367" s="163"/>
      <c r="J367" s="174">
        <f>BK367</f>
        <v>0</v>
      </c>
      <c r="K367" s="160"/>
      <c r="L367" s="165"/>
      <c r="M367" s="166"/>
      <c r="N367" s="167"/>
      <c r="O367" s="167"/>
      <c r="P367" s="168">
        <f>SUM(P368:P369)</f>
        <v>0</v>
      </c>
      <c r="Q367" s="167"/>
      <c r="R367" s="168">
        <f>SUM(R368:R369)</f>
        <v>0</v>
      </c>
      <c r="S367" s="167"/>
      <c r="T367" s="169">
        <f>SUM(T368:T369)</f>
        <v>0</v>
      </c>
      <c r="AR367" s="170" t="s">
        <v>79</v>
      </c>
      <c r="AT367" s="171" t="s">
        <v>70</v>
      </c>
      <c r="AU367" s="171" t="s">
        <v>79</v>
      </c>
      <c r="AY367" s="170" t="s">
        <v>187</v>
      </c>
      <c r="BK367" s="172">
        <f>SUM(BK368:BK369)</f>
        <v>0</v>
      </c>
    </row>
    <row r="368" spans="1:65" s="2" customFormat="1" ht="24.2" customHeight="1">
      <c r="A368" s="35"/>
      <c r="B368" s="36"/>
      <c r="C368" s="175" t="s">
        <v>702</v>
      </c>
      <c r="D368" s="175" t="s">
        <v>189</v>
      </c>
      <c r="E368" s="176" t="s">
        <v>703</v>
      </c>
      <c r="F368" s="177" t="s">
        <v>704</v>
      </c>
      <c r="G368" s="178" t="s">
        <v>330</v>
      </c>
      <c r="H368" s="179">
        <v>313.17200000000003</v>
      </c>
      <c r="I368" s="180"/>
      <c r="J368" s="181">
        <f>ROUND(I368*H368,2)</f>
        <v>0</v>
      </c>
      <c r="K368" s="177" t="s">
        <v>192</v>
      </c>
      <c r="L368" s="40"/>
      <c r="M368" s="182" t="s">
        <v>19</v>
      </c>
      <c r="N368" s="183" t="s">
        <v>42</v>
      </c>
      <c r="O368" s="65"/>
      <c r="P368" s="184">
        <f>O368*H368</f>
        <v>0</v>
      </c>
      <c r="Q368" s="184">
        <v>0</v>
      </c>
      <c r="R368" s="184">
        <f>Q368*H368</f>
        <v>0</v>
      </c>
      <c r="S368" s="184">
        <v>0</v>
      </c>
      <c r="T368" s="185">
        <f>S368*H368</f>
        <v>0</v>
      </c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R368" s="186" t="s">
        <v>193</v>
      </c>
      <c r="AT368" s="186" t="s">
        <v>189</v>
      </c>
      <c r="AU368" s="186" t="s">
        <v>81</v>
      </c>
      <c r="AY368" s="18" t="s">
        <v>187</v>
      </c>
      <c r="BE368" s="187">
        <f>IF(N368="základní",J368,0)</f>
        <v>0</v>
      </c>
      <c r="BF368" s="187">
        <f>IF(N368="snížená",J368,0)</f>
        <v>0</v>
      </c>
      <c r="BG368" s="187">
        <f>IF(N368="zákl. přenesená",J368,0)</f>
        <v>0</v>
      </c>
      <c r="BH368" s="187">
        <f>IF(N368="sníž. přenesená",J368,0)</f>
        <v>0</v>
      </c>
      <c r="BI368" s="187">
        <f>IF(N368="nulová",J368,0)</f>
        <v>0</v>
      </c>
      <c r="BJ368" s="18" t="s">
        <v>79</v>
      </c>
      <c r="BK368" s="187">
        <f>ROUND(I368*H368,2)</f>
        <v>0</v>
      </c>
      <c r="BL368" s="18" t="s">
        <v>193</v>
      </c>
      <c r="BM368" s="186" t="s">
        <v>705</v>
      </c>
    </row>
    <row r="369" spans="1:47" s="2" customFormat="1" ht="11.25">
      <c r="A369" s="35"/>
      <c r="B369" s="36"/>
      <c r="C369" s="37"/>
      <c r="D369" s="188" t="s">
        <v>195</v>
      </c>
      <c r="E369" s="37"/>
      <c r="F369" s="189" t="s">
        <v>706</v>
      </c>
      <c r="G369" s="37"/>
      <c r="H369" s="37"/>
      <c r="I369" s="190"/>
      <c r="J369" s="37"/>
      <c r="K369" s="37"/>
      <c r="L369" s="40"/>
      <c r="M369" s="247"/>
      <c r="N369" s="248"/>
      <c r="O369" s="249"/>
      <c r="P369" s="249"/>
      <c r="Q369" s="249"/>
      <c r="R369" s="249"/>
      <c r="S369" s="249"/>
      <c r="T369" s="250"/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T369" s="18" t="s">
        <v>195</v>
      </c>
      <c r="AU369" s="18" t="s">
        <v>81</v>
      </c>
    </row>
    <row r="370" spans="1:47" s="2" customFormat="1" ht="6.95" customHeight="1">
      <c r="A370" s="35"/>
      <c r="B370" s="48"/>
      <c r="C370" s="49"/>
      <c r="D370" s="49"/>
      <c r="E370" s="49"/>
      <c r="F370" s="49"/>
      <c r="G370" s="49"/>
      <c r="H370" s="49"/>
      <c r="I370" s="49"/>
      <c r="J370" s="49"/>
      <c r="K370" s="49"/>
      <c r="L370" s="40"/>
      <c r="M370" s="35"/>
      <c r="O370" s="35"/>
      <c r="P370" s="35"/>
      <c r="Q370" s="35"/>
      <c r="R370" s="35"/>
      <c r="S370" s="35"/>
      <c r="T370" s="35"/>
      <c r="U370" s="35"/>
      <c r="V370" s="35"/>
      <c r="W370" s="35"/>
      <c r="X370" s="35"/>
      <c r="Y370" s="35"/>
      <c r="Z370" s="35"/>
      <c r="AA370" s="35"/>
      <c r="AB370" s="35"/>
      <c r="AC370" s="35"/>
      <c r="AD370" s="35"/>
      <c r="AE370" s="35"/>
    </row>
  </sheetData>
  <sheetProtection algorithmName="SHA-512" hashValue="UzG2aVSJYkGiAFZcWlpNPg/D5LeWqFxIqYtWfN0oV05tkuxskXyG8dpAf8tBUdlhQHtMheub+SJ5Mt867/URgw==" saltValue="42/dY5CRTIjbQegy6NfEnY3e4BJD/BfVE9R/N5VqcFpBovJHGItJjoRUitaRFTZry2+zYfULpXYPmhpbSy0wPg==" spinCount="100000" sheet="1" objects="1" scenarios="1" formatColumns="0" formatRows="0" autoFilter="0"/>
  <autoFilter ref="C87:K369"/>
  <mergeCells count="9">
    <mergeCell ref="E50:H50"/>
    <mergeCell ref="E78:H78"/>
    <mergeCell ref="E80:H80"/>
    <mergeCell ref="L2:V2"/>
    <mergeCell ref="E7:H7"/>
    <mergeCell ref="E9:H9"/>
    <mergeCell ref="E18:H18"/>
    <mergeCell ref="E27:H27"/>
    <mergeCell ref="E48:H48"/>
  </mergeCells>
  <hyperlinks>
    <hyperlink ref="F92" r:id="rId1"/>
    <hyperlink ref="F97" r:id="rId2"/>
    <hyperlink ref="F100" r:id="rId3"/>
    <hyperlink ref="F103" r:id="rId4"/>
    <hyperlink ref="F106" r:id="rId5"/>
    <hyperlink ref="F109" r:id="rId6"/>
    <hyperlink ref="F114" r:id="rId7"/>
    <hyperlink ref="F117" r:id="rId8"/>
    <hyperlink ref="F119" r:id="rId9"/>
    <hyperlink ref="F122" r:id="rId10"/>
    <hyperlink ref="F125" r:id="rId11"/>
    <hyperlink ref="F128" r:id="rId12"/>
    <hyperlink ref="F131" r:id="rId13"/>
    <hyperlink ref="F134" r:id="rId14"/>
    <hyperlink ref="F137" r:id="rId15"/>
    <hyperlink ref="F149" r:id="rId16"/>
    <hyperlink ref="F152" r:id="rId17"/>
    <hyperlink ref="F157" r:id="rId18"/>
    <hyperlink ref="F159" r:id="rId19"/>
    <hyperlink ref="F163" r:id="rId20"/>
    <hyperlink ref="F169" r:id="rId21"/>
    <hyperlink ref="F172" r:id="rId22"/>
    <hyperlink ref="F175" r:id="rId23"/>
    <hyperlink ref="F179" r:id="rId24"/>
    <hyperlink ref="F193" r:id="rId25"/>
    <hyperlink ref="F201" r:id="rId26"/>
    <hyperlink ref="F204" r:id="rId27"/>
    <hyperlink ref="F211" r:id="rId28"/>
    <hyperlink ref="F213" r:id="rId29"/>
    <hyperlink ref="F215" r:id="rId30"/>
    <hyperlink ref="F217" r:id="rId31"/>
    <hyperlink ref="F223" r:id="rId32"/>
    <hyperlink ref="F226" r:id="rId33"/>
    <hyperlink ref="F231" r:id="rId34"/>
    <hyperlink ref="F237" r:id="rId35"/>
    <hyperlink ref="F240" r:id="rId36"/>
    <hyperlink ref="F245" r:id="rId37"/>
    <hyperlink ref="F250" r:id="rId38"/>
    <hyperlink ref="F253" r:id="rId39"/>
    <hyperlink ref="F256" r:id="rId40"/>
    <hyperlink ref="F259" r:id="rId41"/>
    <hyperlink ref="F262" r:id="rId42"/>
    <hyperlink ref="F267" r:id="rId43"/>
    <hyperlink ref="F270" r:id="rId44"/>
    <hyperlink ref="F275" r:id="rId45"/>
    <hyperlink ref="F279" r:id="rId46"/>
    <hyperlink ref="F291" r:id="rId47"/>
    <hyperlink ref="F294" r:id="rId48"/>
    <hyperlink ref="F298" r:id="rId49"/>
    <hyperlink ref="F301" r:id="rId50"/>
    <hyperlink ref="F305" r:id="rId51"/>
    <hyperlink ref="F308" r:id="rId52"/>
    <hyperlink ref="F311" r:id="rId53"/>
    <hyperlink ref="F314" r:id="rId54"/>
    <hyperlink ref="F317" r:id="rId55"/>
    <hyperlink ref="F322" r:id="rId56"/>
    <hyperlink ref="F325" r:id="rId57"/>
    <hyperlink ref="F330" r:id="rId58"/>
    <hyperlink ref="F333" r:id="rId59"/>
    <hyperlink ref="F344" r:id="rId60"/>
    <hyperlink ref="F347" r:id="rId61"/>
    <hyperlink ref="F350" r:id="rId62"/>
    <hyperlink ref="F353" r:id="rId63"/>
    <hyperlink ref="F356" r:id="rId64"/>
    <hyperlink ref="F359" r:id="rId65"/>
    <hyperlink ref="F362" r:id="rId66"/>
    <hyperlink ref="F365" r:id="rId67"/>
    <hyperlink ref="F369" r:id="rId68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6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14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296"/>
      <c r="M2" s="296"/>
      <c r="N2" s="296"/>
      <c r="O2" s="296"/>
      <c r="P2" s="296"/>
      <c r="Q2" s="296"/>
      <c r="R2" s="296"/>
      <c r="S2" s="296"/>
      <c r="T2" s="296"/>
      <c r="U2" s="296"/>
      <c r="V2" s="296"/>
      <c r="AT2" s="18" t="s">
        <v>84</v>
      </c>
      <c r="AZ2" s="102" t="s">
        <v>122</v>
      </c>
      <c r="BA2" s="102" t="s">
        <v>123</v>
      </c>
      <c r="BB2" s="102" t="s">
        <v>124</v>
      </c>
      <c r="BC2" s="102" t="s">
        <v>232</v>
      </c>
      <c r="BD2" s="102" t="s">
        <v>81</v>
      </c>
    </row>
    <row r="3" spans="1:56" s="1" customFormat="1" ht="6.95" hidden="1" customHeight="1">
      <c r="B3" s="103"/>
      <c r="C3" s="104"/>
      <c r="D3" s="104"/>
      <c r="E3" s="104"/>
      <c r="F3" s="104"/>
      <c r="G3" s="104"/>
      <c r="H3" s="104"/>
      <c r="I3" s="104"/>
      <c r="J3" s="104"/>
      <c r="K3" s="104"/>
      <c r="L3" s="21"/>
      <c r="AT3" s="18" t="s">
        <v>81</v>
      </c>
      <c r="AZ3" s="102" t="s">
        <v>126</v>
      </c>
      <c r="BA3" s="102" t="s">
        <v>127</v>
      </c>
      <c r="BB3" s="102" t="s">
        <v>128</v>
      </c>
      <c r="BC3" s="102" t="s">
        <v>707</v>
      </c>
      <c r="BD3" s="102" t="s">
        <v>81</v>
      </c>
    </row>
    <row r="4" spans="1:56" s="1" customFormat="1" ht="24.95" hidden="1" customHeight="1">
      <c r="B4" s="21"/>
      <c r="D4" s="105" t="s">
        <v>130</v>
      </c>
      <c r="L4" s="21"/>
      <c r="M4" s="106" t="s">
        <v>10</v>
      </c>
      <c r="AT4" s="18" t="s">
        <v>4</v>
      </c>
      <c r="AZ4" s="102" t="s">
        <v>131</v>
      </c>
      <c r="BA4" s="102" t="s">
        <v>132</v>
      </c>
      <c r="BB4" s="102" t="s">
        <v>128</v>
      </c>
      <c r="BC4" s="102" t="s">
        <v>317</v>
      </c>
      <c r="BD4" s="102" t="s">
        <v>81</v>
      </c>
    </row>
    <row r="5" spans="1:56" s="1" customFormat="1" ht="6.95" hidden="1" customHeight="1">
      <c r="B5" s="21"/>
      <c r="L5" s="21"/>
      <c r="AZ5" s="102" t="s">
        <v>708</v>
      </c>
      <c r="BA5" s="102" t="s">
        <v>709</v>
      </c>
      <c r="BB5" s="102" t="s">
        <v>124</v>
      </c>
      <c r="BC5" s="102" t="s">
        <v>71</v>
      </c>
      <c r="BD5" s="102" t="s">
        <v>81</v>
      </c>
    </row>
    <row r="6" spans="1:56" s="1" customFormat="1" ht="12" hidden="1" customHeight="1">
      <c r="B6" s="21"/>
      <c r="D6" s="107" t="s">
        <v>16</v>
      </c>
      <c r="L6" s="21"/>
      <c r="AZ6" s="102" t="s">
        <v>136</v>
      </c>
      <c r="BA6" s="102" t="s">
        <v>137</v>
      </c>
      <c r="BB6" s="102" t="s">
        <v>124</v>
      </c>
      <c r="BC6" s="102" t="s">
        <v>710</v>
      </c>
      <c r="BD6" s="102" t="s">
        <v>81</v>
      </c>
    </row>
    <row r="7" spans="1:56" s="1" customFormat="1" ht="16.5" hidden="1" customHeight="1">
      <c r="B7" s="21"/>
      <c r="E7" s="310" t="str">
        <f>'Rekapitulace stavby'!K6</f>
        <v>Splašková kanalizace Němčice</v>
      </c>
      <c r="F7" s="311"/>
      <c r="G7" s="311"/>
      <c r="H7" s="311"/>
      <c r="L7" s="21"/>
      <c r="AZ7" s="102" t="s">
        <v>48</v>
      </c>
      <c r="BA7" s="102" t="s">
        <v>143</v>
      </c>
      <c r="BB7" s="102" t="s">
        <v>144</v>
      </c>
      <c r="BC7" s="102" t="s">
        <v>711</v>
      </c>
      <c r="BD7" s="102" t="s">
        <v>81</v>
      </c>
    </row>
    <row r="8" spans="1:56" s="2" customFormat="1" ht="12" hidden="1" customHeight="1">
      <c r="A8" s="35"/>
      <c r="B8" s="40"/>
      <c r="C8" s="35"/>
      <c r="D8" s="107" t="s">
        <v>142</v>
      </c>
      <c r="E8" s="35"/>
      <c r="F8" s="35"/>
      <c r="G8" s="35"/>
      <c r="H8" s="35"/>
      <c r="I8" s="35"/>
      <c r="J8" s="35"/>
      <c r="K8" s="35"/>
      <c r="L8" s="108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Z8" s="102" t="s">
        <v>712</v>
      </c>
      <c r="BA8" s="102" t="s">
        <v>713</v>
      </c>
      <c r="BB8" s="102" t="s">
        <v>128</v>
      </c>
      <c r="BC8" s="102" t="s">
        <v>714</v>
      </c>
      <c r="BD8" s="102" t="s">
        <v>81</v>
      </c>
    </row>
    <row r="9" spans="1:56" s="2" customFormat="1" ht="16.5" hidden="1" customHeight="1">
      <c r="A9" s="35"/>
      <c r="B9" s="40"/>
      <c r="C9" s="35"/>
      <c r="D9" s="35"/>
      <c r="E9" s="312" t="s">
        <v>715</v>
      </c>
      <c r="F9" s="313"/>
      <c r="G9" s="313"/>
      <c r="H9" s="313"/>
      <c r="I9" s="35"/>
      <c r="J9" s="35"/>
      <c r="K9" s="35"/>
      <c r="L9" s="108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Z9" s="102" t="s">
        <v>147</v>
      </c>
      <c r="BA9" s="102" t="s">
        <v>148</v>
      </c>
      <c r="BB9" s="102" t="s">
        <v>144</v>
      </c>
      <c r="BC9" s="102" t="s">
        <v>716</v>
      </c>
      <c r="BD9" s="102" t="s">
        <v>81</v>
      </c>
    </row>
    <row r="10" spans="1:56" s="2" customFormat="1" ht="11.25" hidden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108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Z10" s="102" t="s">
        <v>150</v>
      </c>
      <c r="BA10" s="102" t="s">
        <v>151</v>
      </c>
      <c r="BB10" s="102" t="s">
        <v>144</v>
      </c>
      <c r="BC10" s="102" t="s">
        <v>717</v>
      </c>
      <c r="BD10" s="102" t="s">
        <v>81</v>
      </c>
    </row>
    <row r="11" spans="1:56" s="2" customFormat="1" ht="12" hidden="1" customHeight="1">
      <c r="A11" s="35"/>
      <c r="B11" s="40"/>
      <c r="C11" s="35"/>
      <c r="D11" s="107" t="s">
        <v>18</v>
      </c>
      <c r="E11" s="35"/>
      <c r="F11" s="109" t="s">
        <v>19</v>
      </c>
      <c r="G11" s="35"/>
      <c r="H11" s="35"/>
      <c r="I11" s="107" t="s">
        <v>20</v>
      </c>
      <c r="J11" s="109" t="s">
        <v>19</v>
      </c>
      <c r="K11" s="35"/>
      <c r="L11" s="108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Z11" s="102" t="s">
        <v>153</v>
      </c>
      <c r="BA11" s="102" t="s">
        <v>154</v>
      </c>
      <c r="BB11" s="102" t="s">
        <v>144</v>
      </c>
      <c r="BC11" s="102" t="s">
        <v>718</v>
      </c>
      <c r="BD11" s="102" t="s">
        <v>81</v>
      </c>
    </row>
    <row r="12" spans="1:56" s="2" customFormat="1" ht="12" hidden="1" customHeight="1">
      <c r="A12" s="35"/>
      <c r="B12" s="40"/>
      <c r="C12" s="35"/>
      <c r="D12" s="107" t="s">
        <v>21</v>
      </c>
      <c r="E12" s="35"/>
      <c r="F12" s="109" t="s">
        <v>22</v>
      </c>
      <c r="G12" s="35"/>
      <c r="H12" s="35"/>
      <c r="I12" s="107" t="s">
        <v>23</v>
      </c>
      <c r="J12" s="110" t="str">
        <f>'Rekapitulace stavby'!AN8</f>
        <v>26. 5. 2025</v>
      </c>
      <c r="K12" s="35"/>
      <c r="L12" s="108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Z12" s="102" t="s">
        <v>719</v>
      </c>
      <c r="BA12" s="102" t="s">
        <v>720</v>
      </c>
      <c r="BB12" s="102" t="s">
        <v>144</v>
      </c>
      <c r="BC12" s="102" t="s">
        <v>721</v>
      </c>
      <c r="BD12" s="102" t="s">
        <v>81</v>
      </c>
    </row>
    <row r="13" spans="1:56" s="2" customFormat="1" ht="10.9" hidden="1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108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56" s="2" customFormat="1" ht="12" hidden="1" customHeight="1">
      <c r="A14" s="35"/>
      <c r="B14" s="40"/>
      <c r="C14" s="35"/>
      <c r="D14" s="107" t="s">
        <v>25</v>
      </c>
      <c r="E14" s="35"/>
      <c r="F14" s="35"/>
      <c r="G14" s="35"/>
      <c r="H14" s="35"/>
      <c r="I14" s="107" t="s">
        <v>26</v>
      </c>
      <c r="J14" s="109" t="s">
        <v>19</v>
      </c>
      <c r="K14" s="35"/>
      <c r="L14" s="108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56" s="2" customFormat="1" ht="18" hidden="1" customHeight="1">
      <c r="A15" s="35"/>
      <c r="B15" s="40"/>
      <c r="C15" s="35"/>
      <c r="D15" s="35"/>
      <c r="E15" s="109" t="s">
        <v>27</v>
      </c>
      <c r="F15" s="35"/>
      <c r="G15" s="35"/>
      <c r="H15" s="35"/>
      <c r="I15" s="107" t="s">
        <v>28</v>
      </c>
      <c r="J15" s="109" t="s">
        <v>19</v>
      </c>
      <c r="K15" s="35"/>
      <c r="L15" s="108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56" s="2" customFormat="1" ht="6.95" hidden="1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108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hidden="1" customHeight="1">
      <c r="A17" s="35"/>
      <c r="B17" s="40"/>
      <c r="C17" s="35"/>
      <c r="D17" s="107" t="s">
        <v>29</v>
      </c>
      <c r="E17" s="35"/>
      <c r="F17" s="35"/>
      <c r="G17" s="35"/>
      <c r="H17" s="35"/>
      <c r="I17" s="107" t="s">
        <v>26</v>
      </c>
      <c r="J17" s="31" t="str">
        <f>'Rekapitulace stavby'!AN13</f>
        <v>Vyplň údaj</v>
      </c>
      <c r="K17" s="35"/>
      <c r="L17" s="108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hidden="1" customHeight="1">
      <c r="A18" s="35"/>
      <c r="B18" s="40"/>
      <c r="C18" s="35"/>
      <c r="D18" s="35"/>
      <c r="E18" s="314" t="str">
        <f>'Rekapitulace stavby'!E14</f>
        <v>Vyplň údaj</v>
      </c>
      <c r="F18" s="315"/>
      <c r="G18" s="315"/>
      <c r="H18" s="315"/>
      <c r="I18" s="107" t="s">
        <v>28</v>
      </c>
      <c r="J18" s="31" t="str">
        <f>'Rekapitulace stavby'!AN14</f>
        <v>Vyplň údaj</v>
      </c>
      <c r="K18" s="35"/>
      <c r="L18" s="108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hidden="1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108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hidden="1" customHeight="1">
      <c r="A20" s="35"/>
      <c r="B20" s="40"/>
      <c r="C20" s="35"/>
      <c r="D20" s="107" t="s">
        <v>31</v>
      </c>
      <c r="E20" s="35"/>
      <c r="F20" s="35"/>
      <c r="G20" s="35"/>
      <c r="H20" s="35"/>
      <c r="I20" s="107" t="s">
        <v>26</v>
      </c>
      <c r="J20" s="109" t="s">
        <v>19</v>
      </c>
      <c r="K20" s="35"/>
      <c r="L20" s="108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hidden="1" customHeight="1">
      <c r="A21" s="35"/>
      <c r="B21" s="40"/>
      <c r="C21" s="35"/>
      <c r="D21" s="35"/>
      <c r="E21" s="109" t="s">
        <v>32</v>
      </c>
      <c r="F21" s="35"/>
      <c r="G21" s="35"/>
      <c r="H21" s="35"/>
      <c r="I21" s="107" t="s">
        <v>28</v>
      </c>
      <c r="J21" s="109" t="s">
        <v>19</v>
      </c>
      <c r="K21" s="35"/>
      <c r="L21" s="108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hidden="1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108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hidden="1" customHeight="1">
      <c r="A23" s="35"/>
      <c r="B23" s="40"/>
      <c r="C23" s="35"/>
      <c r="D23" s="107" t="s">
        <v>34</v>
      </c>
      <c r="E23" s="35"/>
      <c r="F23" s="35"/>
      <c r="G23" s="35"/>
      <c r="H23" s="35"/>
      <c r="I23" s="107" t="s">
        <v>26</v>
      </c>
      <c r="J23" s="109" t="s">
        <v>19</v>
      </c>
      <c r="K23" s="35"/>
      <c r="L23" s="108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hidden="1" customHeight="1">
      <c r="A24" s="35"/>
      <c r="B24" s="40"/>
      <c r="C24" s="35"/>
      <c r="D24" s="35"/>
      <c r="E24" s="109" t="s">
        <v>35</v>
      </c>
      <c r="F24" s="35"/>
      <c r="G24" s="35"/>
      <c r="H24" s="35"/>
      <c r="I24" s="107" t="s">
        <v>28</v>
      </c>
      <c r="J24" s="109" t="s">
        <v>19</v>
      </c>
      <c r="K24" s="35"/>
      <c r="L24" s="108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hidden="1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108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hidden="1" customHeight="1">
      <c r="A26" s="35"/>
      <c r="B26" s="40"/>
      <c r="C26" s="35"/>
      <c r="D26" s="107" t="s">
        <v>36</v>
      </c>
      <c r="E26" s="35"/>
      <c r="F26" s="35"/>
      <c r="G26" s="35"/>
      <c r="H26" s="35"/>
      <c r="I26" s="35"/>
      <c r="J26" s="35"/>
      <c r="K26" s="35"/>
      <c r="L26" s="108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hidden="1" customHeight="1">
      <c r="A27" s="111"/>
      <c r="B27" s="112"/>
      <c r="C27" s="111"/>
      <c r="D27" s="111"/>
      <c r="E27" s="316" t="s">
        <v>19</v>
      </c>
      <c r="F27" s="316"/>
      <c r="G27" s="316"/>
      <c r="H27" s="316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hidden="1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108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hidden="1" customHeight="1">
      <c r="A29" s="35"/>
      <c r="B29" s="40"/>
      <c r="C29" s="35"/>
      <c r="D29" s="114"/>
      <c r="E29" s="114"/>
      <c r="F29" s="114"/>
      <c r="G29" s="114"/>
      <c r="H29" s="114"/>
      <c r="I29" s="114"/>
      <c r="J29" s="114"/>
      <c r="K29" s="114"/>
      <c r="L29" s="108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hidden="1" customHeight="1">
      <c r="A30" s="35"/>
      <c r="B30" s="40"/>
      <c r="C30" s="35"/>
      <c r="D30" s="115" t="s">
        <v>37</v>
      </c>
      <c r="E30" s="35"/>
      <c r="F30" s="35"/>
      <c r="G30" s="35"/>
      <c r="H30" s="35"/>
      <c r="I30" s="35"/>
      <c r="J30" s="116">
        <f>ROUND(J87, 2)</f>
        <v>0</v>
      </c>
      <c r="K30" s="35"/>
      <c r="L30" s="108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hidden="1" customHeight="1">
      <c r="A31" s="35"/>
      <c r="B31" s="40"/>
      <c r="C31" s="35"/>
      <c r="D31" s="114"/>
      <c r="E31" s="114"/>
      <c r="F31" s="114"/>
      <c r="G31" s="114"/>
      <c r="H31" s="114"/>
      <c r="I31" s="114"/>
      <c r="J31" s="114"/>
      <c r="K31" s="114"/>
      <c r="L31" s="108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hidden="1" customHeight="1">
      <c r="A32" s="35"/>
      <c r="B32" s="40"/>
      <c r="C32" s="35"/>
      <c r="D32" s="35"/>
      <c r="E32" s="35"/>
      <c r="F32" s="117" t="s">
        <v>39</v>
      </c>
      <c r="G32" s="35"/>
      <c r="H32" s="35"/>
      <c r="I32" s="117" t="s">
        <v>38</v>
      </c>
      <c r="J32" s="117" t="s">
        <v>40</v>
      </c>
      <c r="K32" s="35"/>
      <c r="L32" s="108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hidden="1" customHeight="1">
      <c r="A33" s="35"/>
      <c r="B33" s="40"/>
      <c r="C33" s="35"/>
      <c r="D33" s="118" t="s">
        <v>41</v>
      </c>
      <c r="E33" s="107" t="s">
        <v>42</v>
      </c>
      <c r="F33" s="119">
        <f>ROUND((SUM(BE87:BE313)),  2)</f>
        <v>0</v>
      </c>
      <c r="G33" s="35"/>
      <c r="H33" s="35"/>
      <c r="I33" s="120">
        <v>0.21</v>
      </c>
      <c r="J33" s="119">
        <f>ROUND(((SUM(BE87:BE313))*I33),  2)</f>
        <v>0</v>
      </c>
      <c r="K33" s="35"/>
      <c r="L33" s="108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hidden="1" customHeight="1">
      <c r="A34" s="35"/>
      <c r="B34" s="40"/>
      <c r="C34" s="35"/>
      <c r="D34" s="35"/>
      <c r="E34" s="107" t="s">
        <v>43</v>
      </c>
      <c r="F34" s="119">
        <f>ROUND((SUM(BF87:BF313)),  2)</f>
        <v>0</v>
      </c>
      <c r="G34" s="35"/>
      <c r="H34" s="35"/>
      <c r="I34" s="120">
        <v>0.12</v>
      </c>
      <c r="J34" s="119">
        <f>ROUND(((SUM(BF87:BF313))*I34),  2)</f>
        <v>0</v>
      </c>
      <c r="K34" s="35"/>
      <c r="L34" s="108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07" t="s">
        <v>44</v>
      </c>
      <c r="F35" s="119">
        <f>ROUND((SUM(BG87:BG313)),  2)</f>
        <v>0</v>
      </c>
      <c r="G35" s="35"/>
      <c r="H35" s="35"/>
      <c r="I35" s="120">
        <v>0.21</v>
      </c>
      <c r="J35" s="119">
        <f>0</f>
        <v>0</v>
      </c>
      <c r="K35" s="35"/>
      <c r="L35" s="108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>
      <c r="A36" s="35"/>
      <c r="B36" s="40"/>
      <c r="C36" s="35"/>
      <c r="D36" s="35"/>
      <c r="E36" s="107" t="s">
        <v>45</v>
      </c>
      <c r="F36" s="119">
        <f>ROUND((SUM(BH87:BH313)),  2)</f>
        <v>0</v>
      </c>
      <c r="G36" s="35"/>
      <c r="H36" s="35"/>
      <c r="I36" s="120">
        <v>0.12</v>
      </c>
      <c r="J36" s="119">
        <f>0</f>
        <v>0</v>
      </c>
      <c r="K36" s="35"/>
      <c r="L36" s="108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07" t="s">
        <v>46</v>
      </c>
      <c r="F37" s="119">
        <f>ROUND((SUM(BI87:BI313)),  2)</f>
        <v>0</v>
      </c>
      <c r="G37" s="35"/>
      <c r="H37" s="35"/>
      <c r="I37" s="120">
        <v>0</v>
      </c>
      <c r="J37" s="119">
        <f>0</f>
        <v>0</v>
      </c>
      <c r="K37" s="35"/>
      <c r="L37" s="108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hidden="1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108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hidden="1" customHeight="1">
      <c r="A39" s="35"/>
      <c r="B39" s="40"/>
      <c r="C39" s="121"/>
      <c r="D39" s="122" t="s">
        <v>47</v>
      </c>
      <c r="E39" s="123"/>
      <c r="F39" s="123"/>
      <c r="G39" s="124" t="s">
        <v>48</v>
      </c>
      <c r="H39" s="125" t="s">
        <v>49</v>
      </c>
      <c r="I39" s="123"/>
      <c r="J39" s="126">
        <f>SUM(J30:J37)</f>
        <v>0</v>
      </c>
      <c r="K39" s="127"/>
      <c r="L39" s="108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128"/>
      <c r="C40" s="129"/>
      <c r="D40" s="129"/>
      <c r="E40" s="129"/>
      <c r="F40" s="129"/>
      <c r="G40" s="129"/>
      <c r="H40" s="129"/>
      <c r="I40" s="129"/>
      <c r="J40" s="129"/>
      <c r="K40" s="129"/>
      <c r="L40" s="108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ht="11.25" hidden="1"/>
    <row r="42" spans="1:31" ht="11.25" hidden="1"/>
    <row r="43" spans="1:31" ht="11.25" hidden="1"/>
    <row r="44" spans="1:31" s="2" customFormat="1" ht="6.95" hidden="1" customHeight="1">
      <c r="A44" s="35"/>
      <c r="B44" s="130"/>
      <c r="C44" s="131"/>
      <c r="D44" s="131"/>
      <c r="E44" s="131"/>
      <c r="F44" s="131"/>
      <c r="G44" s="131"/>
      <c r="H44" s="131"/>
      <c r="I44" s="131"/>
      <c r="J44" s="131"/>
      <c r="K44" s="131"/>
      <c r="L44" s="108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2" customFormat="1" ht="24.95" hidden="1" customHeight="1">
      <c r="A45" s="35"/>
      <c r="B45" s="36"/>
      <c r="C45" s="24" t="s">
        <v>159</v>
      </c>
      <c r="D45" s="37"/>
      <c r="E45" s="37"/>
      <c r="F45" s="37"/>
      <c r="G45" s="37"/>
      <c r="H45" s="37"/>
      <c r="I45" s="37"/>
      <c r="J45" s="37"/>
      <c r="K45" s="37"/>
      <c r="L45" s="108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</row>
    <row r="46" spans="1:31" s="2" customFormat="1" ht="6.95" hidden="1" customHeight="1">
      <c r="A46" s="35"/>
      <c r="B46" s="36"/>
      <c r="C46" s="37"/>
      <c r="D46" s="37"/>
      <c r="E46" s="37"/>
      <c r="F46" s="37"/>
      <c r="G46" s="37"/>
      <c r="H46" s="37"/>
      <c r="I46" s="37"/>
      <c r="J46" s="37"/>
      <c r="K46" s="37"/>
      <c r="L46" s="108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</row>
    <row r="47" spans="1:31" s="2" customFormat="1" ht="12" hidden="1" customHeight="1">
      <c r="A47" s="35"/>
      <c r="B47" s="36"/>
      <c r="C47" s="30" t="s">
        <v>16</v>
      </c>
      <c r="D47" s="37"/>
      <c r="E47" s="37"/>
      <c r="F47" s="37"/>
      <c r="G47" s="37"/>
      <c r="H47" s="37"/>
      <c r="I47" s="37"/>
      <c r="J47" s="37"/>
      <c r="K47" s="37"/>
      <c r="L47" s="108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</row>
    <row r="48" spans="1:31" s="2" customFormat="1" ht="16.5" hidden="1" customHeight="1">
      <c r="A48" s="35"/>
      <c r="B48" s="36"/>
      <c r="C48" s="37"/>
      <c r="D48" s="37"/>
      <c r="E48" s="317" t="str">
        <f>E7</f>
        <v>Splašková kanalizace Němčice</v>
      </c>
      <c r="F48" s="318"/>
      <c r="G48" s="318"/>
      <c r="H48" s="318"/>
      <c r="I48" s="37"/>
      <c r="J48" s="37"/>
      <c r="K48" s="37"/>
      <c r="L48" s="108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</row>
    <row r="49" spans="1:47" s="2" customFormat="1" ht="12" hidden="1" customHeight="1">
      <c r="A49" s="35"/>
      <c r="B49" s="36"/>
      <c r="C49" s="30" t="s">
        <v>142</v>
      </c>
      <c r="D49" s="37"/>
      <c r="E49" s="37"/>
      <c r="F49" s="37"/>
      <c r="G49" s="37"/>
      <c r="H49" s="37"/>
      <c r="I49" s="37"/>
      <c r="J49" s="37"/>
      <c r="K49" s="37"/>
      <c r="L49" s="108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</row>
    <row r="50" spans="1:47" s="2" customFormat="1" ht="16.5" hidden="1" customHeight="1">
      <c r="A50" s="35"/>
      <c r="B50" s="36"/>
      <c r="C50" s="37"/>
      <c r="D50" s="37"/>
      <c r="E50" s="274" t="str">
        <f>E9</f>
        <v>02 - SO 01.1 - Kanalizační přípojky</v>
      </c>
      <c r="F50" s="319"/>
      <c r="G50" s="319"/>
      <c r="H50" s="319"/>
      <c r="I50" s="37"/>
      <c r="J50" s="37"/>
      <c r="K50" s="37"/>
      <c r="L50" s="108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</row>
    <row r="51" spans="1:47" s="2" customFormat="1" ht="6.95" hidden="1" customHeight="1">
      <c r="A51" s="35"/>
      <c r="B51" s="36"/>
      <c r="C51" s="37"/>
      <c r="D51" s="37"/>
      <c r="E51" s="37"/>
      <c r="F51" s="37"/>
      <c r="G51" s="37"/>
      <c r="H51" s="37"/>
      <c r="I51" s="37"/>
      <c r="J51" s="37"/>
      <c r="K51" s="37"/>
      <c r="L51" s="108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</row>
    <row r="52" spans="1:47" s="2" customFormat="1" ht="12" hidden="1" customHeight="1">
      <c r="A52" s="35"/>
      <c r="B52" s="36"/>
      <c r="C52" s="30" t="s">
        <v>21</v>
      </c>
      <c r="D52" s="37"/>
      <c r="E52" s="37"/>
      <c r="F52" s="28" t="str">
        <f>F12</f>
        <v>Němčice u Luštěnic</v>
      </c>
      <c r="G52" s="37"/>
      <c r="H52" s="37"/>
      <c r="I52" s="30" t="s">
        <v>23</v>
      </c>
      <c r="J52" s="60" t="str">
        <f>IF(J12="","",J12)</f>
        <v>26. 5. 2025</v>
      </c>
      <c r="K52" s="37"/>
      <c r="L52" s="108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</row>
    <row r="53" spans="1:47" s="2" customFormat="1" ht="6.95" hidden="1" customHeight="1">
      <c r="A53" s="35"/>
      <c r="B53" s="36"/>
      <c r="C53" s="37"/>
      <c r="D53" s="37"/>
      <c r="E53" s="37"/>
      <c r="F53" s="37"/>
      <c r="G53" s="37"/>
      <c r="H53" s="37"/>
      <c r="I53" s="37"/>
      <c r="J53" s="37"/>
      <c r="K53" s="37"/>
      <c r="L53" s="108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</row>
    <row r="54" spans="1:47" s="2" customFormat="1" ht="15.2" hidden="1" customHeight="1">
      <c r="A54" s="35"/>
      <c r="B54" s="36"/>
      <c r="C54" s="30" t="s">
        <v>25</v>
      </c>
      <c r="D54" s="37"/>
      <c r="E54" s="37"/>
      <c r="F54" s="28" t="str">
        <f>E15</f>
        <v>Obec Němčice</v>
      </c>
      <c r="G54" s="37"/>
      <c r="H54" s="37"/>
      <c r="I54" s="30" t="s">
        <v>31</v>
      </c>
      <c r="J54" s="33" t="str">
        <f>E21</f>
        <v>VIS Praha</v>
      </c>
      <c r="K54" s="37"/>
      <c r="L54" s="108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</row>
    <row r="55" spans="1:47" s="2" customFormat="1" ht="15.2" hidden="1" customHeight="1">
      <c r="A55" s="35"/>
      <c r="B55" s="36"/>
      <c r="C55" s="30" t="s">
        <v>29</v>
      </c>
      <c r="D55" s="37"/>
      <c r="E55" s="37"/>
      <c r="F55" s="28" t="str">
        <f>IF(E18="","",E18)</f>
        <v>Vyplň údaj</v>
      </c>
      <c r="G55" s="37"/>
      <c r="H55" s="37"/>
      <c r="I55" s="30" t="s">
        <v>34</v>
      </c>
      <c r="J55" s="33" t="str">
        <f>E24</f>
        <v>Ing. Eva Mrvová</v>
      </c>
      <c r="K55" s="37"/>
      <c r="L55" s="108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</row>
    <row r="56" spans="1:47" s="2" customFormat="1" ht="10.35" hidden="1" customHeight="1">
      <c r="A56" s="35"/>
      <c r="B56" s="36"/>
      <c r="C56" s="37"/>
      <c r="D56" s="37"/>
      <c r="E56" s="37"/>
      <c r="F56" s="37"/>
      <c r="G56" s="37"/>
      <c r="H56" s="37"/>
      <c r="I56" s="37"/>
      <c r="J56" s="37"/>
      <c r="K56" s="37"/>
      <c r="L56" s="108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</row>
    <row r="57" spans="1:47" s="2" customFormat="1" ht="29.25" hidden="1" customHeight="1">
      <c r="A57" s="35"/>
      <c r="B57" s="36"/>
      <c r="C57" s="132" t="s">
        <v>160</v>
      </c>
      <c r="D57" s="133"/>
      <c r="E57" s="133"/>
      <c r="F57" s="133"/>
      <c r="G57" s="133"/>
      <c r="H57" s="133"/>
      <c r="I57" s="133"/>
      <c r="J57" s="134" t="s">
        <v>161</v>
      </c>
      <c r="K57" s="133"/>
      <c r="L57" s="108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</row>
    <row r="58" spans="1:47" s="2" customFormat="1" ht="10.35" hidden="1" customHeight="1">
      <c r="A58" s="35"/>
      <c r="B58" s="36"/>
      <c r="C58" s="37"/>
      <c r="D58" s="37"/>
      <c r="E58" s="37"/>
      <c r="F58" s="37"/>
      <c r="G58" s="37"/>
      <c r="H58" s="37"/>
      <c r="I58" s="37"/>
      <c r="J58" s="37"/>
      <c r="K58" s="37"/>
      <c r="L58" s="108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</row>
    <row r="59" spans="1:47" s="2" customFormat="1" ht="22.9" hidden="1" customHeight="1">
      <c r="A59" s="35"/>
      <c r="B59" s="36"/>
      <c r="C59" s="135" t="s">
        <v>69</v>
      </c>
      <c r="D59" s="37"/>
      <c r="E59" s="37"/>
      <c r="F59" s="37"/>
      <c r="G59" s="37"/>
      <c r="H59" s="37"/>
      <c r="I59" s="37"/>
      <c r="J59" s="78">
        <f>J87</f>
        <v>0</v>
      </c>
      <c r="K59" s="37"/>
      <c r="L59" s="108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U59" s="18" t="s">
        <v>162</v>
      </c>
    </row>
    <row r="60" spans="1:47" s="9" customFormat="1" ht="24.95" hidden="1" customHeight="1">
      <c r="B60" s="136"/>
      <c r="C60" s="137"/>
      <c r="D60" s="138" t="s">
        <v>163</v>
      </c>
      <c r="E60" s="139"/>
      <c r="F60" s="139"/>
      <c r="G60" s="139"/>
      <c r="H60" s="139"/>
      <c r="I60" s="139"/>
      <c r="J60" s="140">
        <f>J88</f>
        <v>0</v>
      </c>
      <c r="K60" s="137"/>
      <c r="L60" s="141"/>
    </row>
    <row r="61" spans="1:47" s="10" customFormat="1" ht="19.899999999999999" hidden="1" customHeight="1">
      <c r="B61" s="142"/>
      <c r="C61" s="143"/>
      <c r="D61" s="144" t="s">
        <v>164</v>
      </c>
      <c r="E61" s="145"/>
      <c r="F61" s="145"/>
      <c r="G61" s="145"/>
      <c r="H61" s="145"/>
      <c r="I61" s="145"/>
      <c r="J61" s="146">
        <f>J89</f>
        <v>0</v>
      </c>
      <c r="K61" s="143"/>
      <c r="L61" s="147"/>
    </row>
    <row r="62" spans="1:47" s="10" customFormat="1" ht="19.899999999999999" hidden="1" customHeight="1">
      <c r="B62" s="142"/>
      <c r="C62" s="143"/>
      <c r="D62" s="144" t="s">
        <v>166</v>
      </c>
      <c r="E62" s="145"/>
      <c r="F62" s="145"/>
      <c r="G62" s="145"/>
      <c r="H62" s="145"/>
      <c r="I62" s="145"/>
      <c r="J62" s="146">
        <f>J199</f>
        <v>0</v>
      </c>
      <c r="K62" s="143"/>
      <c r="L62" s="147"/>
    </row>
    <row r="63" spans="1:47" s="10" customFormat="1" ht="19.899999999999999" hidden="1" customHeight="1">
      <c r="B63" s="142"/>
      <c r="C63" s="143"/>
      <c r="D63" s="144" t="s">
        <v>167</v>
      </c>
      <c r="E63" s="145"/>
      <c r="F63" s="145"/>
      <c r="G63" s="145"/>
      <c r="H63" s="145"/>
      <c r="I63" s="145"/>
      <c r="J63" s="146">
        <f>J209</f>
        <v>0</v>
      </c>
      <c r="K63" s="143"/>
      <c r="L63" s="147"/>
    </row>
    <row r="64" spans="1:47" s="10" customFormat="1" ht="19.899999999999999" hidden="1" customHeight="1">
      <c r="B64" s="142"/>
      <c r="C64" s="143"/>
      <c r="D64" s="144" t="s">
        <v>168</v>
      </c>
      <c r="E64" s="145"/>
      <c r="F64" s="145"/>
      <c r="G64" s="145"/>
      <c r="H64" s="145"/>
      <c r="I64" s="145"/>
      <c r="J64" s="146">
        <f>J232</f>
        <v>0</v>
      </c>
      <c r="K64" s="143"/>
      <c r="L64" s="147"/>
    </row>
    <row r="65" spans="1:31" s="10" customFormat="1" ht="19.899999999999999" hidden="1" customHeight="1">
      <c r="B65" s="142"/>
      <c r="C65" s="143"/>
      <c r="D65" s="144" t="s">
        <v>169</v>
      </c>
      <c r="E65" s="145"/>
      <c r="F65" s="145"/>
      <c r="G65" s="145"/>
      <c r="H65" s="145"/>
      <c r="I65" s="145"/>
      <c r="J65" s="146">
        <f>J272</f>
        <v>0</v>
      </c>
      <c r="K65" s="143"/>
      <c r="L65" s="147"/>
    </row>
    <row r="66" spans="1:31" s="10" customFormat="1" ht="19.899999999999999" hidden="1" customHeight="1">
      <c r="B66" s="142"/>
      <c r="C66" s="143"/>
      <c r="D66" s="144" t="s">
        <v>170</v>
      </c>
      <c r="E66" s="145"/>
      <c r="F66" s="145"/>
      <c r="G66" s="145"/>
      <c r="H66" s="145"/>
      <c r="I66" s="145"/>
      <c r="J66" s="146">
        <f>J289</f>
        <v>0</v>
      </c>
      <c r="K66" s="143"/>
      <c r="L66" s="147"/>
    </row>
    <row r="67" spans="1:31" s="10" customFormat="1" ht="19.899999999999999" hidden="1" customHeight="1">
      <c r="B67" s="142"/>
      <c r="C67" s="143"/>
      <c r="D67" s="144" t="s">
        <v>171</v>
      </c>
      <c r="E67" s="145"/>
      <c r="F67" s="145"/>
      <c r="G67" s="145"/>
      <c r="H67" s="145"/>
      <c r="I67" s="145"/>
      <c r="J67" s="146">
        <f>J311</f>
        <v>0</v>
      </c>
      <c r="K67" s="143"/>
      <c r="L67" s="147"/>
    </row>
    <row r="68" spans="1:31" s="2" customFormat="1" ht="21.75" hidden="1" customHeight="1">
      <c r="A68" s="35"/>
      <c r="B68" s="36"/>
      <c r="C68" s="37"/>
      <c r="D68" s="37"/>
      <c r="E68" s="37"/>
      <c r="F68" s="37"/>
      <c r="G68" s="37"/>
      <c r="H68" s="37"/>
      <c r="I68" s="37"/>
      <c r="J68" s="37"/>
      <c r="K68" s="37"/>
      <c r="L68" s="108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</row>
    <row r="69" spans="1:31" s="2" customFormat="1" ht="6.95" hidden="1" customHeight="1">
      <c r="A69" s="35"/>
      <c r="B69" s="48"/>
      <c r="C69" s="49"/>
      <c r="D69" s="49"/>
      <c r="E69" s="49"/>
      <c r="F69" s="49"/>
      <c r="G69" s="49"/>
      <c r="H69" s="49"/>
      <c r="I69" s="49"/>
      <c r="J69" s="49"/>
      <c r="K69" s="49"/>
      <c r="L69" s="108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</row>
    <row r="70" spans="1:31" ht="11.25" hidden="1"/>
    <row r="71" spans="1:31" ht="11.25" hidden="1"/>
    <row r="72" spans="1:31" ht="11.25" hidden="1"/>
    <row r="73" spans="1:31" s="2" customFormat="1" ht="6.95" customHeight="1">
      <c r="A73" s="35"/>
      <c r="B73" s="50"/>
      <c r="C73" s="51"/>
      <c r="D73" s="51"/>
      <c r="E73" s="51"/>
      <c r="F73" s="51"/>
      <c r="G73" s="51"/>
      <c r="H73" s="51"/>
      <c r="I73" s="51"/>
      <c r="J73" s="51"/>
      <c r="K73" s="51"/>
      <c r="L73" s="108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</row>
    <row r="74" spans="1:31" s="2" customFormat="1" ht="24.95" customHeight="1">
      <c r="A74" s="35"/>
      <c r="B74" s="36"/>
      <c r="C74" s="24" t="s">
        <v>172</v>
      </c>
      <c r="D74" s="37"/>
      <c r="E74" s="37"/>
      <c r="F74" s="37"/>
      <c r="G74" s="37"/>
      <c r="H74" s="37"/>
      <c r="I74" s="37"/>
      <c r="J74" s="37"/>
      <c r="K74" s="37"/>
      <c r="L74" s="108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</row>
    <row r="75" spans="1:31" s="2" customFormat="1" ht="6.95" customHeight="1">
      <c r="A75" s="35"/>
      <c r="B75" s="36"/>
      <c r="C75" s="37"/>
      <c r="D75" s="37"/>
      <c r="E75" s="37"/>
      <c r="F75" s="37"/>
      <c r="G75" s="37"/>
      <c r="H75" s="37"/>
      <c r="I75" s="37"/>
      <c r="J75" s="37"/>
      <c r="K75" s="37"/>
      <c r="L75" s="108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</row>
    <row r="76" spans="1:31" s="2" customFormat="1" ht="12" customHeight="1">
      <c r="A76" s="35"/>
      <c r="B76" s="36"/>
      <c r="C76" s="30" t="s">
        <v>16</v>
      </c>
      <c r="D76" s="37"/>
      <c r="E76" s="37"/>
      <c r="F76" s="37"/>
      <c r="G76" s="37"/>
      <c r="H76" s="37"/>
      <c r="I76" s="37"/>
      <c r="J76" s="37"/>
      <c r="K76" s="37"/>
      <c r="L76" s="108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6.5" customHeight="1">
      <c r="A77" s="35"/>
      <c r="B77" s="36"/>
      <c r="C77" s="37"/>
      <c r="D77" s="37"/>
      <c r="E77" s="317" t="str">
        <f>E7</f>
        <v>Splašková kanalizace Němčice</v>
      </c>
      <c r="F77" s="318"/>
      <c r="G77" s="318"/>
      <c r="H77" s="318"/>
      <c r="I77" s="37"/>
      <c r="J77" s="37"/>
      <c r="K77" s="37"/>
      <c r="L77" s="108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spans="1:31" s="2" customFormat="1" ht="12" customHeight="1">
      <c r="A78" s="35"/>
      <c r="B78" s="36"/>
      <c r="C78" s="30" t="s">
        <v>142</v>
      </c>
      <c r="D78" s="37"/>
      <c r="E78" s="37"/>
      <c r="F78" s="37"/>
      <c r="G78" s="37"/>
      <c r="H78" s="37"/>
      <c r="I78" s="37"/>
      <c r="J78" s="37"/>
      <c r="K78" s="37"/>
      <c r="L78" s="108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</row>
    <row r="79" spans="1:31" s="2" customFormat="1" ht="16.5" customHeight="1">
      <c r="A79" s="35"/>
      <c r="B79" s="36"/>
      <c r="C79" s="37"/>
      <c r="D79" s="37"/>
      <c r="E79" s="274" t="str">
        <f>E9</f>
        <v>02 - SO 01.1 - Kanalizační přípojky</v>
      </c>
      <c r="F79" s="319"/>
      <c r="G79" s="319"/>
      <c r="H79" s="319"/>
      <c r="I79" s="37"/>
      <c r="J79" s="37"/>
      <c r="K79" s="37"/>
      <c r="L79" s="108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</row>
    <row r="80" spans="1:31" s="2" customFormat="1" ht="6.95" customHeight="1">
      <c r="A80" s="35"/>
      <c r="B80" s="36"/>
      <c r="C80" s="37"/>
      <c r="D80" s="37"/>
      <c r="E80" s="37"/>
      <c r="F80" s="37"/>
      <c r="G80" s="37"/>
      <c r="H80" s="37"/>
      <c r="I80" s="37"/>
      <c r="J80" s="37"/>
      <c r="K80" s="37"/>
      <c r="L80" s="108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</row>
    <row r="81" spans="1:65" s="2" customFormat="1" ht="12" customHeight="1">
      <c r="A81" s="35"/>
      <c r="B81" s="36"/>
      <c r="C81" s="30" t="s">
        <v>21</v>
      </c>
      <c r="D81" s="37"/>
      <c r="E81" s="37"/>
      <c r="F81" s="28" t="str">
        <f>F12</f>
        <v>Němčice u Luštěnic</v>
      </c>
      <c r="G81" s="37"/>
      <c r="H81" s="37"/>
      <c r="I81" s="30" t="s">
        <v>23</v>
      </c>
      <c r="J81" s="60" t="str">
        <f>IF(J12="","",J12)</f>
        <v>26. 5. 2025</v>
      </c>
      <c r="K81" s="37"/>
      <c r="L81" s="108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65" s="2" customFormat="1" ht="6.95" customHeight="1">
      <c r="A82" s="35"/>
      <c r="B82" s="36"/>
      <c r="C82" s="37"/>
      <c r="D82" s="37"/>
      <c r="E82" s="37"/>
      <c r="F82" s="37"/>
      <c r="G82" s="37"/>
      <c r="H82" s="37"/>
      <c r="I82" s="37"/>
      <c r="J82" s="37"/>
      <c r="K82" s="37"/>
      <c r="L82" s="108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65" s="2" customFormat="1" ht="15.2" customHeight="1">
      <c r="A83" s="35"/>
      <c r="B83" s="36"/>
      <c r="C83" s="30" t="s">
        <v>25</v>
      </c>
      <c r="D83" s="37"/>
      <c r="E83" s="37"/>
      <c r="F83" s="28" t="str">
        <f>E15</f>
        <v>Obec Němčice</v>
      </c>
      <c r="G83" s="37"/>
      <c r="H83" s="37"/>
      <c r="I83" s="30" t="s">
        <v>31</v>
      </c>
      <c r="J83" s="33" t="str">
        <f>E21</f>
        <v>VIS Praha</v>
      </c>
      <c r="K83" s="37"/>
      <c r="L83" s="108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65" s="2" customFormat="1" ht="15.2" customHeight="1">
      <c r="A84" s="35"/>
      <c r="B84" s="36"/>
      <c r="C84" s="30" t="s">
        <v>29</v>
      </c>
      <c r="D84" s="37"/>
      <c r="E84" s="37"/>
      <c r="F84" s="28" t="str">
        <f>IF(E18="","",E18)</f>
        <v>Vyplň údaj</v>
      </c>
      <c r="G84" s="37"/>
      <c r="H84" s="37"/>
      <c r="I84" s="30" t="s">
        <v>34</v>
      </c>
      <c r="J84" s="33" t="str">
        <f>E24</f>
        <v>Ing. Eva Mrvová</v>
      </c>
      <c r="K84" s="37"/>
      <c r="L84" s="108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65" s="2" customFormat="1" ht="10.35" customHeight="1">
      <c r="A85" s="35"/>
      <c r="B85" s="36"/>
      <c r="C85" s="37"/>
      <c r="D85" s="37"/>
      <c r="E85" s="37"/>
      <c r="F85" s="37"/>
      <c r="G85" s="37"/>
      <c r="H85" s="37"/>
      <c r="I85" s="37"/>
      <c r="J85" s="37"/>
      <c r="K85" s="37"/>
      <c r="L85" s="108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65" s="11" customFormat="1" ht="29.25" customHeight="1">
      <c r="A86" s="148"/>
      <c r="B86" s="149"/>
      <c r="C86" s="150" t="s">
        <v>173</v>
      </c>
      <c r="D86" s="151" t="s">
        <v>56</v>
      </c>
      <c r="E86" s="151" t="s">
        <v>52</v>
      </c>
      <c r="F86" s="151" t="s">
        <v>53</v>
      </c>
      <c r="G86" s="151" t="s">
        <v>174</v>
      </c>
      <c r="H86" s="151" t="s">
        <v>175</v>
      </c>
      <c r="I86" s="151" t="s">
        <v>176</v>
      </c>
      <c r="J86" s="151" t="s">
        <v>161</v>
      </c>
      <c r="K86" s="152" t="s">
        <v>177</v>
      </c>
      <c r="L86" s="153"/>
      <c r="M86" s="69" t="s">
        <v>19</v>
      </c>
      <c r="N86" s="70" t="s">
        <v>41</v>
      </c>
      <c r="O86" s="70" t="s">
        <v>178</v>
      </c>
      <c r="P86" s="70" t="s">
        <v>179</v>
      </c>
      <c r="Q86" s="70" t="s">
        <v>180</v>
      </c>
      <c r="R86" s="70" t="s">
        <v>181</v>
      </c>
      <c r="S86" s="70" t="s">
        <v>182</v>
      </c>
      <c r="T86" s="71" t="s">
        <v>183</v>
      </c>
      <c r="U86" s="148"/>
      <c r="V86" s="148"/>
      <c r="W86" s="148"/>
      <c r="X86" s="148"/>
      <c r="Y86" s="148"/>
      <c r="Z86" s="148"/>
      <c r="AA86" s="148"/>
      <c r="AB86" s="148"/>
      <c r="AC86" s="148"/>
      <c r="AD86" s="148"/>
      <c r="AE86" s="148"/>
    </row>
    <row r="87" spans="1:65" s="2" customFormat="1" ht="22.9" customHeight="1">
      <c r="A87" s="35"/>
      <c r="B87" s="36"/>
      <c r="C87" s="76" t="s">
        <v>184</v>
      </c>
      <c r="D87" s="37"/>
      <c r="E87" s="37"/>
      <c r="F87" s="37"/>
      <c r="G87" s="37"/>
      <c r="H87" s="37"/>
      <c r="I87" s="37"/>
      <c r="J87" s="154">
        <f>BK87</f>
        <v>0</v>
      </c>
      <c r="K87" s="37"/>
      <c r="L87" s="40"/>
      <c r="M87" s="72"/>
      <c r="N87" s="155"/>
      <c r="O87" s="73"/>
      <c r="P87" s="156">
        <f>P88</f>
        <v>0</v>
      </c>
      <c r="Q87" s="73"/>
      <c r="R87" s="156">
        <f>R88</f>
        <v>294.07565879999999</v>
      </c>
      <c r="S87" s="73"/>
      <c r="T87" s="157">
        <f>T88</f>
        <v>158.988</v>
      </c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T87" s="18" t="s">
        <v>70</v>
      </c>
      <c r="AU87" s="18" t="s">
        <v>162</v>
      </c>
      <c r="BK87" s="158">
        <f>BK88</f>
        <v>0</v>
      </c>
    </row>
    <row r="88" spans="1:65" s="12" customFormat="1" ht="25.9" customHeight="1">
      <c r="B88" s="159"/>
      <c r="C88" s="160"/>
      <c r="D88" s="161" t="s">
        <v>70</v>
      </c>
      <c r="E88" s="162" t="s">
        <v>185</v>
      </c>
      <c r="F88" s="162" t="s">
        <v>186</v>
      </c>
      <c r="G88" s="160"/>
      <c r="H88" s="160"/>
      <c r="I88" s="163"/>
      <c r="J88" s="164">
        <f>BK88</f>
        <v>0</v>
      </c>
      <c r="K88" s="160"/>
      <c r="L88" s="165"/>
      <c r="M88" s="166"/>
      <c r="N88" s="167"/>
      <c r="O88" s="167"/>
      <c r="P88" s="168">
        <f>P89+P199+P209+P232+P272+P289+P311</f>
        <v>0</v>
      </c>
      <c r="Q88" s="167"/>
      <c r="R88" s="168">
        <f>R89+R199+R209+R232+R272+R289+R311</f>
        <v>294.07565879999999</v>
      </c>
      <c r="S88" s="167"/>
      <c r="T88" s="169">
        <f>T89+T199+T209+T232+T272+T289+T311</f>
        <v>158.988</v>
      </c>
      <c r="AR88" s="170" t="s">
        <v>79</v>
      </c>
      <c r="AT88" s="171" t="s">
        <v>70</v>
      </c>
      <c r="AU88" s="171" t="s">
        <v>71</v>
      </c>
      <c r="AY88" s="170" t="s">
        <v>187</v>
      </c>
      <c r="BK88" s="172">
        <f>BK89+BK199+BK209+BK232+BK272+BK289+BK311</f>
        <v>0</v>
      </c>
    </row>
    <row r="89" spans="1:65" s="12" customFormat="1" ht="22.9" customHeight="1">
      <c r="B89" s="159"/>
      <c r="C89" s="160"/>
      <c r="D89" s="161" t="s">
        <v>70</v>
      </c>
      <c r="E89" s="173" t="s">
        <v>79</v>
      </c>
      <c r="F89" s="173" t="s">
        <v>188</v>
      </c>
      <c r="G89" s="160"/>
      <c r="H89" s="160"/>
      <c r="I89" s="163"/>
      <c r="J89" s="174">
        <f>BK89</f>
        <v>0</v>
      </c>
      <c r="K89" s="160"/>
      <c r="L89" s="165"/>
      <c r="M89" s="166"/>
      <c r="N89" s="167"/>
      <c r="O89" s="167"/>
      <c r="P89" s="168">
        <f>SUM(P90:P198)</f>
        <v>0</v>
      </c>
      <c r="Q89" s="167"/>
      <c r="R89" s="168">
        <f>SUM(R90:R198)</f>
        <v>2.8736875999999998</v>
      </c>
      <c r="S89" s="167"/>
      <c r="T89" s="169">
        <f>SUM(T90:T198)</f>
        <v>158.988</v>
      </c>
      <c r="AR89" s="170" t="s">
        <v>79</v>
      </c>
      <c r="AT89" s="171" t="s">
        <v>70</v>
      </c>
      <c r="AU89" s="171" t="s">
        <v>79</v>
      </c>
      <c r="AY89" s="170" t="s">
        <v>187</v>
      </c>
      <c r="BK89" s="172">
        <f>SUM(BK90:BK198)</f>
        <v>0</v>
      </c>
    </row>
    <row r="90" spans="1:65" s="2" customFormat="1" ht="37.9" customHeight="1">
      <c r="A90" s="35"/>
      <c r="B90" s="36"/>
      <c r="C90" s="175" t="s">
        <v>79</v>
      </c>
      <c r="D90" s="175" t="s">
        <v>189</v>
      </c>
      <c r="E90" s="176" t="s">
        <v>722</v>
      </c>
      <c r="F90" s="177" t="s">
        <v>723</v>
      </c>
      <c r="G90" s="178" t="s">
        <v>124</v>
      </c>
      <c r="H90" s="179">
        <v>108</v>
      </c>
      <c r="I90" s="180"/>
      <c r="J90" s="181">
        <f>ROUND(I90*H90,2)</f>
        <v>0</v>
      </c>
      <c r="K90" s="177" t="s">
        <v>192</v>
      </c>
      <c r="L90" s="40"/>
      <c r="M90" s="182" t="s">
        <v>19</v>
      </c>
      <c r="N90" s="183" t="s">
        <v>42</v>
      </c>
      <c r="O90" s="65"/>
      <c r="P90" s="184">
        <f>O90*H90</f>
        <v>0</v>
      </c>
      <c r="Q90" s="184">
        <v>0</v>
      </c>
      <c r="R90" s="184">
        <f>Q90*H90</f>
        <v>0</v>
      </c>
      <c r="S90" s="184">
        <v>0.28999999999999998</v>
      </c>
      <c r="T90" s="185">
        <f>S90*H90</f>
        <v>31.319999999999997</v>
      </c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R90" s="186" t="s">
        <v>193</v>
      </c>
      <c r="AT90" s="186" t="s">
        <v>189</v>
      </c>
      <c r="AU90" s="186" t="s">
        <v>81</v>
      </c>
      <c r="AY90" s="18" t="s">
        <v>187</v>
      </c>
      <c r="BE90" s="187">
        <f>IF(N90="základní",J90,0)</f>
        <v>0</v>
      </c>
      <c r="BF90" s="187">
        <f>IF(N90="snížená",J90,0)</f>
        <v>0</v>
      </c>
      <c r="BG90" s="187">
        <f>IF(N90="zákl. přenesená",J90,0)</f>
        <v>0</v>
      </c>
      <c r="BH90" s="187">
        <f>IF(N90="sníž. přenesená",J90,0)</f>
        <v>0</v>
      </c>
      <c r="BI90" s="187">
        <f>IF(N90="nulová",J90,0)</f>
        <v>0</v>
      </c>
      <c r="BJ90" s="18" t="s">
        <v>79</v>
      </c>
      <c r="BK90" s="187">
        <f>ROUND(I90*H90,2)</f>
        <v>0</v>
      </c>
      <c r="BL90" s="18" t="s">
        <v>193</v>
      </c>
      <c r="BM90" s="186" t="s">
        <v>724</v>
      </c>
    </row>
    <row r="91" spans="1:65" s="2" customFormat="1" ht="11.25">
      <c r="A91" s="35"/>
      <c r="B91" s="36"/>
      <c r="C91" s="37"/>
      <c r="D91" s="188" t="s">
        <v>195</v>
      </c>
      <c r="E91" s="37"/>
      <c r="F91" s="189" t="s">
        <v>725</v>
      </c>
      <c r="G91" s="37"/>
      <c r="H91" s="37"/>
      <c r="I91" s="190"/>
      <c r="J91" s="37"/>
      <c r="K91" s="37"/>
      <c r="L91" s="40"/>
      <c r="M91" s="191"/>
      <c r="N91" s="192"/>
      <c r="O91" s="65"/>
      <c r="P91" s="65"/>
      <c r="Q91" s="65"/>
      <c r="R91" s="65"/>
      <c r="S91" s="65"/>
      <c r="T91" s="66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T91" s="18" t="s">
        <v>195</v>
      </c>
      <c r="AU91" s="18" t="s">
        <v>81</v>
      </c>
    </row>
    <row r="92" spans="1:65" s="13" customFormat="1" ht="11.25">
      <c r="B92" s="193"/>
      <c r="C92" s="194"/>
      <c r="D92" s="195" t="s">
        <v>197</v>
      </c>
      <c r="E92" s="196" t="s">
        <v>19</v>
      </c>
      <c r="F92" s="197" t="s">
        <v>122</v>
      </c>
      <c r="G92" s="194"/>
      <c r="H92" s="198">
        <v>8</v>
      </c>
      <c r="I92" s="199"/>
      <c r="J92" s="194"/>
      <c r="K92" s="194"/>
      <c r="L92" s="200"/>
      <c r="M92" s="201"/>
      <c r="N92" s="202"/>
      <c r="O92" s="202"/>
      <c r="P92" s="202"/>
      <c r="Q92" s="202"/>
      <c r="R92" s="202"/>
      <c r="S92" s="202"/>
      <c r="T92" s="203"/>
      <c r="AT92" s="204" t="s">
        <v>197</v>
      </c>
      <c r="AU92" s="204" t="s">
        <v>81</v>
      </c>
      <c r="AV92" s="13" t="s">
        <v>81</v>
      </c>
      <c r="AW92" s="13" t="s">
        <v>33</v>
      </c>
      <c r="AX92" s="13" t="s">
        <v>71</v>
      </c>
      <c r="AY92" s="204" t="s">
        <v>187</v>
      </c>
    </row>
    <row r="93" spans="1:65" s="13" customFormat="1" ht="11.25">
      <c r="B93" s="193"/>
      <c r="C93" s="194"/>
      <c r="D93" s="195" t="s">
        <v>197</v>
      </c>
      <c r="E93" s="196" t="s">
        <v>19</v>
      </c>
      <c r="F93" s="197" t="s">
        <v>726</v>
      </c>
      <c r="G93" s="194"/>
      <c r="H93" s="198">
        <v>100</v>
      </c>
      <c r="I93" s="199"/>
      <c r="J93" s="194"/>
      <c r="K93" s="194"/>
      <c r="L93" s="200"/>
      <c r="M93" s="201"/>
      <c r="N93" s="202"/>
      <c r="O93" s="202"/>
      <c r="P93" s="202"/>
      <c r="Q93" s="202"/>
      <c r="R93" s="202"/>
      <c r="S93" s="202"/>
      <c r="T93" s="203"/>
      <c r="AT93" s="204" t="s">
        <v>197</v>
      </c>
      <c r="AU93" s="204" t="s">
        <v>81</v>
      </c>
      <c r="AV93" s="13" t="s">
        <v>81</v>
      </c>
      <c r="AW93" s="13" t="s">
        <v>33</v>
      </c>
      <c r="AX93" s="13" t="s">
        <v>71</v>
      </c>
      <c r="AY93" s="204" t="s">
        <v>187</v>
      </c>
    </row>
    <row r="94" spans="1:65" s="14" customFormat="1" ht="11.25">
      <c r="B94" s="205"/>
      <c r="C94" s="206"/>
      <c r="D94" s="195" t="s">
        <v>197</v>
      </c>
      <c r="E94" s="207" t="s">
        <v>19</v>
      </c>
      <c r="F94" s="208" t="s">
        <v>199</v>
      </c>
      <c r="G94" s="206"/>
      <c r="H94" s="209">
        <v>108</v>
      </c>
      <c r="I94" s="210"/>
      <c r="J94" s="206"/>
      <c r="K94" s="206"/>
      <c r="L94" s="211"/>
      <c r="M94" s="212"/>
      <c r="N94" s="213"/>
      <c r="O94" s="213"/>
      <c r="P94" s="213"/>
      <c r="Q94" s="213"/>
      <c r="R94" s="213"/>
      <c r="S94" s="213"/>
      <c r="T94" s="214"/>
      <c r="AT94" s="215" t="s">
        <v>197</v>
      </c>
      <c r="AU94" s="215" t="s">
        <v>81</v>
      </c>
      <c r="AV94" s="14" t="s">
        <v>193</v>
      </c>
      <c r="AW94" s="14" t="s">
        <v>33</v>
      </c>
      <c r="AX94" s="14" t="s">
        <v>79</v>
      </c>
      <c r="AY94" s="215" t="s">
        <v>187</v>
      </c>
    </row>
    <row r="95" spans="1:65" s="2" customFormat="1" ht="37.9" customHeight="1">
      <c r="A95" s="35"/>
      <c r="B95" s="36"/>
      <c r="C95" s="175" t="s">
        <v>81</v>
      </c>
      <c r="D95" s="175" t="s">
        <v>189</v>
      </c>
      <c r="E95" s="176" t="s">
        <v>727</v>
      </c>
      <c r="F95" s="177" t="s">
        <v>728</v>
      </c>
      <c r="G95" s="178" t="s">
        <v>124</v>
      </c>
      <c r="H95" s="179">
        <v>24</v>
      </c>
      <c r="I95" s="180"/>
      <c r="J95" s="181">
        <f>ROUND(I95*H95,2)</f>
        <v>0</v>
      </c>
      <c r="K95" s="177" t="s">
        <v>192</v>
      </c>
      <c r="L95" s="40"/>
      <c r="M95" s="182" t="s">
        <v>19</v>
      </c>
      <c r="N95" s="183" t="s">
        <v>42</v>
      </c>
      <c r="O95" s="65"/>
      <c r="P95" s="184">
        <f>O95*H95</f>
        <v>0</v>
      </c>
      <c r="Q95" s="184">
        <v>0</v>
      </c>
      <c r="R95" s="184">
        <f>Q95*H95</f>
        <v>0</v>
      </c>
      <c r="S95" s="184">
        <v>0.75</v>
      </c>
      <c r="T95" s="185">
        <f>S95*H95</f>
        <v>18</v>
      </c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R95" s="186" t="s">
        <v>193</v>
      </c>
      <c r="AT95" s="186" t="s">
        <v>189</v>
      </c>
      <c r="AU95" s="186" t="s">
        <v>81</v>
      </c>
      <c r="AY95" s="18" t="s">
        <v>187</v>
      </c>
      <c r="BE95" s="187">
        <f>IF(N95="základní",J95,0)</f>
        <v>0</v>
      </c>
      <c r="BF95" s="187">
        <f>IF(N95="snížená",J95,0)</f>
        <v>0</v>
      </c>
      <c r="BG95" s="187">
        <f>IF(N95="zákl. přenesená",J95,0)</f>
        <v>0</v>
      </c>
      <c r="BH95" s="187">
        <f>IF(N95="sníž. přenesená",J95,0)</f>
        <v>0</v>
      </c>
      <c r="BI95" s="187">
        <f>IF(N95="nulová",J95,0)</f>
        <v>0</v>
      </c>
      <c r="BJ95" s="18" t="s">
        <v>79</v>
      </c>
      <c r="BK95" s="187">
        <f>ROUND(I95*H95,2)</f>
        <v>0</v>
      </c>
      <c r="BL95" s="18" t="s">
        <v>193</v>
      </c>
      <c r="BM95" s="186" t="s">
        <v>729</v>
      </c>
    </row>
    <row r="96" spans="1:65" s="2" customFormat="1" ht="11.25">
      <c r="A96" s="35"/>
      <c r="B96" s="36"/>
      <c r="C96" s="37"/>
      <c r="D96" s="188" t="s">
        <v>195</v>
      </c>
      <c r="E96" s="37"/>
      <c r="F96" s="189" t="s">
        <v>730</v>
      </c>
      <c r="G96" s="37"/>
      <c r="H96" s="37"/>
      <c r="I96" s="190"/>
      <c r="J96" s="37"/>
      <c r="K96" s="37"/>
      <c r="L96" s="40"/>
      <c r="M96" s="191"/>
      <c r="N96" s="192"/>
      <c r="O96" s="65"/>
      <c r="P96" s="65"/>
      <c r="Q96" s="65"/>
      <c r="R96" s="65"/>
      <c r="S96" s="65"/>
      <c r="T96" s="66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T96" s="18" t="s">
        <v>195</v>
      </c>
      <c r="AU96" s="18" t="s">
        <v>81</v>
      </c>
    </row>
    <row r="97" spans="1:65" s="13" customFormat="1" ht="11.25">
      <c r="B97" s="193"/>
      <c r="C97" s="194"/>
      <c r="D97" s="195" t="s">
        <v>197</v>
      </c>
      <c r="E97" s="196" t="s">
        <v>19</v>
      </c>
      <c r="F97" s="197" t="s">
        <v>731</v>
      </c>
      <c r="G97" s="194"/>
      <c r="H97" s="198">
        <v>24</v>
      </c>
      <c r="I97" s="199"/>
      <c r="J97" s="194"/>
      <c r="K97" s="194"/>
      <c r="L97" s="200"/>
      <c r="M97" s="201"/>
      <c r="N97" s="202"/>
      <c r="O97" s="202"/>
      <c r="P97" s="202"/>
      <c r="Q97" s="202"/>
      <c r="R97" s="202"/>
      <c r="S97" s="202"/>
      <c r="T97" s="203"/>
      <c r="AT97" s="204" t="s">
        <v>197</v>
      </c>
      <c r="AU97" s="204" t="s">
        <v>81</v>
      </c>
      <c r="AV97" s="13" t="s">
        <v>81</v>
      </c>
      <c r="AW97" s="13" t="s">
        <v>33</v>
      </c>
      <c r="AX97" s="13" t="s">
        <v>79</v>
      </c>
      <c r="AY97" s="204" t="s">
        <v>187</v>
      </c>
    </row>
    <row r="98" spans="1:65" s="2" customFormat="1" ht="37.9" customHeight="1">
      <c r="A98" s="35"/>
      <c r="B98" s="36"/>
      <c r="C98" s="175" t="s">
        <v>205</v>
      </c>
      <c r="D98" s="175" t="s">
        <v>189</v>
      </c>
      <c r="E98" s="176" t="s">
        <v>732</v>
      </c>
      <c r="F98" s="177" t="s">
        <v>733</v>
      </c>
      <c r="G98" s="178" t="s">
        <v>124</v>
      </c>
      <c r="H98" s="179">
        <v>100</v>
      </c>
      <c r="I98" s="180"/>
      <c r="J98" s="181">
        <f>ROUND(I98*H98,2)</f>
        <v>0</v>
      </c>
      <c r="K98" s="177" t="s">
        <v>192</v>
      </c>
      <c r="L98" s="40"/>
      <c r="M98" s="182" t="s">
        <v>19</v>
      </c>
      <c r="N98" s="183" t="s">
        <v>42</v>
      </c>
      <c r="O98" s="65"/>
      <c r="P98" s="184">
        <f>O98*H98</f>
        <v>0</v>
      </c>
      <c r="Q98" s="184">
        <v>0</v>
      </c>
      <c r="R98" s="184">
        <f>Q98*H98</f>
        <v>0</v>
      </c>
      <c r="S98" s="184">
        <v>0.625</v>
      </c>
      <c r="T98" s="185">
        <f>S98*H98</f>
        <v>62.5</v>
      </c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R98" s="186" t="s">
        <v>193</v>
      </c>
      <c r="AT98" s="186" t="s">
        <v>189</v>
      </c>
      <c r="AU98" s="186" t="s">
        <v>81</v>
      </c>
      <c r="AY98" s="18" t="s">
        <v>187</v>
      </c>
      <c r="BE98" s="187">
        <f>IF(N98="základní",J98,0)</f>
        <v>0</v>
      </c>
      <c r="BF98" s="187">
        <f>IF(N98="snížená",J98,0)</f>
        <v>0</v>
      </c>
      <c r="BG98" s="187">
        <f>IF(N98="zákl. přenesená",J98,0)</f>
        <v>0</v>
      </c>
      <c r="BH98" s="187">
        <f>IF(N98="sníž. přenesená",J98,0)</f>
        <v>0</v>
      </c>
      <c r="BI98" s="187">
        <f>IF(N98="nulová",J98,0)</f>
        <v>0</v>
      </c>
      <c r="BJ98" s="18" t="s">
        <v>79</v>
      </c>
      <c r="BK98" s="187">
        <f>ROUND(I98*H98,2)</f>
        <v>0</v>
      </c>
      <c r="BL98" s="18" t="s">
        <v>193</v>
      </c>
      <c r="BM98" s="186" t="s">
        <v>734</v>
      </c>
    </row>
    <row r="99" spans="1:65" s="2" customFormat="1" ht="11.25">
      <c r="A99" s="35"/>
      <c r="B99" s="36"/>
      <c r="C99" s="37"/>
      <c r="D99" s="188" t="s">
        <v>195</v>
      </c>
      <c r="E99" s="37"/>
      <c r="F99" s="189" t="s">
        <v>735</v>
      </c>
      <c r="G99" s="37"/>
      <c r="H99" s="37"/>
      <c r="I99" s="190"/>
      <c r="J99" s="37"/>
      <c r="K99" s="37"/>
      <c r="L99" s="40"/>
      <c r="M99" s="191"/>
      <c r="N99" s="192"/>
      <c r="O99" s="65"/>
      <c r="P99" s="65"/>
      <c r="Q99" s="65"/>
      <c r="R99" s="65"/>
      <c r="S99" s="65"/>
      <c r="T99" s="66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T99" s="18" t="s">
        <v>195</v>
      </c>
      <c r="AU99" s="18" t="s">
        <v>81</v>
      </c>
    </row>
    <row r="100" spans="1:65" s="13" customFormat="1" ht="11.25">
      <c r="B100" s="193"/>
      <c r="C100" s="194"/>
      <c r="D100" s="195" t="s">
        <v>197</v>
      </c>
      <c r="E100" s="196" t="s">
        <v>19</v>
      </c>
      <c r="F100" s="197" t="s">
        <v>726</v>
      </c>
      <c r="G100" s="194"/>
      <c r="H100" s="198">
        <v>100</v>
      </c>
      <c r="I100" s="199"/>
      <c r="J100" s="194"/>
      <c r="K100" s="194"/>
      <c r="L100" s="200"/>
      <c r="M100" s="201"/>
      <c r="N100" s="202"/>
      <c r="O100" s="202"/>
      <c r="P100" s="202"/>
      <c r="Q100" s="202"/>
      <c r="R100" s="202"/>
      <c r="S100" s="202"/>
      <c r="T100" s="203"/>
      <c r="AT100" s="204" t="s">
        <v>197</v>
      </c>
      <c r="AU100" s="204" t="s">
        <v>81</v>
      </c>
      <c r="AV100" s="13" t="s">
        <v>81</v>
      </c>
      <c r="AW100" s="13" t="s">
        <v>33</v>
      </c>
      <c r="AX100" s="13" t="s">
        <v>79</v>
      </c>
      <c r="AY100" s="204" t="s">
        <v>187</v>
      </c>
    </row>
    <row r="101" spans="1:65" s="2" customFormat="1" ht="33" customHeight="1">
      <c r="A101" s="35"/>
      <c r="B101" s="36"/>
      <c r="C101" s="175" t="s">
        <v>193</v>
      </c>
      <c r="D101" s="175" t="s">
        <v>189</v>
      </c>
      <c r="E101" s="176" t="s">
        <v>736</v>
      </c>
      <c r="F101" s="177" t="s">
        <v>737</v>
      </c>
      <c r="G101" s="178" t="s">
        <v>124</v>
      </c>
      <c r="H101" s="179">
        <v>24</v>
      </c>
      <c r="I101" s="180"/>
      <c r="J101" s="181">
        <f>ROUND(I101*H101,2)</f>
        <v>0</v>
      </c>
      <c r="K101" s="177" t="s">
        <v>192</v>
      </c>
      <c r="L101" s="40"/>
      <c r="M101" s="182" t="s">
        <v>19</v>
      </c>
      <c r="N101" s="183" t="s">
        <v>42</v>
      </c>
      <c r="O101" s="65"/>
      <c r="P101" s="184">
        <f>O101*H101</f>
        <v>0</v>
      </c>
      <c r="Q101" s="184">
        <v>0</v>
      </c>
      <c r="R101" s="184">
        <f>Q101*H101</f>
        <v>0</v>
      </c>
      <c r="S101" s="184">
        <v>9.8000000000000004E-2</v>
      </c>
      <c r="T101" s="185">
        <f>S101*H101</f>
        <v>2.3520000000000003</v>
      </c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R101" s="186" t="s">
        <v>193</v>
      </c>
      <c r="AT101" s="186" t="s">
        <v>189</v>
      </c>
      <c r="AU101" s="186" t="s">
        <v>81</v>
      </c>
      <c r="AY101" s="18" t="s">
        <v>187</v>
      </c>
      <c r="BE101" s="187">
        <f>IF(N101="základní",J101,0)</f>
        <v>0</v>
      </c>
      <c r="BF101" s="187">
        <f>IF(N101="snížená",J101,0)</f>
        <v>0</v>
      </c>
      <c r="BG101" s="187">
        <f>IF(N101="zákl. přenesená",J101,0)</f>
        <v>0</v>
      </c>
      <c r="BH101" s="187">
        <f>IF(N101="sníž. přenesená",J101,0)</f>
        <v>0</v>
      </c>
      <c r="BI101" s="187">
        <f>IF(N101="nulová",J101,0)</f>
        <v>0</v>
      </c>
      <c r="BJ101" s="18" t="s">
        <v>79</v>
      </c>
      <c r="BK101" s="187">
        <f>ROUND(I101*H101,2)</f>
        <v>0</v>
      </c>
      <c r="BL101" s="18" t="s">
        <v>193</v>
      </c>
      <c r="BM101" s="186" t="s">
        <v>738</v>
      </c>
    </row>
    <row r="102" spans="1:65" s="2" customFormat="1" ht="11.25">
      <c r="A102" s="35"/>
      <c r="B102" s="36"/>
      <c r="C102" s="37"/>
      <c r="D102" s="188" t="s">
        <v>195</v>
      </c>
      <c r="E102" s="37"/>
      <c r="F102" s="189" t="s">
        <v>739</v>
      </c>
      <c r="G102" s="37"/>
      <c r="H102" s="37"/>
      <c r="I102" s="190"/>
      <c r="J102" s="37"/>
      <c r="K102" s="37"/>
      <c r="L102" s="40"/>
      <c r="M102" s="191"/>
      <c r="N102" s="192"/>
      <c r="O102" s="65"/>
      <c r="P102" s="65"/>
      <c r="Q102" s="65"/>
      <c r="R102" s="65"/>
      <c r="S102" s="65"/>
      <c r="T102" s="66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T102" s="18" t="s">
        <v>195</v>
      </c>
      <c r="AU102" s="18" t="s">
        <v>81</v>
      </c>
    </row>
    <row r="103" spans="1:65" s="13" customFormat="1" ht="11.25">
      <c r="B103" s="193"/>
      <c r="C103" s="194"/>
      <c r="D103" s="195" t="s">
        <v>197</v>
      </c>
      <c r="E103" s="196" t="s">
        <v>19</v>
      </c>
      <c r="F103" s="197" t="s">
        <v>731</v>
      </c>
      <c r="G103" s="194"/>
      <c r="H103" s="198">
        <v>24</v>
      </c>
      <c r="I103" s="199"/>
      <c r="J103" s="194"/>
      <c r="K103" s="194"/>
      <c r="L103" s="200"/>
      <c r="M103" s="201"/>
      <c r="N103" s="202"/>
      <c r="O103" s="202"/>
      <c r="P103" s="202"/>
      <c r="Q103" s="202"/>
      <c r="R103" s="202"/>
      <c r="S103" s="202"/>
      <c r="T103" s="203"/>
      <c r="AT103" s="204" t="s">
        <v>197</v>
      </c>
      <c r="AU103" s="204" t="s">
        <v>81</v>
      </c>
      <c r="AV103" s="13" t="s">
        <v>81</v>
      </c>
      <c r="AW103" s="13" t="s">
        <v>33</v>
      </c>
      <c r="AX103" s="13" t="s">
        <v>79</v>
      </c>
      <c r="AY103" s="204" t="s">
        <v>187</v>
      </c>
    </row>
    <row r="104" spans="1:65" s="2" customFormat="1" ht="37.9" customHeight="1">
      <c r="A104" s="35"/>
      <c r="B104" s="36"/>
      <c r="C104" s="175" t="s">
        <v>214</v>
      </c>
      <c r="D104" s="175" t="s">
        <v>189</v>
      </c>
      <c r="E104" s="176" t="s">
        <v>740</v>
      </c>
      <c r="F104" s="177" t="s">
        <v>741</v>
      </c>
      <c r="G104" s="178" t="s">
        <v>124</v>
      </c>
      <c r="H104" s="179">
        <v>100</v>
      </c>
      <c r="I104" s="180"/>
      <c r="J104" s="181">
        <f>ROUND(I104*H104,2)</f>
        <v>0</v>
      </c>
      <c r="K104" s="177" t="s">
        <v>192</v>
      </c>
      <c r="L104" s="40"/>
      <c r="M104" s="182" t="s">
        <v>19</v>
      </c>
      <c r="N104" s="183" t="s">
        <v>42</v>
      </c>
      <c r="O104" s="65"/>
      <c r="P104" s="184">
        <f>O104*H104</f>
        <v>0</v>
      </c>
      <c r="Q104" s="184">
        <v>0</v>
      </c>
      <c r="R104" s="184">
        <f>Q104*H104</f>
        <v>0</v>
      </c>
      <c r="S104" s="184">
        <v>0.22</v>
      </c>
      <c r="T104" s="185">
        <f>S104*H104</f>
        <v>22</v>
      </c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R104" s="186" t="s">
        <v>193</v>
      </c>
      <c r="AT104" s="186" t="s">
        <v>189</v>
      </c>
      <c r="AU104" s="186" t="s">
        <v>81</v>
      </c>
      <c r="AY104" s="18" t="s">
        <v>187</v>
      </c>
      <c r="BE104" s="187">
        <f>IF(N104="základní",J104,0)</f>
        <v>0</v>
      </c>
      <c r="BF104" s="187">
        <f>IF(N104="snížená",J104,0)</f>
        <v>0</v>
      </c>
      <c r="BG104" s="187">
        <f>IF(N104="zákl. přenesená",J104,0)</f>
        <v>0</v>
      </c>
      <c r="BH104" s="187">
        <f>IF(N104="sníž. přenesená",J104,0)</f>
        <v>0</v>
      </c>
      <c r="BI104" s="187">
        <f>IF(N104="nulová",J104,0)</f>
        <v>0</v>
      </c>
      <c r="BJ104" s="18" t="s">
        <v>79</v>
      </c>
      <c r="BK104" s="187">
        <f>ROUND(I104*H104,2)</f>
        <v>0</v>
      </c>
      <c r="BL104" s="18" t="s">
        <v>193</v>
      </c>
      <c r="BM104" s="186" t="s">
        <v>742</v>
      </c>
    </row>
    <row r="105" spans="1:65" s="2" customFormat="1" ht="11.25">
      <c r="A105" s="35"/>
      <c r="B105" s="36"/>
      <c r="C105" s="37"/>
      <c r="D105" s="188" t="s">
        <v>195</v>
      </c>
      <c r="E105" s="37"/>
      <c r="F105" s="189" t="s">
        <v>743</v>
      </c>
      <c r="G105" s="37"/>
      <c r="H105" s="37"/>
      <c r="I105" s="190"/>
      <c r="J105" s="37"/>
      <c r="K105" s="37"/>
      <c r="L105" s="40"/>
      <c r="M105" s="191"/>
      <c r="N105" s="192"/>
      <c r="O105" s="65"/>
      <c r="P105" s="65"/>
      <c r="Q105" s="65"/>
      <c r="R105" s="65"/>
      <c r="S105" s="65"/>
      <c r="T105" s="66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T105" s="18" t="s">
        <v>195</v>
      </c>
      <c r="AU105" s="18" t="s">
        <v>81</v>
      </c>
    </row>
    <row r="106" spans="1:65" s="13" customFormat="1" ht="11.25">
      <c r="B106" s="193"/>
      <c r="C106" s="194"/>
      <c r="D106" s="195" t="s">
        <v>197</v>
      </c>
      <c r="E106" s="196" t="s">
        <v>19</v>
      </c>
      <c r="F106" s="197" t="s">
        <v>726</v>
      </c>
      <c r="G106" s="194"/>
      <c r="H106" s="198">
        <v>100</v>
      </c>
      <c r="I106" s="199"/>
      <c r="J106" s="194"/>
      <c r="K106" s="194"/>
      <c r="L106" s="200"/>
      <c r="M106" s="201"/>
      <c r="N106" s="202"/>
      <c r="O106" s="202"/>
      <c r="P106" s="202"/>
      <c r="Q106" s="202"/>
      <c r="R106" s="202"/>
      <c r="S106" s="202"/>
      <c r="T106" s="203"/>
      <c r="AT106" s="204" t="s">
        <v>197</v>
      </c>
      <c r="AU106" s="204" t="s">
        <v>81</v>
      </c>
      <c r="AV106" s="13" t="s">
        <v>81</v>
      </c>
      <c r="AW106" s="13" t="s">
        <v>33</v>
      </c>
      <c r="AX106" s="13" t="s">
        <v>79</v>
      </c>
      <c r="AY106" s="204" t="s">
        <v>187</v>
      </c>
    </row>
    <row r="107" spans="1:65" s="2" customFormat="1" ht="24.2" customHeight="1">
      <c r="A107" s="35"/>
      <c r="B107" s="36"/>
      <c r="C107" s="175" t="s">
        <v>219</v>
      </c>
      <c r="D107" s="175" t="s">
        <v>189</v>
      </c>
      <c r="E107" s="176" t="s">
        <v>744</v>
      </c>
      <c r="F107" s="177" t="s">
        <v>745</v>
      </c>
      <c r="G107" s="178" t="s">
        <v>124</v>
      </c>
      <c r="H107" s="179">
        <v>198.4</v>
      </c>
      <c r="I107" s="180"/>
      <c r="J107" s="181">
        <f>ROUND(I107*H107,2)</f>
        <v>0</v>
      </c>
      <c r="K107" s="177" t="s">
        <v>192</v>
      </c>
      <c r="L107" s="40"/>
      <c r="M107" s="182" t="s">
        <v>19</v>
      </c>
      <c r="N107" s="183" t="s">
        <v>42</v>
      </c>
      <c r="O107" s="65"/>
      <c r="P107" s="184">
        <f>O107*H107</f>
        <v>0</v>
      </c>
      <c r="Q107" s="184">
        <v>1.0000000000000001E-5</v>
      </c>
      <c r="R107" s="184">
        <f>Q107*H107</f>
        <v>1.9840000000000001E-3</v>
      </c>
      <c r="S107" s="184">
        <v>0.115</v>
      </c>
      <c r="T107" s="185">
        <f>S107*H107</f>
        <v>22.816000000000003</v>
      </c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R107" s="186" t="s">
        <v>193</v>
      </c>
      <c r="AT107" s="186" t="s">
        <v>189</v>
      </c>
      <c r="AU107" s="186" t="s">
        <v>81</v>
      </c>
      <c r="AY107" s="18" t="s">
        <v>187</v>
      </c>
      <c r="BE107" s="187">
        <f>IF(N107="základní",J107,0)</f>
        <v>0</v>
      </c>
      <c r="BF107" s="187">
        <f>IF(N107="snížená",J107,0)</f>
        <v>0</v>
      </c>
      <c r="BG107" s="187">
        <f>IF(N107="zákl. přenesená",J107,0)</f>
        <v>0</v>
      </c>
      <c r="BH107" s="187">
        <f>IF(N107="sníž. přenesená",J107,0)</f>
        <v>0</v>
      </c>
      <c r="BI107" s="187">
        <f>IF(N107="nulová",J107,0)</f>
        <v>0</v>
      </c>
      <c r="BJ107" s="18" t="s">
        <v>79</v>
      </c>
      <c r="BK107" s="187">
        <f>ROUND(I107*H107,2)</f>
        <v>0</v>
      </c>
      <c r="BL107" s="18" t="s">
        <v>193</v>
      </c>
      <c r="BM107" s="186" t="s">
        <v>746</v>
      </c>
    </row>
    <row r="108" spans="1:65" s="2" customFormat="1" ht="11.25">
      <c r="A108" s="35"/>
      <c r="B108" s="36"/>
      <c r="C108" s="37"/>
      <c r="D108" s="188" t="s">
        <v>195</v>
      </c>
      <c r="E108" s="37"/>
      <c r="F108" s="189" t="s">
        <v>747</v>
      </c>
      <c r="G108" s="37"/>
      <c r="H108" s="37"/>
      <c r="I108" s="190"/>
      <c r="J108" s="37"/>
      <c r="K108" s="37"/>
      <c r="L108" s="40"/>
      <c r="M108" s="191"/>
      <c r="N108" s="192"/>
      <c r="O108" s="65"/>
      <c r="P108" s="65"/>
      <c r="Q108" s="65"/>
      <c r="R108" s="65"/>
      <c r="S108" s="65"/>
      <c r="T108" s="66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T108" s="18" t="s">
        <v>195</v>
      </c>
      <c r="AU108" s="18" t="s">
        <v>81</v>
      </c>
    </row>
    <row r="109" spans="1:65" s="13" customFormat="1" ht="11.25">
      <c r="B109" s="193"/>
      <c r="C109" s="194"/>
      <c r="D109" s="195" t="s">
        <v>197</v>
      </c>
      <c r="E109" s="196" t="s">
        <v>19</v>
      </c>
      <c r="F109" s="197" t="s">
        <v>748</v>
      </c>
      <c r="G109" s="194"/>
      <c r="H109" s="198">
        <v>160</v>
      </c>
      <c r="I109" s="199"/>
      <c r="J109" s="194"/>
      <c r="K109" s="194"/>
      <c r="L109" s="200"/>
      <c r="M109" s="201"/>
      <c r="N109" s="202"/>
      <c r="O109" s="202"/>
      <c r="P109" s="202"/>
      <c r="Q109" s="202"/>
      <c r="R109" s="202"/>
      <c r="S109" s="202"/>
      <c r="T109" s="203"/>
      <c r="AT109" s="204" t="s">
        <v>197</v>
      </c>
      <c r="AU109" s="204" t="s">
        <v>81</v>
      </c>
      <c r="AV109" s="13" t="s">
        <v>81</v>
      </c>
      <c r="AW109" s="13" t="s">
        <v>33</v>
      </c>
      <c r="AX109" s="13" t="s">
        <v>71</v>
      </c>
      <c r="AY109" s="204" t="s">
        <v>187</v>
      </c>
    </row>
    <row r="110" spans="1:65" s="13" customFormat="1" ht="11.25">
      <c r="B110" s="193"/>
      <c r="C110" s="194"/>
      <c r="D110" s="195" t="s">
        <v>197</v>
      </c>
      <c r="E110" s="196" t="s">
        <v>19</v>
      </c>
      <c r="F110" s="197" t="s">
        <v>749</v>
      </c>
      <c r="G110" s="194"/>
      <c r="H110" s="198">
        <v>38.4</v>
      </c>
      <c r="I110" s="199"/>
      <c r="J110" s="194"/>
      <c r="K110" s="194"/>
      <c r="L110" s="200"/>
      <c r="M110" s="201"/>
      <c r="N110" s="202"/>
      <c r="O110" s="202"/>
      <c r="P110" s="202"/>
      <c r="Q110" s="202"/>
      <c r="R110" s="202"/>
      <c r="S110" s="202"/>
      <c r="T110" s="203"/>
      <c r="AT110" s="204" t="s">
        <v>197</v>
      </c>
      <c r="AU110" s="204" t="s">
        <v>81</v>
      </c>
      <c r="AV110" s="13" t="s">
        <v>81</v>
      </c>
      <c r="AW110" s="13" t="s">
        <v>33</v>
      </c>
      <c r="AX110" s="13" t="s">
        <v>71</v>
      </c>
      <c r="AY110" s="204" t="s">
        <v>187</v>
      </c>
    </row>
    <row r="111" spans="1:65" s="14" customFormat="1" ht="11.25">
      <c r="B111" s="205"/>
      <c r="C111" s="206"/>
      <c r="D111" s="195" t="s">
        <v>197</v>
      </c>
      <c r="E111" s="207" t="s">
        <v>19</v>
      </c>
      <c r="F111" s="208" t="s">
        <v>199</v>
      </c>
      <c r="G111" s="206"/>
      <c r="H111" s="209">
        <v>198.4</v>
      </c>
      <c r="I111" s="210"/>
      <c r="J111" s="206"/>
      <c r="K111" s="206"/>
      <c r="L111" s="211"/>
      <c r="M111" s="212"/>
      <c r="N111" s="213"/>
      <c r="O111" s="213"/>
      <c r="P111" s="213"/>
      <c r="Q111" s="213"/>
      <c r="R111" s="213"/>
      <c r="S111" s="213"/>
      <c r="T111" s="214"/>
      <c r="AT111" s="215" t="s">
        <v>197</v>
      </c>
      <c r="AU111" s="215" t="s">
        <v>81</v>
      </c>
      <c r="AV111" s="14" t="s">
        <v>193</v>
      </c>
      <c r="AW111" s="14" t="s">
        <v>33</v>
      </c>
      <c r="AX111" s="14" t="s">
        <v>79</v>
      </c>
      <c r="AY111" s="215" t="s">
        <v>187</v>
      </c>
    </row>
    <row r="112" spans="1:65" s="2" customFormat="1" ht="16.5" customHeight="1">
      <c r="A112" s="35"/>
      <c r="B112" s="36"/>
      <c r="C112" s="175" t="s">
        <v>225</v>
      </c>
      <c r="D112" s="175" t="s">
        <v>189</v>
      </c>
      <c r="E112" s="176" t="s">
        <v>259</v>
      </c>
      <c r="F112" s="177" t="s">
        <v>260</v>
      </c>
      <c r="G112" s="178" t="s">
        <v>124</v>
      </c>
      <c r="H112" s="179">
        <v>447.32</v>
      </c>
      <c r="I112" s="180"/>
      <c r="J112" s="181">
        <f>ROUND(I112*H112,2)</f>
        <v>0</v>
      </c>
      <c r="K112" s="177" t="s">
        <v>192</v>
      </c>
      <c r="L112" s="40"/>
      <c r="M112" s="182" t="s">
        <v>19</v>
      </c>
      <c r="N112" s="183" t="s">
        <v>42</v>
      </c>
      <c r="O112" s="65"/>
      <c r="P112" s="184">
        <f>O112*H112</f>
        <v>0</v>
      </c>
      <c r="Q112" s="184">
        <v>0</v>
      </c>
      <c r="R112" s="184">
        <f>Q112*H112</f>
        <v>0</v>
      </c>
      <c r="S112" s="184">
        <v>0</v>
      </c>
      <c r="T112" s="185">
        <f>S112*H112</f>
        <v>0</v>
      </c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R112" s="186" t="s">
        <v>193</v>
      </c>
      <c r="AT112" s="186" t="s">
        <v>189</v>
      </c>
      <c r="AU112" s="186" t="s">
        <v>81</v>
      </c>
      <c r="AY112" s="18" t="s">
        <v>187</v>
      </c>
      <c r="BE112" s="187">
        <f>IF(N112="základní",J112,0)</f>
        <v>0</v>
      </c>
      <c r="BF112" s="187">
        <f>IF(N112="snížená",J112,0)</f>
        <v>0</v>
      </c>
      <c r="BG112" s="187">
        <f>IF(N112="zákl. přenesená",J112,0)</f>
        <v>0</v>
      </c>
      <c r="BH112" s="187">
        <f>IF(N112="sníž. přenesená",J112,0)</f>
        <v>0</v>
      </c>
      <c r="BI112" s="187">
        <f>IF(N112="nulová",J112,0)</f>
        <v>0</v>
      </c>
      <c r="BJ112" s="18" t="s">
        <v>79</v>
      </c>
      <c r="BK112" s="187">
        <f>ROUND(I112*H112,2)</f>
        <v>0</v>
      </c>
      <c r="BL112" s="18" t="s">
        <v>193</v>
      </c>
      <c r="BM112" s="186" t="s">
        <v>750</v>
      </c>
    </row>
    <row r="113" spans="1:65" s="2" customFormat="1" ht="11.25">
      <c r="A113" s="35"/>
      <c r="B113" s="36"/>
      <c r="C113" s="37"/>
      <c r="D113" s="188" t="s">
        <v>195</v>
      </c>
      <c r="E113" s="37"/>
      <c r="F113" s="189" t="s">
        <v>262</v>
      </c>
      <c r="G113" s="37"/>
      <c r="H113" s="37"/>
      <c r="I113" s="190"/>
      <c r="J113" s="37"/>
      <c r="K113" s="37"/>
      <c r="L113" s="40"/>
      <c r="M113" s="191"/>
      <c r="N113" s="192"/>
      <c r="O113" s="65"/>
      <c r="P113" s="65"/>
      <c r="Q113" s="65"/>
      <c r="R113" s="65"/>
      <c r="S113" s="65"/>
      <c r="T113" s="66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T113" s="18" t="s">
        <v>195</v>
      </c>
      <c r="AU113" s="18" t="s">
        <v>81</v>
      </c>
    </row>
    <row r="114" spans="1:65" s="13" customFormat="1" ht="11.25">
      <c r="B114" s="193"/>
      <c r="C114" s="194"/>
      <c r="D114" s="195" t="s">
        <v>197</v>
      </c>
      <c r="E114" s="196" t="s">
        <v>19</v>
      </c>
      <c r="F114" s="197" t="s">
        <v>136</v>
      </c>
      <c r="G114" s="194"/>
      <c r="H114" s="198">
        <v>447.32</v>
      </c>
      <c r="I114" s="199"/>
      <c r="J114" s="194"/>
      <c r="K114" s="194"/>
      <c r="L114" s="200"/>
      <c r="M114" s="201"/>
      <c r="N114" s="202"/>
      <c r="O114" s="202"/>
      <c r="P114" s="202"/>
      <c r="Q114" s="202"/>
      <c r="R114" s="202"/>
      <c r="S114" s="202"/>
      <c r="T114" s="203"/>
      <c r="AT114" s="204" t="s">
        <v>197</v>
      </c>
      <c r="AU114" s="204" t="s">
        <v>81</v>
      </c>
      <c r="AV114" s="13" t="s">
        <v>81</v>
      </c>
      <c r="AW114" s="13" t="s">
        <v>33</v>
      </c>
      <c r="AX114" s="13" t="s">
        <v>79</v>
      </c>
      <c r="AY114" s="204" t="s">
        <v>187</v>
      </c>
    </row>
    <row r="115" spans="1:65" s="2" customFormat="1" ht="24.2" customHeight="1">
      <c r="A115" s="35"/>
      <c r="B115" s="36"/>
      <c r="C115" s="175" t="s">
        <v>232</v>
      </c>
      <c r="D115" s="175" t="s">
        <v>189</v>
      </c>
      <c r="E115" s="176" t="s">
        <v>263</v>
      </c>
      <c r="F115" s="177" t="s">
        <v>264</v>
      </c>
      <c r="G115" s="178" t="s">
        <v>144</v>
      </c>
      <c r="H115" s="179">
        <v>152.57599999999999</v>
      </c>
      <c r="I115" s="180"/>
      <c r="J115" s="181">
        <f>ROUND(I115*H115,2)</f>
        <v>0</v>
      </c>
      <c r="K115" s="177" t="s">
        <v>192</v>
      </c>
      <c r="L115" s="40"/>
      <c r="M115" s="182" t="s">
        <v>19</v>
      </c>
      <c r="N115" s="183" t="s">
        <v>42</v>
      </c>
      <c r="O115" s="65"/>
      <c r="P115" s="184">
        <f>O115*H115</f>
        <v>0</v>
      </c>
      <c r="Q115" s="184">
        <v>0</v>
      </c>
      <c r="R115" s="184">
        <f>Q115*H115</f>
        <v>0</v>
      </c>
      <c r="S115" s="184">
        <v>0</v>
      </c>
      <c r="T115" s="185">
        <f>S115*H115</f>
        <v>0</v>
      </c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R115" s="186" t="s">
        <v>193</v>
      </c>
      <c r="AT115" s="186" t="s">
        <v>189</v>
      </c>
      <c r="AU115" s="186" t="s">
        <v>81</v>
      </c>
      <c r="AY115" s="18" t="s">
        <v>187</v>
      </c>
      <c r="BE115" s="187">
        <f>IF(N115="základní",J115,0)</f>
        <v>0</v>
      </c>
      <c r="BF115" s="187">
        <f>IF(N115="snížená",J115,0)</f>
        <v>0</v>
      </c>
      <c r="BG115" s="187">
        <f>IF(N115="zákl. přenesená",J115,0)</f>
        <v>0</v>
      </c>
      <c r="BH115" s="187">
        <f>IF(N115="sníž. přenesená",J115,0)</f>
        <v>0</v>
      </c>
      <c r="BI115" s="187">
        <f>IF(N115="nulová",J115,0)</f>
        <v>0</v>
      </c>
      <c r="BJ115" s="18" t="s">
        <v>79</v>
      </c>
      <c r="BK115" s="187">
        <f>ROUND(I115*H115,2)</f>
        <v>0</v>
      </c>
      <c r="BL115" s="18" t="s">
        <v>193</v>
      </c>
      <c r="BM115" s="186" t="s">
        <v>751</v>
      </c>
    </row>
    <row r="116" spans="1:65" s="2" customFormat="1" ht="11.25">
      <c r="A116" s="35"/>
      <c r="B116" s="36"/>
      <c r="C116" s="37"/>
      <c r="D116" s="188" t="s">
        <v>195</v>
      </c>
      <c r="E116" s="37"/>
      <c r="F116" s="189" t="s">
        <v>266</v>
      </c>
      <c r="G116" s="37"/>
      <c r="H116" s="37"/>
      <c r="I116" s="190"/>
      <c r="J116" s="37"/>
      <c r="K116" s="37"/>
      <c r="L116" s="40"/>
      <c r="M116" s="191"/>
      <c r="N116" s="192"/>
      <c r="O116" s="65"/>
      <c r="P116" s="65"/>
      <c r="Q116" s="65"/>
      <c r="R116" s="65"/>
      <c r="S116" s="65"/>
      <c r="T116" s="66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T116" s="18" t="s">
        <v>195</v>
      </c>
      <c r="AU116" s="18" t="s">
        <v>81</v>
      </c>
    </row>
    <row r="117" spans="1:65" s="13" customFormat="1" ht="11.25">
      <c r="B117" s="193"/>
      <c r="C117" s="194"/>
      <c r="D117" s="195" t="s">
        <v>197</v>
      </c>
      <c r="E117" s="196" t="s">
        <v>19</v>
      </c>
      <c r="F117" s="197" t="s">
        <v>752</v>
      </c>
      <c r="G117" s="194"/>
      <c r="H117" s="198">
        <v>152.57599999999999</v>
      </c>
      <c r="I117" s="199"/>
      <c r="J117" s="194"/>
      <c r="K117" s="194"/>
      <c r="L117" s="200"/>
      <c r="M117" s="201"/>
      <c r="N117" s="202"/>
      <c r="O117" s="202"/>
      <c r="P117" s="202"/>
      <c r="Q117" s="202"/>
      <c r="R117" s="202"/>
      <c r="S117" s="202"/>
      <c r="T117" s="203"/>
      <c r="AT117" s="204" t="s">
        <v>197</v>
      </c>
      <c r="AU117" s="204" t="s">
        <v>81</v>
      </c>
      <c r="AV117" s="13" t="s">
        <v>81</v>
      </c>
      <c r="AW117" s="13" t="s">
        <v>33</v>
      </c>
      <c r="AX117" s="13" t="s">
        <v>79</v>
      </c>
      <c r="AY117" s="204" t="s">
        <v>187</v>
      </c>
    </row>
    <row r="118" spans="1:65" s="2" customFormat="1" ht="24.2" customHeight="1">
      <c r="A118" s="35"/>
      <c r="B118" s="36"/>
      <c r="C118" s="175" t="s">
        <v>238</v>
      </c>
      <c r="D118" s="175" t="s">
        <v>189</v>
      </c>
      <c r="E118" s="176" t="s">
        <v>269</v>
      </c>
      <c r="F118" s="177" t="s">
        <v>270</v>
      </c>
      <c r="G118" s="178" t="s">
        <v>144</v>
      </c>
      <c r="H118" s="179">
        <v>610.30600000000004</v>
      </c>
      <c r="I118" s="180"/>
      <c r="J118" s="181">
        <f>ROUND(I118*H118,2)</f>
        <v>0</v>
      </c>
      <c r="K118" s="177" t="s">
        <v>192</v>
      </c>
      <c r="L118" s="40"/>
      <c r="M118" s="182" t="s">
        <v>19</v>
      </c>
      <c r="N118" s="183" t="s">
        <v>42</v>
      </c>
      <c r="O118" s="65"/>
      <c r="P118" s="184">
        <f>O118*H118</f>
        <v>0</v>
      </c>
      <c r="Q118" s="184">
        <v>0</v>
      </c>
      <c r="R118" s="184">
        <f>Q118*H118</f>
        <v>0</v>
      </c>
      <c r="S118" s="184">
        <v>0</v>
      </c>
      <c r="T118" s="185">
        <f>S118*H118</f>
        <v>0</v>
      </c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R118" s="186" t="s">
        <v>193</v>
      </c>
      <c r="AT118" s="186" t="s">
        <v>189</v>
      </c>
      <c r="AU118" s="186" t="s">
        <v>81</v>
      </c>
      <c r="AY118" s="18" t="s">
        <v>187</v>
      </c>
      <c r="BE118" s="187">
        <f>IF(N118="základní",J118,0)</f>
        <v>0</v>
      </c>
      <c r="BF118" s="187">
        <f>IF(N118="snížená",J118,0)</f>
        <v>0</v>
      </c>
      <c r="BG118" s="187">
        <f>IF(N118="zákl. přenesená",J118,0)</f>
        <v>0</v>
      </c>
      <c r="BH118" s="187">
        <f>IF(N118="sníž. přenesená",J118,0)</f>
        <v>0</v>
      </c>
      <c r="BI118" s="187">
        <f>IF(N118="nulová",J118,0)</f>
        <v>0</v>
      </c>
      <c r="BJ118" s="18" t="s">
        <v>79</v>
      </c>
      <c r="BK118" s="187">
        <f>ROUND(I118*H118,2)</f>
        <v>0</v>
      </c>
      <c r="BL118" s="18" t="s">
        <v>193</v>
      </c>
      <c r="BM118" s="186" t="s">
        <v>753</v>
      </c>
    </row>
    <row r="119" spans="1:65" s="2" customFormat="1" ht="11.25">
      <c r="A119" s="35"/>
      <c r="B119" s="36"/>
      <c r="C119" s="37"/>
      <c r="D119" s="188" t="s">
        <v>195</v>
      </c>
      <c r="E119" s="37"/>
      <c r="F119" s="189" t="s">
        <v>272</v>
      </c>
      <c r="G119" s="37"/>
      <c r="H119" s="37"/>
      <c r="I119" s="190"/>
      <c r="J119" s="37"/>
      <c r="K119" s="37"/>
      <c r="L119" s="40"/>
      <c r="M119" s="191"/>
      <c r="N119" s="192"/>
      <c r="O119" s="65"/>
      <c r="P119" s="65"/>
      <c r="Q119" s="65"/>
      <c r="R119" s="65"/>
      <c r="S119" s="65"/>
      <c r="T119" s="66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T119" s="18" t="s">
        <v>195</v>
      </c>
      <c r="AU119" s="18" t="s">
        <v>81</v>
      </c>
    </row>
    <row r="120" spans="1:65" s="13" customFormat="1" ht="11.25">
      <c r="B120" s="193"/>
      <c r="C120" s="194"/>
      <c r="D120" s="195" t="s">
        <v>197</v>
      </c>
      <c r="E120" s="196" t="s">
        <v>19</v>
      </c>
      <c r="F120" s="197" t="s">
        <v>754</v>
      </c>
      <c r="G120" s="194"/>
      <c r="H120" s="198">
        <v>1680.028</v>
      </c>
      <c r="I120" s="199"/>
      <c r="J120" s="194"/>
      <c r="K120" s="194"/>
      <c r="L120" s="200"/>
      <c r="M120" s="201"/>
      <c r="N120" s="202"/>
      <c r="O120" s="202"/>
      <c r="P120" s="202"/>
      <c r="Q120" s="202"/>
      <c r="R120" s="202"/>
      <c r="S120" s="202"/>
      <c r="T120" s="203"/>
      <c r="AT120" s="204" t="s">
        <v>197</v>
      </c>
      <c r="AU120" s="204" t="s">
        <v>81</v>
      </c>
      <c r="AV120" s="13" t="s">
        <v>81</v>
      </c>
      <c r="AW120" s="13" t="s">
        <v>33</v>
      </c>
      <c r="AX120" s="13" t="s">
        <v>71</v>
      </c>
      <c r="AY120" s="204" t="s">
        <v>187</v>
      </c>
    </row>
    <row r="121" spans="1:65" s="15" customFormat="1" ht="11.25">
      <c r="B121" s="216"/>
      <c r="C121" s="217"/>
      <c r="D121" s="195" t="s">
        <v>197</v>
      </c>
      <c r="E121" s="218" t="s">
        <v>19</v>
      </c>
      <c r="F121" s="219" t="s">
        <v>276</v>
      </c>
      <c r="G121" s="217"/>
      <c r="H121" s="218" t="s">
        <v>19</v>
      </c>
      <c r="I121" s="220"/>
      <c r="J121" s="217"/>
      <c r="K121" s="217"/>
      <c r="L121" s="221"/>
      <c r="M121" s="222"/>
      <c r="N121" s="223"/>
      <c r="O121" s="223"/>
      <c r="P121" s="223"/>
      <c r="Q121" s="223"/>
      <c r="R121" s="223"/>
      <c r="S121" s="223"/>
      <c r="T121" s="224"/>
      <c r="AT121" s="225" t="s">
        <v>197</v>
      </c>
      <c r="AU121" s="225" t="s">
        <v>81</v>
      </c>
      <c r="AV121" s="15" t="s">
        <v>79</v>
      </c>
      <c r="AW121" s="15" t="s">
        <v>33</v>
      </c>
      <c r="AX121" s="15" t="s">
        <v>71</v>
      </c>
      <c r="AY121" s="225" t="s">
        <v>187</v>
      </c>
    </row>
    <row r="122" spans="1:65" s="13" customFormat="1" ht="11.25">
      <c r="B122" s="193"/>
      <c r="C122" s="194"/>
      <c r="D122" s="195" t="s">
        <v>197</v>
      </c>
      <c r="E122" s="196" t="s">
        <v>19</v>
      </c>
      <c r="F122" s="197" t="s">
        <v>277</v>
      </c>
      <c r="G122" s="194"/>
      <c r="H122" s="198">
        <v>-1.6</v>
      </c>
      <c r="I122" s="199"/>
      <c r="J122" s="194"/>
      <c r="K122" s="194"/>
      <c r="L122" s="200"/>
      <c r="M122" s="201"/>
      <c r="N122" s="202"/>
      <c r="O122" s="202"/>
      <c r="P122" s="202"/>
      <c r="Q122" s="202"/>
      <c r="R122" s="202"/>
      <c r="S122" s="202"/>
      <c r="T122" s="203"/>
      <c r="AT122" s="204" t="s">
        <v>197</v>
      </c>
      <c r="AU122" s="204" t="s">
        <v>81</v>
      </c>
      <c r="AV122" s="13" t="s">
        <v>81</v>
      </c>
      <c r="AW122" s="13" t="s">
        <v>33</v>
      </c>
      <c r="AX122" s="13" t="s">
        <v>71</v>
      </c>
      <c r="AY122" s="204" t="s">
        <v>187</v>
      </c>
    </row>
    <row r="123" spans="1:65" s="13" customFormat="1" ht="11.25">
      <c r="B123" s="193"/>
      <c r="C123" s="194"/>
      <c r="D123" s="195" t="s">
        <v>197</v>
      </c>
      <c r="E123" s="196" t="s">
        <v>19</v>
      </c>
      <c r="F123" s="197" t="s">
        <v>278</v>
      </c>
      <c r="G123" s="194"/>
      <c r="H123" s="198">
        <v>-89.463999999999999</v>
      </c>
      <c r="I123" s="199"/>
      <c r="J123" s="194"/>
      <c r="K123" s="194"/>
      <c r="L123" s="200"/>
      <c r="M123" s="201"/>
      <c r="N123" s="202"/>
      <c r="O123" s="202"/>
      <c r="P123" s="202"/>
      <c r="Q123" s="202"/>
      <c r="R123" s="202"/>
      <c r="S123" s="202"/>
      <c r="T123" s="203"/>
      <c r="AT123" s="204" t="s">
        <v>197</v>
      </c>
      <c r="AU123" s="204" t="s">
        <v>81</v>
      </c>
      <c r="AV123" s="13" t="s">
        <v>81</v>
      </c>
      <c r="AW123" s="13" t="s">
        <v>33</v>
      </c>
      <c r="AX123" s="13" t="s">
        <v>71</v>
      </c>
      <c r="AY123" s="204" t="s">
        <v>187</v>
      </c>
    </row>
    <row r="124" spans="1:65" s="13" customFormat="1" ht="11.25">
      <c r="B124" s="193"/>
      <c r="C124" s="194"/>
      <c r="D124" s="195" t="s">
        <v>197</v>
      </c>
      <c r="E124" s="196" t="s">
        <v>19</v>
      </c>
      <c r="F124" s="197" t="s">
        <v>755</v>
      </c>
      <c r="G124" s="194"/>
      <c r="H124" s="198">
        <v>-13.2</v>
      </c>
      <c r="I124" s="199"/>
      <c r="J124" s="194"/>
      <c r="K124" s="194"/>
      <c r="L124" s="200"/>
      <c r="M124" s="201"/>
      <c r="N124" s="202"/>
      <c r="O124" s="202"/>
      <c r="P124" s="202"/>
      <c r="Q124" s="202"/>
      <c r="R124" s="202"/>
      <c r="S124" s="202"/>
      <c r="T124" s="203"/>
      <c r="AT124" s="204" t="s">
        <v>197</v>
      </c>
      <c r="AU124" s="204" t="s">
        <v>81</v>
      </c>
      <c r="AV124" s="13" t="s">
        <v>81</v>
      </c>
      <c r="AW124" s="13" t="s">
        <v>33</v>
      </c>
      <c r="AX124" s="13" t="s">
        <v>71</v>
      </c>
      <c r="AY124" s="204" t="s">
        <v>187</v>
      </c>
    </row>
    <row r="125" spans="1:65" s="13" customFormat="1" ht="11.25">
      <c r="B125" s="193"/>
      <c r="C125" s="194"/>
      <c r="D125" s="195" t="s">
        <v>197</v>
      </c>
      <c r="E125" s="196" t="s">
        <v>19</v>
      </c>
      <c r="F125" s="197" t="s">
        <v>756</v>
      </c>
      <c r="G125" s="194"/>
      <c r="H125" s="198">
        <v>-50</v>
      </c>
      <c r="I125" s="199"/>
      <c r="J125" s="194"/>
      <c r="K125" s="194"/>
      <c r="L125" s="200"/>
      <c r="M125" s="201"/>
      <c r="N125" s="202"/>
      <c r="O125" s="202"/>
      <c r="P125" s="202"/>
      <c r="Q125" s="202"/>
      <c r="R125" s="202"/>
      <c r="S125" s="202"/>
      <c r="T125" s="203"/>
      <c r="AT125" s="204" t="s">
        <v>197</v>
      </c>
      <c r="AU125" s="204" t="s">
        <v>81</v>
      </c>
      <c r="AV125" s="13" t="s">
        <v>81</v>
      </c>
      <c r="AW125" s="13" t="s">
        <v>33</v>
      </c>
      <c r="AX125" s="13" t="s">
        <v>71</v>
      </c>
      <c r="AY125" s="204" t="s">
        <v>187</v>
      </c>
    </row>
    <row r="126" spans="1:65" s="14" customFormat="1" ht="11.25">
      <c r="B126" s="205"/>
      <c r="C126" s="206"/>
      <c r="D126" s="195" t="s">
        <v>197</v>
      </c>
      <c r="E126" s="207" t="s">
        <v>48</v>
      </c>
      <c r="F126" s="208" t="s">
        <v>199</v>
      </c>
      <c r="G126" s="206"/>
      <c r="H126" s="209">
        <v>1525.7639999999999</v>
      </c>
      <c r="I126" s="210"/>
      <c r="J126" s="206"/>
      <c r="K126" s="206"/>
      <c r="L126" s="211"/>
      <c r="M126" s="212"/>
      <c r="N126" s="213"/>
      <c r="O126" s="213"/>
      <c r="P126" s="213"/>
      <c r="Q126" s="213"/>
      <c r="R126" s="213"/>
      <c r="S126" s="213"/>
      <c r="T126" s="214"/>
      <c r="AT126" s="215" t="s">
        <v>197</v>
      </c>
      <c r="AU126" s="215" t="s">
        <v>81</v>
      </c>
      <c r="AV126" s="14" t="s">
        <v>193</v>
      </c>
      <c r="AW126" s="14" t="s">
        <v>33</v>
      </c>
      <c r="AX126" s="14" t="s">
        <v>71</v>
      </c>
      <c r="AY126" s="215" t="s">
        <v>187</v>
      </c>
    </row>
    <row r="127" spans="1:65" s="13" customFormat="1" ht="11.25">
      <c r="B127" s="193"/>
      <c r="C127" s="194"/>
      <c r="D127" s="195" t="s">
        <v>197</v>
      </c>
      <c r="E127" s="196" t="s">
        <v>19</v>
      </c>
      <c r="F127" s="197" t="s">
        <v>281</v>
      </c>
      <c r="G127" s="194"/>
      <c r="H127" s="198">
        <v>610.30600000000004</v>
      </c>
      <c r="I127" s="199"/>
      <c r="J127" s="194"/>
      <c r="K127" s="194"/>
      <c r="L127" s="200"/>
      <c r="M127" s="201"/>
      <c r="N127" s="202"/>
      <c r="O127" s="202"/>
      <c r="P127" s="202"/>
      <c r="Q127" s="202"/>
      <c r="R127" s="202"/>
      <c r="S127" s="202"/>
      <c r="T127" s="203"/>
      <c r="AT127" s="204" t="s">
        <v>197</v>
      </c>
      <c r="AU127" s="204" t="s">
        <v>81</v>
      </c>
      <c r="AV127" s="13" t="s">
        <v>81</v>
      </c>
      <c r="AW127" s="13" t="s">
        <v>33</v>
      </c>
      <c r="AX127" s="13" t="s">
        <v>79</v>
      </c>
      <c r="AY127" s="204" t="s">
        <v>187</v>
      </c>
    </row>
    <row r="128" spans="1:65" s="2" customFormat="1" ht="33" customHeight="1">
      <c r="A128" s="35"/>
      <c r="B128" s="36"/>
      <c r="C128" s="175" t="s">
        <v>107</v>
      </c>
      <c r="D128" s="175" t="s">
        <v>189</v>
      </c>
      <c r="E128" s="176" t="s">
        <v>283</v>
      </c>
      <c r="F128" s="177" t="s">
        <v>284</v>
      </c>
      <c r="G128" s="178" t="s">
        <v>144</v>
      </c>
      <c r="H128" s="179">
        <v>915.45799999999997</v>
      </c>
      <c r="I128" s="180"/>
      <c r="J128" s="181">
        <f>ROUND(I128*H128,2)</f>
        <v>0</v>
      </c>
      <c r="K128" s="177" t="s">
        <v>192</v>
      </c>
      <c r="L128" s="40"/>
      <c r="M128" s="182" t="s">
        <v>19</v>
      </c>
      <c r="N128" s="183" t="s">
        <v>42</v>
      </c>
      <c r="O128" s="65"/>
      <c r="P128" s="184">
        <f>O128*H128</f>
        <v>0</v>
      </c>
      <c r="Q128" s="184">
        <v>0</v>
      </c>
      <c r="R128" s="184">
        <f>Q128*H128</f>
        <v>0</v>
      </c>
      <c r="S128" s="184">
        <v>0</v>
      </c>
      <c r="T128" s="185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186" t="s">
        <v>193</v>
      </c>
      <c r="AT128" s="186" t="s">
        <v>189</v>
      </c>
      <c r="AU128" s="186" t="s">
        <v>81</v>
      </c>
      <c r="AY128" s="18" t="s">
        <v>187</v>
      </c>
      <c r="BE128" s="187">
        <f>IF(N128="základní",J128,0)</f>
        <v>0</v>
      </c>
      <c r="BF128" s="187">
        <f>IF(N128="snížená",J128,0)</f>
        <v>0</v>
      </c>
      <c r="BG128" s="187">
        <f>IF(N128="zákl. přenesená",J128,0)</f>
        <v>0</v>
      </c>
      <c r="BH128" s="187">
        <f>IF(N128="sníž. přenesená",J128,0)</f>
        <v>0</v>
      </c>
      <c r="BI128" s="187">
        <f>IF(N128="nulová",J128,0)</f>
        <v>0</v>
      </c>
      <c r="BJ128" s="18" t="s">
        <v>79</v>
      </c>
      <c r="BK128" s="187">
        <f>ROUND(I128*H128,2)</f>
        <v>0</v>
      </c>
      <c r="BL128" s="18" t="s">
        <v>193</v>
      </c>
      <c r="BM128" s="186" t="s">
        <v>757</v>
      </c>
    </row>
    <row r="129" spans="1:65" s="2" customFormat="1" ht="11.25">
      <c r="A129" s="35"/>
      <c r="B129" s="36"/>
      <c r="C129" s="37"/>
      <c r="D129" s="188" t="s">
        <v>195</v>
      </c>
      <c r="E129" s="37"/>
      <c r="F129" s="189" t="s">
        <v>286</v>
      </c>
      <c r="G129" s="37"/>
      <c r="H129" s="37"/>
      <c r="I129" s="190"/>
      <c r="J129" s="37"/>
      <c r="K129" s="37"/>
      <c r="L129" s="40"/>
      <c r="M129" s="191"/>
      <c r="N129" s="192"/>
      <c r="O129" s="65"/>
      <c r="P129" s="65"/>
      <c r="Q129" s="65"/>
      <c r="R129" s="65"/>
      <c r="S129" s="65"/>
      <c r="T129" s="66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T129" s="18" t="s">
        <v>195</v>
      </c>
      <c r="AU129" s="18" t="s">
        <v>81</v>
      </c>
    </row>
    <row r="130" spans="1:65" s="13" customFormat="1" ht="11.25">
      <c r="B130" s="193"/>
      <c r="C130" s="194"/>
      <c r="D130" s="195" t="s">
        <v>197</v>
      </c>
      <c r="E130" s="196" t="s">
        <v>19</v>
      </c>
      <c r="F130" s="197" t="s">
        <v>287</v>
      </c>
      <c r="G130" s="194"/>
      <c r="H130" s="198">
        <v>915.45799999999997</v>
      </c>
      <c r="I130" s="199"/>
      <c r="J130" s="194"/>
      <c r="K130" s="194"/>
      <c r="L130" s="200"/>
      <c r="M130" s="201"/>
      <c r="N130" s="202"/>
      <c r="O130" s="202"/>
      <c r="P130" s="202"/>
      <c r="Q130" s="202"/>
      <c r="R130" s="202"/>
      <c r="S130" s="202"/>
      <c r="T130" s="203"/>
      <c r="AT130" s="204" t="s">
        <v>197</v>
      </c>
      <c r="AU130" s="204" t="s">
        <v>81</v>
      </c>
      <c r="AV130" s="13" t="s">
        <v>81</v>
      </c>
      <c r="AW130" s="13" t="s">
        <v>33</v>
      </c>
      <c r="AX130" s="13" t="s">
        <v>79</v>
      </c>
      <c r="AY130" s="204" t="s">
        <v>187</v>
      </c>
    </row>
    <row r="131" spans="1:65" s="2" customFormat="1" ht="24.2" customHeight="1">
      <c r="A131" s="35"/>
      <c r="B131" s="36"/>
      <c r="C131" s="175" t="s">
        <v>110</v>
      </c>
      <c r="D131" s="175" t="s">
        <v>189</v>
      </c>
      <c r="E131" s="176" t="s">
        <v>758</v>
      </c>
      <c r="F131" s="177" t="s">
        <v>759</v>
      </c>
      <c r="G131" s="178" t="s">
        <v>124</v>
      </c>
      <c r="H131" s="179">
        <v>3360.056</v>
      </c>
      <c r="I131" s="180"/>
      <c r="J131" s="181">
        <f>ROUND(I131*H131,2)</f>
        <v>0</v>
      </c>
      <c r="K131" s="177" t="s">
        <v>192</v>
      </c>
      <c r="L131" s="40"/>
      <c r="M131" s="182" t="s">
        <v>19</v>
      </c>
      <c r="N131" s="183" t="s">
        <v>42</v>
      </c>
      <c r="O131" s="65"/>
      <c r="P131" s="184">
        <f>O131*H131</f>
        <v>0</v>
      </c>
      <c r="Q131" s="184">
        <v>8.4999999999999995E-4</v>
      </c>
      <c r="R131" s="184">
        <f>Q131*H131</f>
        <v>2.8560475999999997</v>
      </c>
      <c r="S131" s="184">
        <v>0</v>
      </c>
      <c r="T131" s="185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86" t="s">
        <v>193</v>
      </c>
      <c r="AT131" s="186" t="s">
        <v>189</v>
      </c>
      <c r="AU131" s="186" t="s">
        <v>81</v>
      </c>
      <c r="AY131" s="18" t="s">
        <v>187</v>
      </c>
      <c r="BE131" s="187">
        <f>IF(N131="základní",J131,0)</f>
        <v>0</v>
      </c>
      <c r="BF131" s="187">
        <f>IF(N131="snížená",J131,0)</f>
        <v>0</v>
      </c>
      <c r="BG131" s="187">
        <f>IF(N131="zákl. přenesená",J131,0)</f>
        <v>0</v>
      </c>
      <c r="BH131" s="187">
        <f>IF(N131="sníž. přenesená",J131,0)</f>
        <v>0</v>
      </c>
      <c r="BI131" s="187">
        <f>IF(N131="nulová",J131,0)</f>
        <v>0</v>
      </c>
      <c r="BJ131" s="18" t="s">
        <v>79</v>
      </c>
      <c r="BK131" s="187">
        <f>ROUND(I131*H131,2)</f>
        <v>0</v>
      </c>
      <c r="BL131" s="18" t="s">
        <v>193</v>
      </c>
      <c r="BM131" s="186" t="s">
        <v>760</v>
      </c>
    </row>
    <row r="132" spans="1:65" s="2" customFormat="1" ht="11.25">
      <c r="A132" s="35"/>
      <c r="B132" s="36"/>
      <c r="C132" s="37"/>
      <c r="D132" s="188" t="s">
        <v>195</v>
      </c>
      <c r="E132" s="37"/>
      <c r="F132" s="189" t="s">
        <v>761</v>
      </c>
      <c r="G132" s="37"/>
      <c r="H132" s="37"/>
      <c r="I132" s="190"/>
      <c r="J132" s="37"/>
      <c r="K132" s="37"/>
      <c r="L132" s="40"/>
      <c r="M132" s="191"/>
      <c r="N132" s="192"/>
      <c r="O132" s="65"/>
      <c r="P132" s="65"/>
      <c r="Q132" s="65"/>
      <c r="R132" s="65"/>
      <c r="S132" s="65"/>
      <c r="T132" s="66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T132" s="18" t="s">
        <v>195</v>
      </c>
      <c r="AU132" s="18" t="s">
        <v>81</v>
      </c>
    </row>
    <row r="133" spans="1:65" s="13" customFormat="1" ht="11.25">
      <c r="B133" s="193"/>
      <c r="C133" s="194"/>
      <c r="D133" s="195" t="s">
        <v>197</v>
      </c>
      <c r="E133" s="196" t="s">
        <v>19</v>
      </c>
      <c r="F133" s="197" t="s">
        <v>762</v>
      </c>
      <c r="G133" s="194"/>
      <c r="H133" s="198">
        <v>3360.056</v>
      </c>
      <c r="I133" s="199"/>
      <c r="J133" s="194"/>
      <c r="K133" s="194"/>
      <c r="L133" s="200"/>
      <c r="M133" s="201"/>
      <c r="N133" s="202"/>
      <c r="O133" s="202"/>
      <c r="P133" s="202"/>
      <c r="Q133" s="202"/>
      <c r="R133" s="202"/>
      <c r="S133" s="202"/>
      <c r="T133" s="203"/>
      <c r="AT133" s="204" t="s">
        <v>197</v>
      </c>
      <c r="AU133" s="204" t="s">
        <v>81</v>
      </c>
      <c r="AV133" s="13" t="s">
        <v>81</v>
      </c>
      <c r="AW133" s="13" t="s">
        <v>33</v>
      </c>
      <c r="AX133" s="13" t="s">
        <v>79</v>
      </c>
      <c r="AY133" s="204" t="s">
        <v>187</v>
      </c>
    </row>
    <row r="134" spans="1:65" s="2" customFormat="1" ht="24.2" customHeight="1">
      <c r="A134" s="35"/>
      <c r="B134" s="36"/>
      <c r="C134" s="175" t="s">
        <v>8</v>
      </c>
      <c r="D134" s="175" t="s">
        <v>189</v>
      </c>
      <c r="E134" s="176" t="s">
        <v>763</v>
      </c>
      <c r="F134" s="177" t="s">
        <v>764</v>
      </c>
      <c r="G134" s="178" t="s">
        <v>124</v>
      </c>
      <c r="H134" s="179">
        <v>3360.056</v>
      </c>
      <c r="I134" s="180"/>
      <c r="J134" s="181">
        <f>ROUND(I134*H134,2)</f>
        <v>0</v>
      </c>
      <c r="K134" s="177" t="s">
        <v>192</v>
      </c>
      <c r="L134" s="40"/>
      <c r="M134" s="182" t="s">
        <v>19</v>
      </c>
      <c r="N134" s="183" t="s">
        <v>42</v>
      </c>
      <c r="O134" s="65"/>
      <c r="P134" s="184">
        <f>O134*H134</f>
        <v>0</v>
      </c>
      <c r="Q134" s="184">
        <v>0</v>
      </c>
      <c r="R134" s="184">
        <f>Q134*H134</f>
        <v>0</v>
      </c>
      <c r="S134" s="184">
        <v>0</v>
      </c>
      <c r="T134" s="185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6" t="s">
        <v>193</v>
      </c>
      <c r="AT134" s="186" t="s">
        <v>189</v>
      </c>
      <c r="AU134" s="186" t="s">
        <v>81</v>
      </c>
      <c r="AY134" s="18" t="s">
        <v>187</v>
      </c>
      <c r="BE134" s="187">
        <f>IF(N134="základní",J134,0)</f>
        <v>0</v>
      </c>
      <c r="BF134" s="187">
        <f>IF(N134="snížená",J134,0)</f>
        <v>0</v>
      </c>
      <c r="BG134" s="187">
        <f>IF(N134="zákl. přenesená",J134,0)</f>
        <v>0</v>
      </c>
      <c r="BH134" s="187">
        <f>IF(N134="sníž. přenesená",J134,0)</f>
        <v>0</v>
      </c>
      <c r="BI134" s="187">
        <f>IF(N134="nulová",J134,0)</f>
        <v>0</v>
      </c>
      <c r="BJ134" s="18" t="s">
        <v>79</v>
      </c>
      <c r="BK134" s="187">
        <f>ROUND(I134*H134,2)</f>
        <v>0</v>
      </c>
      <c r="BL134" s="18" t="s">
        <v>193</v>
      </c>
      <c r="BM134" s="186" t="s">
        <v>765</v>
      </c>
    </row>
    <row r="135" spans="1:65" s="2" customFormat="1" ht="11.25">
      <c r="A135" s="35"/>
      <c r="B135" s="36"/>
      <c r="C135" s="37"/>
      <c r="D135" s="188" t="s">
        <v>195</v>
      </c>
      <c r="E135" s="37"/>
      <c r="F135" s="189" t="s">
        <v>766</v>
      </c>
      <c r="G135" s="37"/>
      <c r="H135" s="37"/>
      <c r="I135" s="190"/>
      <c r="J135" s="37"/>
      <c r="K135" s="37"/>
      <c r="L135" s="40"/>
      <c r="M135" s="191"/>
      <c r="N135" s="192"/>
      <c r="O135" s="65"/>
      <c r="P135" s="65"/>
      <c r="Q135" s="65"/>
      <c r="R135" s="65"/>
      <c r="S135" s="65"/>
      <c r="T135" s="66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T135" s="18" t="s">
        <v>195</v>
      </c>
      <c r="AU135" s="18" t="s">
        <v>81</v>
      </c>
    </row>
    <row r="136" spans="1:65" s="2" customFormat="1" ht="37.9" customHeight="1">
      <c r="A136" s="35"/>
      <c r="B136" s="36"/>
      <c r="C136" s="175" t="s">
        <v>115</v>
      </c>
      <c r="D136" s="175" t="s">
        <v>189</v>
      </c>
      <c r="E136" s="176" t="s">
        <v>301</v>
      </c>
      <c r="F136" s="177" t="s">
        <v>302</v>
      </c>
      <c r="G136" s="178" t="s">
        <v>144</v>
      </c>
      <c r="H136" s="179">
        <v>1220.6110000000001</v>
      </c>
      <c r="I136" s="180"/>
      <c r="J136" s="181">
        <f>ROUND(I136*H136,2)</f>
        <v>0</v>
      </c>
      <c r="K136" s="177" t="s">
        <v>192</v>
      </c>
      <c r="L136" s="40"/>
      <c r="M136" s="182" t="s">
        <v>19</v>
      </c>
      <c r="N136" s="183" t="s">
        <v>42</v>
      </c>
      <c r="O136" s="65"/>
      <c r="P136" s="184">
        <f>O136*H136</f>
        <v>0</v>
      </c>
      <c r="Q136" s="184">
        <v>0</v>
      </c>
      <c r="R136" s="184">
        <f>Q136*H136</f>
        <v>0</v>
      </c>
      <c r="S136" s="184">
        <v>0</v>
      </c>
      <c r="T136" s="185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6" t="s">
        <v>193</v>
      </c>
      <c r="AT136" s="186" t="s">
        <v>189</v>
      </c>
      <c r="AU136" s="186" t="s">
        <v>81</v>
      </c>
      <c r="AY136" s="18" t="s">
        <v>187</v>
      </c>
      <c r="BE136" s="187">
        <f>IF(N136="základní",J136,0)</f>
        <v>0</v>
      </c>
      <c r="BF136" s="187">
        <f>IF(N136="snížená",J136,0)</f>
        <v>0</v>
      </c>
      <c r="BG136" s="187">
        <f>IF(N136="zákl. přenesená",J136,0)</f>
        <v>0</v>
      </c>
      <c r="BH136" s="187">
        <f>IF(N136="sníž. přenesená",J136,0)</f>
        <v>0</v>
      </c>
      <c r="BI136" s="187">
        <f>IF(N136="nulová",J136,0)</f>
        <v>0</v>
      </c>
      <c r="BJ136" s="18" t="s">
        <v>79</v>
      </c>
      <c r="BK136" s="187">
        <f>ROUND(I136*H136,2)</f>
        <v>0</v>
      </c>
      <c r="BL136" s="18" t="s">
        <v>193</v>
      </c>
      <c r="BM136" s="186" t="s">
        <v>767</v>
      </c>
    </row>
    <row r="137" spans="1:65" s="2" customFormat="1" ht="11.25">
      <c r="A137" s="35"/>
      <c r="B137" s="36"/>
      <c r="C137" s="37"/>
      <c r="D137" s="188" t="s">
        <v>195</v>
      </c>
      <c r="E137" s="37"/>
      <c r="F137" s="189" t="s">
        <v>304</v>
      </c>
      <c r="G137" s="37"/>
      <c r="H137" s="37"/>
      <c r="I137" s="190"/>
      <c r="J137" s="37"/>
      <c r="K137" s="37"/>
      <c r="L137" s="40"/>
      <c r="M137" s="191"/>
      <c r="N137" s="192"/>
      <c r="O137" s="65"/>
      <c r="P137" s="65"/>
      <c r="Q137" s="65"/>
      <c r="R137" s="65"/>
      <c r="S137" s="65"/>
      <c r="T137" s="66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T137" s="18" t="s">
        <v>195</v>
      </c>
      <c r="AU137" s="18" t="s">
        <v>81</v>
      </c>
    </row>
    <row r="138" spans="1:65" s="15" customFormat="1" ht="11.25">
      <c r="B138" s="216"/>
      <c r="C138" s="217"/>
      <c r="D138" s="195" t="s">
        <v>197</v>
      </c>
      <c r="E138" s="218" t="s">
        <v>19</v>
      </c>
      <c r="F138" s="219" t="s">
        <v>305</v>
      </c>
      <c r="G138" s="217"/>
      <c r="H138" s="218" t="s">
        <v>19</v>
      </c>
      <c r="I138" s="220"/>
      <c r="J138" s="217"/>
      <c r="K138" s="217"/>
      <c r="L138" s="221"/>
      <c r="M138" s="222"/>
      <c r="N138" s="223"/>
      <c r="O138" s="223"/>
      <c r="P138" s="223"/>
      <c r="Q138" s="223"/>
      <c r="R138" s="223"/>
      <c r="S138" s="223"/>
      <c r="T138" s="224"/>
      <c r="AT138" s="225" t="s">
        <v>197</v>
      </c>
      <c r="AU138" s="225" t="s">
        <v>81</v>
      </c>
      <c r="AV138" s="15" t="s">
        <v>79</v>
      </c>
      <c r="AW138" s="15" t="s">
        <v>33</v>
      </c>
      <c r="AX138" s="15" t="s">
        <v>71</v>
      </c>
      <c r="AY138" s="225" t="s">
        <v>187</v>
      </c>
    </row>
    <row r="139" spans="1:65" s="13" customFormat="1" ht="11.25">
      <c r="B139" s="193"/>
      <c r="C139" s="194"/>
      <c r="D139" s="195" t="s">
        <v>197</v>
      </c>
      <c r="E139" s="196" t="s">
        <v>19</v>
      </c>
      <c r="F139" s="197" t="s">
        <v>306</v>
      </c>
      <c r="G139" s="194"/>
      <c r="H139" s="198">
        <v>1220.6110000000001</v>
      </c>
      <c r="I139" s="199"/>
      <c r="J139" s="194"/>
      <c r="K139" s="194"/>
      <c r="L139" s="200"/>
      <c r="M139" s="201"/>
      <c r="N139" s="202"/>
      <c r="O139" s="202"/>
      <c r="P139" s="202"/>
      <c r="Q139" s="202"/>
      <c r="R139" s="202"/>
      <c r="S139" s="202"/>
      <c r="T139" s="203"/>
      <c r="AT139" s="204" t="s">
        <v>197</v>
      </c>
      <c r="AU139" s="204" t="s">
        <v>81</v>
      </c>
      <c r="AV139" s="13" t="s">
        <v>81</v>
      </c>
      <c r="AW139" s="13" t="s">
        <v>33</v>
      </c>
      <c r="AX139" s="13" t="s">
        <v>79</v>
      </c>
      <c r="AY139" s="204" t="s">
        <v>187</v>
      </c>
    </row>
    <row r="140" spans="1:65" s="2" customFormat="1" ht="37.9" customHeight="1">
      <c r="A140" s="35"/>
      <c r="B140" s="36"/>
      <c r="C140" s="175" t="s">
        <v>118</v>
      </c>
      <c r="D140" s="175" t="s">
        <v>189</v>
      </c>
      <c r="E140" s="176" t="s">
        <v>307</v>
      </c>
      <c r="F140" s="177" t="s">
        <v>308</v>
      </c>
      <c r="G140" s="178" t="s">
        <v>144</v>
      </c>
      <c r="H140" s="179">
        <v>1830.9169999999999</v>
      </c>
      <c r="I140" s="180"/>
      <c r="J140" s="181">
        <f>ROUND(I140*H140,2)</f>
        <v>0</v>
      </c>
      <c r="K140" s="177" t="s">
        <v>192</v>
      </c>
      <c r="L140" s="40"/>
      <c r="M140" s="182" t="s">
        <v>19</v>
      </c>
      <c r="N140" s="183" t="s">
        <v>42</v>
      </c>
      <c r="O140" s="65"/>
      <c r="P140" s="184">
        <f>O140*H140</f>
        <v>0</v>
      </c>
      <c r="Q140" s="184">
        <v>0</v>
      </c>
      <c r="R140" s="184">
        <f>Q140*H140</f>
        <v>0</v>
      </c>
      <c r="S140" s="184">
        <v>0</v>
      </c>
      <c r="T140" s="185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6" t="s">
        <v>193</v>
      </c>
      <c r="AT140" s="186" t="s">
        <v>189</v>
      </c>
      <c r="AU140" s="186" t="s">
        <v>81</v>
      </c>
      <c r="AY140" s="18" t="s">
        <v>187</v>
      </c>
      <c r="BE140" s="187">
        <f>IF(N140="základní",J140,0)</f>
        <v>0</v>
      </c>
      <c r="BF140" s="187">
        <f>IF(N140="snížená",J140,0)</f>
        <v>0</v>
      </c>
      <c r="BG140" s="187">
        <f>IF(N140="zákl. přenesená",J140,0)</f>
        <v>0</v>
      </c>
      <c r="BH140" s="187">
        <f>IF(N140="sníž. přenesená",J140,0)</f>
        <v>0</v>
      </c>
      <c r="BI140" s="187">
        <f>IF(N140="nulová",J140,0)</f>
        <v>0</v>
      </c>
      <c r="BJ140" s="18" t="s">
        <v>79</v>
      </c>
      <c r="BK140" s="187">
        <f>ROUND(I140*H140,2)</f>
        <v>0</v>
      </c>
      <c r="BL140" s="18" t="s">
        <v>193</v>
      </c>
      <c r="BM140" s="186" t="s">
        <v>768</v>
      </c>
    </row>
    <row r="141" spans="1:65" s="2" customFormat="1" ht="11.25">
      <c r="A141" s="35"/>
      <c r="B141" s="36"/>
      <c r="C141" s="37"/>
      <c r="D141" s="188" t="s">
        <v>195</v>
      </c>
      <c r="E141" s="37"/>
      <c r="F141" s="189" t="s">
        <v>310</v>
      </c>
      <c r="G141" s="37"/>
      <c r="H141" s="37"/>
      <c r="I141" s="190"/>
      <c r="J141" s="37"/>
      <c r="K141" s="37"/>
      <c r="L141" s="40"/>
      <c r="M141" s="191"/>
      <c r="N141" s="192"/>
      <c r="O141" s="65"/>
      <c r="P141" s="65"/>
      <c r="Q141" s="65"/>
      <c r="R141" s="65"/>
      <c r="S141" s="65"/>
      <c r="T141" s="66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T141" s="18" t="s">
        <v>195</v>
      </c>
      <c r="AU141" s="18" t="s">
        <v>81</v>
      </c>
    </row>
    <row r="142" spans="1:65" s="15" customFormat="1" ht="11.25">
      <c r="B142" s="216"/>
      <c r="C142" s="217"/>
      <c r="D142" s="195" t="s">
        <v>197</v>
      </c>
      <c r="E142" s="218" t="s">
        <v>19</v>
      </c>
      <c r="F142" s="219" t="s">
        <v>305</v>
      </c>
      <c r="G142" s="217"/>
      <c r="H142" s="218" t="s">
        <v>19</v>
      </c>
      <c r="I142" s="220"/>
      <c r="J142" s="217"/>
      <c r="K142" s="217"/>
      <c r="L142" s="221"/>
      <c r="M142" s="222"/>
      <c r="N142" s="223"/>
      <c r="O142" s="223"/>
      <c r="P142" s="223"/>
      <c r="Q142" s="223"/>
      <c r="R142" s="223"/>
      <c r="S142" s="223"/>
      <c r="T142" s="224"/>
      <c r="AT142" s="225" t="s">
        <v>197</v>
      </c>
      <c r="AU142" s="225" t="s">
        <v>81</v>
      </c>
      <c r="AV142" s="15" t="s">
        <v>79</v>
      </c>
      <c r="AW142" s="15" t="s">
        <v>33</v>
      </c>
      <c r="AX142" s="15" t="s">
        <v>71</v>
      </c>
      <c r="AY142" s="225" t="s">
        <v>187</v>
      </c>
    </row>
    <row r="143" spans="1:65" s="13" customFormat="1" ht="11.25">
      <c r="B143" s="193"/>
      <c r="C143" s="194"/>
      <c r="D143" s="195" t="s">
        <v>197</v>
      </c>
      <c r="E143" s="196" t="s">
        <v>19</v>
      </c>
      <c r="F143" s="197" t="s">
        <v>311</v>
      </c>
      <c r="G143" s="194"/>
      <c r="H143" s="198">
        <v>1830.9169999999999</v>
      </c>
      <c r="I143" s="199"/>
      <c r="J143" s="194"/>
      <c r="K143" s="194"/>
      <c r="L143" s="200"/>
      <c r="M143" s="201"/>
      <c r="N143" s="202"/>
      <c r="O143" s="202"/>
      <c r="P143" s="202"/>
      <c r="Q143" s="202"/>
      <c r="R143" s="202"/>
      <c r="S143" s="202"/>
      <c r="T143" s="203"/>
      <c r="AT143" s="204" t="s">
        <v>197</v>
      </c>
      <c r="AU143" s="204" t="s">
        <v>81</v>
      </c>
      <c r="AV143" s="13" t="s">
        <v>81</v>
      </c>
      <c r="AW143" s="13" t="s">
        <v>33</v>
      </c>
      <c r="AX143" s="13" t="s">
        <v>79</v>
      </c>
      <c r="AY143" s="204" t="s">
        <v>187</v>
      </c>
    </row>
    <row r="144" spans="1:65" s="2" customFormat="1" ht="37.9" customHeight="1">
      <c r="A144" s="35"/>
      <c r="B144" s="36"/>
      <c r="C144" s="175" t="s">
        <v>268</v>
      </c>
      <c r="D144" s="175" t="s">
        <v>189</v>
      </c>
      <c r="E144" s="176" t="s">
        <v>769</v>
      </c>
      <c r="F144" s="177" t="s">
        <v>770</v>
      </c>
      <c r="G144" s="178" t="s">
        <v>144</v>
      </c>
      <c r="H144" s="179">
        <v>585.226</v>
      </c>
      <c r="I144" s="180"/>
      <c r="J144" s="181">
        <f>ROUND(I144*H144,2)</f>
        <v>0</v>
      </c>
      <c r="K144" s="177" t="s">
        <v>192</v>
      </c>
      <c r="L144" s="40"/>
      <c r="M144" s="182" t="s">
        <v>19</v>
      </c>
      <c r="N144" s="183" t="s">
        <v>42</v>
      </c>
      <c r="O144" s="65"/>
      <c r="P144" s="184">
        <f>O144*H144</f>
        <v>0</v>
      </c>
      <c r="Q144" s="184">
        <v>0</v>
      </c>
      <c r="R144" s="184">
        <f>Q144*H144</f>
        <v>0</v>
      </c>
      <c r="S144" s="184">
        <v>0</v>
      </c>
      <c r="T144" s="185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6" t="s">
        <v>193</v>
      </c>
      <c r="AT144" s="186" t="s">
        <v>189</v>
      </c>
      <c r="AU144" s="186" t="s">
        <v>81</v>
      </c>
      <c r="AY144" s="18" t="s">
        <v>187</v>
      </c>
      <c r="BE144" s="187">
        <f>IF(N144="základní",J144,0)</f>
        <v>0</v>
      </c>
      <c r="BF144" s="187">
        <f>IF(N144="snížená",J144,0)</f>
        <v>0</v>
      </c>
      <c r="BG144" s="187">
        <f>IF(N144="zákl. přenesená",J144,0)</f>
        <v>0</v>
      </c>
      <c r="BH144" s="187">
        <f>IF(N144="sníž. přenesená",J144,0)</f>
        <v>0</v>
      </c>
      <c r="BI144" s="187">
        <f>IF(N144="nulová",J144,0)</f>
        <v>0</v>
      </c>
      <c r="BJ144" s="18" t="s">
        <v>79</v>
      </c>
      <c r="BK144" s="187">
        <f>ROUND(I144*H144,2)</f>
        <v>0</v>
      </c>
      <c r="BL144" s="18" t="s">
        <v>193</v>
      </c>
      <c r="BM144" s="186" t="s">
        <v>771</v>
      </c>
    </row>
    <row r="145" spans="1:65" s="2" customFormat="1" ht="11.25">
      <c r="A145" s="35"/>
      <c r="B145" s="36"/>
      <c r="C145" s="37"/>
      <c r="D145" s="188" t="s">
        <v>195</v>
      </c>
      <c r="E145" s="37"/>
      <c r="F145" s="189" t="s">
        <v>772</v>
      </c>
      <c r="G145" s="37"/>
      <c r="H145" s="37"/>
      <c r="I145" s="190"/>
      <c r="J145" s="37"/>
      <c r="K145" s="37"/>
      <c r="L145" s="40"/>
      <c r="M145" s="191"/>
      <c r="N145" s="192"/>
      <c r="O145" s="65"/>
      <c r="P145" s="65"/>
      <c r="Q145" s="65"/>
      <c r="R145" s="65"/>
      <c r="S145" s="65"/>
      <c r="T145" s="66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T145" s="18" t="s">
        <v>195</v>
      </c>
      <c r="AU145" s="18" t="s">
        <v>81</v>
      </c>
    </row>
    <row r="146" spans="1:65" s="13" customFormat="1" ht="11.25">
      <c r="B146" s="193"/>
      <c r="C146" s="194"/>
      <c r="D146" s="195" t="s">
        <v>197</v>
      </c>
      <c r="E146" s="196" t="s">
        <v>19</v>
      </c>
      <c r="F146" s="197" t="s">
        <v>316</v>
      </c>
      <c r="G146" s="194"/>
      <c r="H146" s="198">
        <v>585.226</v>
      </c>
      <c r="I146" s="199"/>
      <c r="J146" s="194"/>
      <c r="K146" s="194"/>
      <c r="L146" s="200"/>
      <c r="M146" s="201"/>
      <c r="N146" s="202"/>
      <c r="O146" s="202"/>
      <c r="P146" s="202"/>
      <c r="Q146" s="202"/>
      <c r="R146" s="202"/>
      <c r="S146" s="202"/>
      <c r="T146" s="203"/>
      <c r="AT146" s="204" t="s">
        <v>197</v>
      </c>
      <c r="AU146" s="204" t="s">
        <v>81</v>
      </c>
      <c r="AV146" s="13" t="s">
        <v>81</v>
      </c>
      <c r="AW146" s="13" t="s">
        <v>33</v>
      </c>
      <c r="AX146" s="13" t="s">
        <v>79</v>
      </c>
      <c r="AY146" s="204" t="s">
        <v>187</v>
      </c>
    </row>
    <row r="147" spans="1:65" s="2" customFormat="1" ht="37.9" customHeight="1">
      <c r="A147" s="35"/>
      <c r="B147" s="36"/>
      <c r="C147" s="175" t="s">
        <v>282</v>
      </c>
      <c r="D147" s="175" t="s">
        <v>189</v>
      </c>
      <c r="E147" s="176" t="s">
        <v>773</v>
      </c>
      <c r="F147" s="177" t="s">
        <v>774</v>
      </c>
      <c r="G147" s="178" t="s">
        <v>144</v>
      </c>
      <c r="H147" s="179">
        <v>1170.452</v>
      </c>
      <c r="I147" s="180"/>
      <c r="J147" s="181">
        <f>ROUND(I147*H147,2)</f>
        <v>0</v>
      </c>
      <c r="K147" s="177" t="s">
        <v>192</v>
      </c>
      <c r="L147" s="40"/>
      <c r="M147" s="182" t="s">
        <v>19</v>
      </c>
      <c r="N147" s="183" t="s">
        <v>42</v>
      </c>
      <c r="O147" s="65"/>
      <c r="P147" s="184">
        <f>O147*H147</f>
        <v>0</v>
      </c>
      <c r="Q147" s="184">
        <v>0</v>
      </c>
      <c r="R147" s="184">
        <f>Q147*H147</f>
        <v>0</v>
      </c>
      <c r="S147" s="184">
        <v>0</v>
      </c>
      <c r="T147" s="185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6" t="s">
        <v>193</v>
      </c>
      <c r="AT147" s="186" t="s">
        <v>189</v>
      </c>
      <c r="AU147" s="186" t="s">
        <v>81</v>
      </c>
      <c r="AY147" s="18" t="s">
        <v>187</v>
      </c>
      <c r="BE147" s="187">
        <f>IF(N147="základní",J147,0)</f>
        <v>0</v>
      </c>
      <c r="BF147" s="187">
        <f>IF(N147="snížená",J147,0)</f>
        <v>0</v>
      </c>
      <c r="BG147" s="187">
        <f>IF(N147="zákl. přenesená",J147,0)</f>
        <v>0</v>
      </c>
      <c r="BH147" s="187">
        <f>IF(N147="sníž. přenesená",J147,0)</f>
        <v>0</v>
      </c>
      <c r="BI147" s="187">
        <f>IF(N147="nulová",J147,0)</f>
        <v>0</v>
      </c>
      <c r="BJ147" s="18" t="s">
        <v>79</v>
      </c>
      <c r="BK147" s="187">
        <f>ROUND(I147*H147,2)</f>
        <v>0</v>
      </c>
      <c r="BL147" s="18" t="s">
        <v>193</v>
      </c>
      <c r="BM147" s="186" t="s">
        <v>775</v>
      </c>
    </row>
    <row r="148" spans="1:65" s="2" customFormat="1" ht="11.25">
      <c r="A148" s="35"/>
      <c r="B148" s="36"/>
      <c r="C148" s="37"/>
      <c r="D148" s="188" t="s">
        <v>195</v>
      </c>
      <c r="E148" s="37"/>
      <c r="F148" s="189" t="s">
        <v>776</v>
      </c>
      <c r="G148" s="37"/>
      <c r="H148" s="37"/>
      <c r="I148" s="190"/>
      <c r="J148" s="37"/>
      <c r="K148" s="37"/>
      <c r="L148" s="40"/>
      <c r="M148" s="191"/>
      <c r="N148" s="192"/>
      <c r="O148" s="65"/>
      <c r="P148" s="65"/>
      <c r="Q148" s="65"/>
      <c r="R148" s="65"/>
      <c r="S148" s="65"/>
      <c r="T148" s="66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T148" s="18" t="s">
        <v>195</v>
      </c>
      <c r="AU148" s="18" t="s">
        <v>81</v>
      </c>
    </row>
    <row r="149" spans="1:65" s="13" customFormat="1" ht="11.25">
      <c r="B149" s="193"/>
      <c r="C149" s="194"/>
      <c r="D149" s="195" t="s">
        <v>197</v>
      </c>
      <c r="E149" s="194"/>
      <c r="F149" s="197" t="s">
        <v>777</v>
      </c>
      <c r="G149" s="194"/>
      <c r="H149" s="198">
        <v>1170.452</v>
      </c>
      <c r="I149" s="199"/>
      <c r="J149" s="194"/>
      <c r="K149" s="194"/>
      <c r="L149" s="200"/>
      <c r="M149" s="201"/>
      <c r="N149" s="202"/>
      <c r="O149" s="202"/>
      <c r="P149" s="202"/>
      <c r="Q149" s="202"/>
      <c r="R149" s="202"/>
      <c r="S149" s="202"/>
      <c r="T149" s="203"/>
      <c r="AT149" s="204" t="s">
        <v>197</v>
      </c>
      <c r="AU149" s="204" t="s">
        <v>81</v>
      </c>
      <c r="AV149" s="13" t="s">
        <v>81</v>
      </c>
      <c r="AW149" s="13" t="s">
        <v>4</v>
      </c>
      <c r="AX149" s="13" t="s">
        <v>79</v>
      </c>
      <c r="AY149" s="204" t="s">
        <v>187</v>
      </c>
    </row>
    <row r="150" spans="1:65" s="2" customFormat="1" ht="24.2" customHeight="1">
      <c r="A150" s="35"/>
      <c r="B150" s="36"/>
      <c r="C150" s="175" t="s">
        <v>778</v>
      </c>
      <c r="D150" s="175" t="s">
        <v>189</v>
      </c>
      <c r="E150" s="176" t="s">
        <v>318</v>
      </c>
      <c r="F150" s="177" t="s">
        <v>319</v>
      </c>
      <c r="G150" s="178" t="s">
        <v>144</v>
      </c>
      <c r="H150" s="179">
        <v>610.30600000000004</v>
      </c>
      <c r="I150" s="180"/>
      <c r="J150" s="181">
        <f>ROUND(I150*H150,2)</f>
        <v>0</v>
      </c>
      <c r="K150" s="177" t="s">
        <v>192</v>
      </c>
      <c r="L150" s="40"/>
      <c r="M150" s="182" t="s">
        <v>19</v>
      </c>
      <c r="N150" s="183" t="s">
        <v>42</v>
      </c>
      <c r="O150" s="65"/>
      <c r="P150" s="184">
        <f>O150*H150</f>
        <v>0</v>
      </c>
      <c r="Q150" s="184">
        <v>0</v>
      </c>
      <c r="R150" s="184">
        <f>Q150*H150</f>
        <v>0</v>
      </c>
      <c r="S150" s="184">
        <v>0</v>
      </c>
      <c r="T150" s="185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6" t="s">
        <v>193</v>
      </c>
      <c r="AT150" s="186" t="s">
        <v>189</v>
      </c>
      <c r="AU150" s="186" t="s">
        <v>81</v>
      </c>
      <c r="AY150" s="18" t="s">
        <v>187</v>
      </c>
      <c r="BE150" s="187">
        <f>IF(N150="základní",J150,0)</f>
        <v>0</v>
      </c>
      <c r="BF150" s="187">
        <f>IF(N150="snížená",J150,0)</f>
        <v>0</v>
      </c>
      <c r="BG150" s="187">
        <f>IF(N150="zákl. přenesená",J150,0)</f>
        <v>0</v>
      </c>
      <c r="BH150" s="187">
        <f>IF(N150="sníž. přenesená",J150,0)</f>
        <v>0</v>
      </c>
      <c r="BI150" s="187">
        <f>IF(N150="nulová",J150,0)</f>
        <v>0</v>
      </c>
      <c r="BJ150" s="18" t="s">
        <v>79</v>
      </c>
      <c r="BK150" s="187">
        <f>ROUND(I150*H150,2)</f>
        <v>0</v>
      </c>
      <c r="BL150" s="18" t="s">
        <v>193</v>
      </c>
      <c r="BM150" s="186" t="s">
        <v>779</v>
      </c>
    </row>
    <row r="151" spans="1:65" s="2" customFormat="1" ht="11.25">
      <c r="A151" s="35"/>
      <c r="B151" s="36"/>
      <c r="C151" s="37"/>
      <c r="D151" s="188" t="s">
        <v>195</v>
      </c>
      <c r="E151" s="37"/>
      <c r="F151" s="189" t="s">
        <v>321</v>
      </c>
      <c r="G151" s="37"/>
      <c r="H151" s="37"/>
      <c r="I151" s="190"/>
      <c r="J151" s="37"/>
      <c r="K151" s="37"/>
      <c r="L151" s="40"/>
      <c r="M151" s="191"/>
      <c r="N151" s="192"/>
      <c r="O151" s="65"/>
      <c r="P151" s="65"/>
      <c r="Q151" s="65"/>
      <c r="R151" s="65"/>
      <c r="S151" s="65"/>
      <c r="T151" s="66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T151" s="18" t="s">
        <v>195</v>
      </c>
      <c r="AU151" s="18" t="s">
        <v>81</v>
      </c>
    </row>
    <row r="152" spans="1:65" s="13" customFormat="1" ht="11.25">
      <c r="B152" s="193"/>
      <c r="C152" s="194"/>
      <c r="D152" s="195" t="s">
        <v>197</v>
      </c>
      <c r="E152" s="196" t="s">
        <v>19</v>
      </c>
      <c r="F152" s="197" t="s">
        <v>281</v>
      </c>
      <c r="G152" s="194"/>
      <c r="H152" s="198">
        <v>610.30600000000004</v>
      </c>
      <c r="I152" s="199"/>
      <c r="J152" s="194"/>
      <c r="K152" s="194"/>
      <c r="L152" s="200"/>
      <c r="M152" s="201"/>
      <c r="N152" s="202"/>
      <c r="O152" s="202"/>
      <c r="P152" s="202"/>
      <c r="Q152" s="202"/>
      <c r="R152" s="202"/>
      <c r="S152" s="202"/>
      <c r="T152" s="203"/>
      <c r="AT152" s="204" t="s">
        <v>197</v>
      </c>
      <c r="AU152" s="204" t="s">
        <v>81</v>
      </c>
      <c r="AV152" s="13" t="s">
        <v>81</v>
      </c>
      <c r="AW152" s="13" t="s">
        <v>33</v>
      </c>
      <c r="AX152" s="13" t="s">
        <v>79</v>
      </c>
      <c r="AY152" s="204" t="s">
        <v>187</v>
      </c>
    </row>
    <row r="153" spans="1:65" s="2" customFormat="1" ht="24.2" customHeight="1">
      <c r="A153" s="35"/>
      <c r="B153" s="36"/>
      <c r="C153" s="175" t="s">
        <v>288</v>
      </c>
      <c r="D153" s="175" t="s">
        <v>189</v>
      </c>
      <c r="E153" s="176" t="s">
        <v>323</v>
      </c>
      <c r="F153" s="177" t="s">
        <v>324</v>
      </c>
      <c r="G153" s="178" t="s">
        <v>144</v>
      </c>
      <c r="H153" s="179">
        <v>915.45799999999997</v>
      </c>
      <c r="I153" s="180"/>
      <c r="J153" s="181">
        <f>ROUND(I153*H153,2)</f>
        <v>0</v>
      </c>
      <c r="K153" s="177" t="s">
        <v>192</v>
      </c>
      <c r="L153" s="40"/>
      <c r="M153" s="182" t="s">
        <v>19</v>
      </c>
      <c r="N153" s="183" t="s">
        <v>42</v>
      </c>
      <c r="O153" s="65"/>
      <c r="P153" s="184">
        <f>O153*H153</f>
        <v>0</v>
      </c>
      <c r="Q153" s="184">
        <v>0</v>
      </c>
      <c r="R153" s="184">
        <f>Q153*H153</f>
        <v>0</v>
      </c>
      <c r="S153" s="184">
        <v>0</v>
      </c>
      <c r="T153" s="185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6" t="s">
        <v>193</v>
      </c>
      <c r="AT153" s="186" t="s">
        <v>189</v>
      </c>
      <c r="AU153" s="186" t="s">
        <v>81</v>
      </c>
      <c r="AY153" s="18" t="s">
        <v>187</v>
      </c>
      <c r="BE153" s="187">
        <f>IF(N153="základní",J153,0)</f>
        <v>0</v>
      </c>
      <c r="BF153" s="187">
        <f>IF(N153="snížená",J153,0)</f>
        <v>0</v>
      </c>
      <c r="BG153" s="187">
        <f>IF(N153="zákl. přenesená",J153,0)</f>
        <v>0</v>
      </c>
      <c r="BH153" s="187">
        <f>IF(N153="sníž. přenesená",J153,0)</f>
        <v>0</v>
      </c>
      <c r="BI153" s="187">
        <f>IF(N153="nulová",J153,0)</f>
        <v>0</v>
      </c>
      <c r="BJ153" s="18" t="s">
        <v>79</v>
      </c>
      <c r="BK153" s="187">
        <f>ROUND(I153*H153,2)</f>
        <v>0</v>
      </c>
      <c r="BL153" s="18" t="s">
        <v>193</v>
      </c>
      <c r="BM153" s="186" t="s">
        <v>780</v>
      </c>
    </row>
    <row r="154" spans="1:65" s="2" customFormat="1" ht="11.25">
      <c r="A154" s="35"/>
      <c r="B154" s="36"/>
      <c r="C154" s="37"/>
      <c r="D154" s="188" t="s">
        <v>195</v>
      </c>
      <c r="E154" s="37"/>
      <c r="F154" s="189" t="s">
        <v>326</v>
      </c>
      <c r="G154" s="37"/>
      <c r="H154" s="37"/>
      <c r="I154" s="190"/>
      <c r="J154" s="37"/>
      <c r="K154" s="37"/>
      <c r="L154" s="40"/>
      <c r="M154" s="191"/>
      <c r="N154" s="192"/>
      <c r="O154" s="65"/>
      <c r="P154" s="65"/>
      <c r="Q154" s="65"/>
      <c r="R154" s="65"/>
      <c r="S154" s="65"/>
      <c r="T154" s="66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T154" s="18" t="s">
        <v>195</v>
      </c>
      <c r="AU154" s="18" t="s">
        <v>81</v>
      </c>
    </row>
    <row r="155" spans="1:65" s="13" customFormat="1" ht="11.25">
      <c r="B155" s="193"/>
      <c r="C155" s="194"/>
      <c r="D155" s="195" t="s">
        <v>197</v>
      </c>
      <c r="E155" s="196" t="s">
        <v>19</v>
      </c>
      <c r="F155" s="197" t="s">
        <v>287</v>
      </c>
      <c r="G155" s="194"/>
      <c r="H155" s="198">
        <v>915.45799999999997</v>
      </c>
      <c r="I155" s="199"/>
      <c r="J155" s="194"/>
      <c r="K155" s="194"/>
      <c r="L155" s="200"/>
      <c r="M155" s="201"/>
      <c r="N155" s="202"/>
      <c r="O155" s="202"/>
      <c r="P155" s="202"/>
      <c r="Q155" s="202"/>
      <c r="R155" s="202"/>
      <c r="S155" s="202"/>
      <c r="T155" s="203"/>
      <c r="AT155" s="204" t="s">
        <v>197</v>
      </c>
      <c r="AU155" s="204" t="s">
        <v>81</v>
      </c>
      <c r="AV155" s="13" t="s">
        <v>81</v>
      </c>
      <c r="AW155" s="13" t="s">
        <v>33</v>
      </c>
      <c r="AX155" s="13" t="s">
        <v>79</v>
      </c>
      <c r="AY155" s="204" t="s">
        <v>187</v>
      </c>
    </row>
    <row r="156" spans="1:65" s="2" customFormat="1" ht="24.2" customHeight="1">
      <c r="A156" s="35"/>
      <c r="B156" s="36"/>
      <c r="C156" s="175" t="s">
        <v>295</v>
      </c>
      <c r="D156" s="175" t="s">
        <v>189</v>
      </c>
      <c r="E156" s="176" t="s">
        <v>328</v>
      </c>
      <c r="F156" s="177" t="s">
        <v>329</v>
      </c>
      <c r="G156" s="178" t="s">
        <v>330</v>
      </c>
      <c r="H156" s="179">
        <v>1111.9290000000001</v>
      </c>
      <c r="I156" s="180"/>
      <c r="J156" s="181">
        <f>ROUND(I156*H156,2)</f>
        <v>0</v>
      </c>
      <c r="K156" s="177" t="s">
        <v>192</v>
      </c>
      <c r="L156" s="40"/>
      <c r="M156" s="182" t="s">
        <v>19</v>
      </c>
      <c r="N156" s="183" t="s">
        <v>42</v>
      </c>
      <c r="O156" s="65"/>
      <c r="P156" s="184">
        <f>O156*H156</f>
        <v>0</v>
      </c>
      <c r="Q156" s="184">
        <v>0</v>
      </c>
      <c r="R156" s="184">
        <f>Q156*H156</f>
        <v>0</v>
      </c>
      <c r="S156" s="184">
        <v>0</v>
      </c>
      <c r="T156" s="185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6" t="s">
        <v>193</v>
      </c>
      <c r="AT156" s="186" t="s">
        <v>189</v>
      </c>
      <c r="AU156" s="186" t="s">
        <v>81</v>
      </c>
      <c r="AY156" s="18" t="s">
        <v>187</v>
      </c>
      <c r="BE156" s="187">
        <f>IF(N156="základní",J156,0)</f>
        <v>0</v>
      </c>
      <c r="BF156" s="187">
        <f>IF(N156="snížená",J156,0)</f>
        <v>0</v>
      </c>
      <c r="BG156" s="187">
        <f>IF(N156="zákl. přenesená",J156,0)</f>
        <v>0</v>
      </c>
      <c r="BH156" s="187">
        <f>IF(N156="sníž. přenesená",J156,0)</f>
        <v>0</v>
      </c>
      <c r="BI156" s="187">
        <f>IF(N156="nulová",J156,0)</f>
        <v>0</v>
      </c>
      <c r="BJ156" s="18" t="s">
        <v>79</v>
      </c>
      <c r="BK156" s="187">
        <f>ROUND(I156*H156,2)</f>
        <v>0</v>
      </c>
      <c r="BL156" s="18" t="s">
        <v>193</v>
      </c>
      <c r="BM156" s="186" t="s">
        <v>781</v>
      </c>
    </row>
    <row r="157" spans="1:65" s="2" customFormat="1" ht="11.25">
      <c r="A157" s="35"/>
      <c r="B157" s="36"/>
      <c r="C157" s="37"/>
      <c r="D157" s="188" t="s">
        <v>195</v>
      </c>
      <c r="E157" s="37"/>
      <c r="F157" s="189" t="s">
        <v>332</v>
      </c>
      <c r="G157" s="37"/>
      <c r="H157" s="37"/>
      <c r="I157" s="190"/>
      <c r="J157" s="37"/>
      <c r="K157" s="37"/>
      <c r="L157" s="40"/>
      <c r="M157" s="191"/>
      <c r="N157" s="192"/>
      <c r="O157" s="65"/>
      <c r="P157" s="65"/>
      <c r="Q157" s="65"/>
      <c r="R157" s="65"/>
      <c r="S157" s="65"/>
      <c r="T157" s="66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T157" s="18" t="s">
        <v>195</v>
      </c>
      <c r="AU157" s="18" t="s">
        <v>81</v>
      </c>
    </row>
    <row r="158" spans="1:65" s="15" customFormat="1" ht="11.25">
      <c r="B158" s="216"/>
      <c r="C158" s="217"/>
      <c r="D158" s="195" t="s">
        <v>197</v>
      </c>
      <c r="E158" s="218" t="s">
        <v>19</v>
      </c>
      <c r="F158" s="219" t="s">
        <v>333</v>
      </c>
      <c r="G158" s="217"/>
      <c r="H158" s="218" t="s">
        <v>19</v>
      </c>
      <c r="I158" s="220"/>
      <c r="J158" s="217"/>
      <c r="K158" s="217"/>
      <c r="L158" s="221"/>
      <c r="M158" s="222"/>
      <c r="N158" s="223"/>
      <c r="O158" s="223"/>
      <c r="P158" s="223"/>
      <c r="Q158" s="223"/>
      <c r="R158" s="223"/>
      <c r="S158" s="223"/>
      <c r="T158" s="224"/>
      <c r="AT158" s="225" t="s">
        <v>197</v>
      </c>
      <c r="AU158" s="225" t="s">
        <v>81</v>
      </c>
      <c r="AV158" s="15" t="s">
        <v>79</v>
      </c>
      <c r="AW158" s="15" t="s">
        <v>33</v>
      </c>
      <c r="AX158" s="15" t="s">
        <v>71</v>
      </c>
      <c r="AY158" s="225" t="s">
        <v>187</v>
      </c>
    </row>
    <row r="159" spans="1:65" s="13" customFormat="1" ht="11.25">
      <c r="B159" s="193"/>
      <c r="C159" s="194"/>
      <c r="D159" s="195" t="s">
        <v>197</v>
      </c>
      <c r="E159" s="196" t="s">
        <v>19</v>
      </c>
      <c r="F159" s="197" t="s">
        <v>334</v>
      </c>
      <c r="G159" s="194"/>
      <c r="H159" s="198">
        <v>1111.9290000000001</v>
      </c>
      <c r="I159" s="199"/>
      <c r="J159" s="194"/>
      <c r="K159" s="194"/>
      <c r="L159" s="200"/>
      <c r="M159" s="201"/>
      <c r="N159" s="202"/>
      <c r="O159" s="202"/>
      <c r="P159" s="202"/>
      <c r="Q159" s="202"/>
      <c r="R159" s="202"/>
      <c r="S159" s="202"/>
      <c r="T159" s="203"/>
      <c r="AT159" s="204" t="s">
        <v>197</v>
      </c>
      <c r="AU159" s="204" t="s">
        <v>81</v>
      </c>
      <c r="AV159" s="13" t="s">
        <v>81</v>
      </c>
      <c r="AW159" s="13" t="s">
        <v>33</v>
      </c>
      <c r="AX159" s="13" t="s">
        <v>79</v>
      </c>
      <c r="AY159" s="204" t="s">
        <v>187</v>
      </c>
    </row>
    <row r="160" spans="1:65" s="2" customFormat="1" ht="24.2" customHeight="1">
      <c r="A160" s="35"/>
      <c r="B160" s="36"/>
      <c r="C160" s="175" t="s">
        <v>300</v>
      </c>
      <c r="D160" s="175" t="s">
        <v>189</v>
      </c>
      <c r="E160" s="176" t="s">
        <v>336</v>
      </c>
      <c r="F160" s="177" t="s">
        <v>337</v>
      </c>
      <c r="G160" s="178" t="s">
        <v>144</v>
      </c>
      <c r="H160" s="179">
        <v>1207.1379999999999</v>
      </c>
      <c r="I160" s="180"/>
      <c r="J160" s="181">
        <f>ROUND(I160*H160,2)</f>
        <v>0</v>
      </c>
      <c r="K160" s="177" t="s">
        <v>192</v>
      </c>
      <c r="L160" s="40"/>
      <c r="M160" s="182" t="s">
        <v>19</v>
      </c>
      <c r="N160" s="183" t="s">
        <v>42</v>
      </c>
      <c r="O160" s="65"/>
      <c r="P160" s="184">
        <f>O160*H160</f>
        <v>0</v>
      </c>
      <c r="Q160" s="184">
        <v>0</v>
      </c>
      <c r="R160" s="184">
        <f>Q160*H160</f>
        <v>0</v>
      </c>
      <c r="S160" s="184">
        <v>0</v>
      </c>
      <c r="T160" s="185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6" t="s">
        <v>193</v>
      </c>
      <c r="AT160" s="186" t="s">
        <v>189</v>
      </c>
      <c r="AU160" s="186" t="s">
        <v>81</v>
      </c>
      <c r="AY160" s="18" t="s">
        <v>187</v>
      </c>
      <c r="BE160" s="187">
        <f>IF(N160="základní",J160,0)</f>
        <v>0</v>
      </c>
      <c r="BF160" s="187">
        <f>IF(N160="snížená",J160,0)</f>
        <v>0</v>
      </c>
      <c r="BG160" s="187">
        <f>IF(N160="zákl. přenesená",J160,0)</f>
        <v>0</v>
      </c>
      <c r="BH160" s="187">
        <f>IF(N160="sníž. přenesená",J160,0)</f>
        <v>0</v>
      </c>
      <c r="BI160" s="187">
        <f>IF(N160="nulová",J160,0)</f>
        <v>0</v>
      </c>
      <c r="BJ160" s="18" t="s">
        <v>79</v>
      </c>
      <c r="BK160" s="187">
        <f>ROUND(I160*H160,2)</f>
        <v>0</v>
      </c>
      <c r="BL160" s="18" t="s">
        <v>193</v>
      </c>
      <c r="BM160" s="186" t="s">
        <v>782</v>
      </c>
    </row>
    <row r="161" spans="1:65" s="2" customFormat="1" ht="11.25">
      <c r="A161" s="35"/>
      <c r="B161" s="36"/>
      <c r="C161" s="37"/>
      <c r="D161" s="188" t="s">
        <v>195</v>
      </c>
      <c r="E161" s="37"/>
      <c r="F161" s="189" t="s">
        <v>339</v>
      </c>
      <c r="G161" s="37"/>
      <c r="H161" s="37"/>
      <c r="I161" s="190"/>
      <c r="J161" s="37"/>
      <c r="K161" s="37"/>
      <c r="L161" s="40"/>
      <c r="M161" s="191"/>
      <c r="N161" s="192"/>
      <c r="O161" s="65"/>
      <c r="P161" s="65"/>
      <c r="Q161" s="65"/>
      <c r="R161" s="65"/>
      <c r="S161" s="65"/>
      <c r="T161" s="66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T161" s="18" t="s">
        <v>195</v>
      </c>
      <c r="AU161" s="18" t="s">
        <v>81</v>
      </c>
    </row>
    <row r="162" spans="1:65" s="13" customFormat="1" ht="11.25">
      <c r="B162" s="193"/>
      <c r="C162" s="194"/>
      <c r="D162" s="195" t="s">
        <v>197</v>
      </c>
      <c r="E162" s="196" t="s">
        <v>19</v>
      </c>
      <c r="F162" s="197" t="s">
        <v>340</v>
      </c>
      <c r="G162" s="194"/>
      <c r="H162" s="198">
        <v>1525.7639999999999</v>
      </c>
      <c r="I162" s="199"/>
      <c r="J162" s="194"/>
      <c r="K162" s="194"/>
      <c r="L162" s="200"/>
      <c r="M162" s="201"/>
      <c r="N162" s="202"/>
      <c r="O162" s="202"/>
      <c r="P162" s="202"/>
      <c r="Q162" s="202"/>
      <c r="R162" s="202"/>
      <c r="S162" s="202"/>
      <c r="T162" s="203"/>
      <c r="AT162" s="204" t="s">
        <v>197</v>
      </c>
      <c r="AU162" s="204" t="s">
        <v>81</v>
      </c>
      <c r="AV162" s="13" t="s">
        <v>81</v>
      </c>
      <c r="AW162" s="13" t="s">
        <v>33</v>
      </c>
      <c r="AX162" s="13" t="s">
        <v>71</v>
      </c>
      <c r="AY162" s="204" t="s">
        <v>187</v>
      </c>
    </row>
    <row r="163" spans="1:65" s="13" customFormat="1" ht="11.25">
      <c r="B163" s="193"/>
      <c r="C163" s="194"/>
      <c r="D163" s="195" t="s">
        <v>197</v>
      </c>
      <c r="E163" s="196" t="s">
        <v>19</v>
      </c>
      <c r="F163" s="197" t="s">
        <v>783</v>
      </c>
      <c r="G163" s="194"/>
      <c r="H163" s="198">
        <v>-260.69400000000002</v>
      </c>
      <c r="I163" s="199"/>
      <c r="J163" s="194"/>
      <c r="K163" s="194"/>
      <c r="L163" s="200"/>
      <c r="M163" s="201"/>
      <c r="N163" s="202"/>
      <c r="O163" s="202"/>
      <c r="P163" s="202"/>
      <c r="Q163" s="202"/>
      <c r="R163" s="202"/>
      <c r="S163" s="202"/>
      <c r="T163" s="203"/>
      <c r="AT163" s="204" t="s">
        <v>197</v>
      </c>
      <c r="AU163" s="204" t="s">
        <v>81</v>
      </c>
      <c r="AV163" s="13" t="s">
        <v>81</v>
      </c>
      <c r="AW163" s="13" t="s">
        <v>33</v>
      </c>
      <c r="AX163" s="13" t="s">
        <v>71</v>
      </c>
      <c r="AY163" s="204" t="s">
        <v>187</v>
      </c>
    </row>
    <row r="164" spans="1:65" s="13" customFormat="1" ht="11.25">
      <c r="B164" s="193"/>
      <c r="C164" s="194"/>
      <c r="D164" s="195" t="s">
        <v>197</v>
      </c>
      <c r="E164" s="196" t="s">
        <v>19</v>
      </c>
      <c r="F164" s="197" t="s">
        <v>784</v>
      </c>
      <c r="G164" s="194"/>
      <c r="H164" s="198">
        <v>-57.932000000000002</v>
      </c>
      <c r="I164" s="199"/>
      <c r="J164" s="194"/>
      <c r="K164" s="194"/>
      <c r="L164" s="200"/>
      <c r="M164" s="201"/>
      <c r="N164" s="202"/>
      <c r="O164" s="202"/>
      <c r="P164" s="202"/>
      <c r="Q164" s="202"/>
      <c r="R164" s="202"/>
      <c r="S164" s="202"/>
      <c r="T164" s="203"/>
      <c r="AT164" s="204" t="s">
        <v>197</v>
      </c>
      <c r="AU164" s="204" t="s">
        <v>81</v>
      </c>
      <c r="AV164" s="13" t="s">
        <v>81</v>
      </c>
      <c r="AW164" s="13" t="s">
        <v>33</v>
      </c>
      <c r="AX164" s="13" t="s">
        <v>71</v>
      </c>
      <c r="AY164" s="204" t="s">
        <v>187</v>
      </c>
    </row>
    <row r="165" spans="1:65" s="14" customFormat="1" ht="11.25">
      <c r="B165" s="205"/>
      <c r="C165" s="206"/>
      <c r="D165" s="195" t="s">
        <v>197</v>
      </c>
      <c r="E165" s="207" t="s">
        <v>147</v>
      </c>
      <c r="F165" s="208" t="s">
        <v>199</v>
      </c>
      <c r="G165" s="206"/>
      <c r="H165" s="209">
        <v>1207.1379999999999</v>
      </c>
      <c r="I165" s="210"/>
      <c r="J165" s="206"/>
      <c r="K165" s="206"/>
      <c r="L165" s="211"/>
      <c r="M165" s="212"/>
      <c r="N165" s="213"/>
      <c r="O165" s="213"/>
      <c r="P165" s="213"/>
      <c r="Q165" s="213"/>
      <c r="R165" s="213"/>
      <c r="S165" s="213"/>
      <c r="T165" s="214"/>
      <c r="AT165" s="215" t="s">
        <v>197</v>
      </c>
      <c r="AU165" s="215" t="s">
        <v>81</v>
      </c>
      <c r="AV165" s="14" t="s">
        <v>193</v>
      </c>
      <c r="AW165" s="14" t="s">
        <v>33</v>
      </c>
      <c r="AX165" s="14" t="s">
        <v>79</v>
      </c>
      <c r="AY165" s="215" t="s">
        <v>187</v>
      </c>
    </row>
    <row r="166" spans="1:65" s="2" customFormat="1" ht="16.5" customHeight="1">
      <c r="A166" s="35"/>
      <c r="B166" s="36"/>
      <c r="C166" s="226" t="s">
        <v>7</v>
      </c>
      <c r="D166" s="226" t="s">
        <v>346</v>
      </c>
      <c r="E166" s="227" t="s">
        <v>347</v>
      </c>
      <c r="F166" s="228" t="s">
        <v>348</v>
      </c>
      <c r="G166" s="229" t="s">
        <v>330</v>
      </c>
      <c r="H166" s="230">
        <v>479.88</v>
      </c>
      <c r="I166" s="231"/>
      <c r="J166" s="232">
        <f>ROUND(I166*H166,2)</f>
        <v>0</v>
      </c>
      <c r="K166" s="228" t="s">
        <v>192</v>
      </c>
      <c r="L166" s="233"/>
      <c r="M166" s="234" t="s">
        <v>19</v>
      </c>
      <c r="N166" s="235" t="s">
        <v>42</v>
      </c>
      <c r="O166" s="65"/>
      <c r="P166" s="184">
        <f>O166*H166</f>
        <v>0</v>
      </c>
      <c r="Q166" s="184">
        <v>0</v>
      </c>
      <c r="R166" s="184">
        <f>Q166*H166</f>
        <v>0</v>
      </c>
      <c r="S166" s="184">
        <v>0</v>
      </c>
      <c r="T166" s="185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6" t="s">
        <v>232</v>
      </c>
      <c r="AT166" s="186" t="s">
        <v>346</v>
      </c>
      <c r="AU166" s="186" t="s">
        <v>81</v>
      </c>
      <c r="AY166" s="18" t="s">
        <v>187</v>
      </c>
      <c r="BE166" s="187">
        <f>IF(N166="základní",J166,0)</f>
        <v>0</v>
      </c>
      <c r="BF166" s="187">
        <f>IF(N166="snížená",J166,0)</f>
        <v>0</v>
      </c>
      <c r="BG166" s="187">
        <f>IF(N166="zákl. přenesená",J166,0)</f>
        <v>0</v>
      </c>
      <c r="BH166" s="187">
        <f>IF(N166="sníž. přenesená",J166,0)</f>
        <v>0</v>
      </c>
      <c r="BI166" s="187">
        <f>IF(N166="nulová",J166,0)</f>
        <v>0</v>
      </c>
      <c r="BJ166" s="18" t="s">
        <v>79</v>
      </c>
      <c r="BK166" s="187">
        <f>ROUND(I166*H166,2)</f>
        <v>0</v>
      </c>
      <c r="BL166" s="18" t="s">
        <v>193</v>
      </c>
      <c r="BM166" s="186" t="s">
        <v>785</v>
      </c>
    </row>
    <row r="167" spans="1:65" s="13" customFormat="1" ht="11.25">
      <c r="B167" s="193"/>
      <c r="C167" s="194"/>
      <c r="D167" s="195" t="s">
        <v>197</v>
      </c>
      <c r="E167" s="196" t="s">
        <v>19</v>
      </c>
      <c r="F167" s="197" t="s">
        <v>786</v>
      </c>
      <c r="G167" s="194"/>
      <c r="H167" s="198">
        <v>215</v>
      </c>
      <c r="I167" s="199"/>
      <c r="J167" s="194"/>
      <c r="K167" s="194"/>
      <c r="L167" s="200"/>
      <c r="M167" s="201"/>
      <c r="N167" s="202"/>
      <c r="O167" s="202"/>
      <c r="P167" s="202"/>
      <c r="Q167" s="202"/>
      <c r="R167" s="202"/>
      <c r="S167" s="202"/>
      <c r="T167" s="203"/>
      <c r="AT167" s="204" t="s">
        <v>197</v>
      </c>
      <c r="AU167" s="204" t="s">
        <v>81</v>
      </c>
      <c r="AV167" s="13" t="s">
        <v>81</v>
      </c>
      <c r="AW167" s="13" t="s">
        <v>33</v>
      </c>
      <c r="AX167" s="13" t="s">
        <v>71</v>
      </c>
      <c r="AY167" s="204" t="s">
        <v>187</v>
      </c>
    </row>
    <row r="168" spans="1:65" s="13" customFormat="1" ht="11.25">
      <c r="B168" s="193"/>
      <c r="C168" s="194"/>
      <c r="D168" s="195" t="s">
        <v>197</v>
      </c>
      <c r="E168" s="196" t="s">
        <v>19</v>
      </c>
      <c r="F168" s="197" t="s">
        <v>787</v>
      </c>
      <c r="G168" s="194"/>
      <c r="H168" s="198">
        <v>51.6</v>
      </c>
      <c r="I168" s="199"/>
      <c r="J168" s="194"/>
      <c r="K168" s="194"/>
      <c r="L168" s="200"/>
      <c r="M168" s="201"/>
      <c r="N168" s="202"/>
      <c r="O168" s="202"/>
      <c r="P168" s="202"/>
      <c r="Q168" s="202"/>
      <c r="R168" s="202"/>
      <c r="S168" s="202"/>
      <c r="T168" s="203"/>
      <c r="AT168" s="204" t="s">
        <v>197</v>
      </c>
      <c r="AU168" s="204" t="s">
        <v>81</v>
      </c>
      <c r="AV168" s="13" t="s">
        <v>81</v>
      </c>
      <c r="AW168" s="13" t="s">
        <v>33</v>
      </c>
      <c r="AX168" s="13" t="s">
        <v>71</v>
      </c>
      <c r="AY168" s="204" t="s">
        <v>187</v>
      </c>
    </row>
    <row r="169" spans="1:65" s="14" customFormat="1" ht="11.25">
      <c r="B169" s="205"/>
      <c r="C169" s="206"/>
      <c r="D169" s="195" t="s">
        <v>197</v>
      </c>
      <c r="E169" s="207" t="s">
        <v>150</v>
      </c>
      <c r="F169" s="208" t="s">
        <v>199</v>
      </c>
      <c r="G169" s="206"/>
      <c r="H169" s="209">
        <v>266.60000000000002</v>
      </c>
      <c r="I169" s="210"/>
      <c r="J169" s="206"/>
      <c r="K169" s="206"/>
      <c r="L169" s="211"/>
      <c r="M169" s="212"/>
      <c r="N169" s="213"/>
      <c r="O169" s="213"/>
      <c r="P169" s="213"/>
      <c r="Q169" s="213"/>
      <c r="R169" s="213"/>
      <c r="S169" s="213"/>
      <c r="T169" s="214"/>
      <c r="AT169" s="215" t="s">
        <v>197</v>
      </c>
      <c r="AU169" s="215" t="s">
        <v>81</v>
      </c>
      <c r="AV169" s="14" t="s">
        <v>193</v>
      </c>
      <c r="AW169" s="14" t="s">
        <v>33</v>
      </c>
      <c r="AX169" s="14" t="s">
        <v>71</v>
      </c>
      <c r="AY169" s="215" t="s">
        <v>187</v>
      </c>
    </row>
    <row r="170" spans="1:65" s="13" customFormat="1" ht="11.25">
      <c r="B170" s="193"/>
      <c r="C170" s="194"/>
      <c r="D170" s="195" t="s">
        <v>197</v>
      </c>
      <c r="E170" s="196" t="s">
        <v>19</v>
      </c>
      <c r="F170" s="197" t="s">
        <v>353</v>
      </c>
      <c r="G170" s="194"/>
      <c r="H170" s="198">
        <v>479.88</v>
      </c>
      <c r="I170" s="199"/>
      <c r="J170" s="194"/>
      <c r="K170" s="194"/>
      <c r="L170" s="200"/>
      <c r="M170" s="201"/>
      <c r="N170" s="202"/>
      <c r="O170" s="202"/>
      <c r="P170" s="202"/>
      <c r="Q170" s="202"/>
      <c r="R170" s="202"/>
      <c r="S170" s="202"/>
      <c r="T170" s="203"/>
      <c r="AT170" s="204" t="s">
        <v>197</v>
      </c>
      <c r="AU170" s="204" t="s">
        <v>81</v>
      </c>
      <c r="AV170" s="13" t="s">
        <v>81</v>
      </c>
      <c r="AW170" s="13" t="s">
        <v>33</v>
      </c>
      <c r="AX170" s="13" t="s">
        <v>79</v>
      </c>
      <c r="AY170" s="204" t="s">
        <v>187</v>
      </c>
    </row>
    <row r="171" spans="1:65" s="2" customFormat="1" ht="37.9" customHeight="1">
      <c r="A171" s="35"/>
      <c r="B171" s="36"/>
      <c r="C171" s="175" t="s">
        <v>312</v>
      </c>
      <c r="D171" s="175" t="s">
        <v>189</v>
      </c>
      <c r="E171" s="176" t="s">
        <v>355</v>
      </c>
      <c r="F171" s="177" t="s">
        <v>356</v>
      </c>
      <c r="G171" s="178" t="s">
        <v>144</v>
      </c>
      <c r="H171" s="179">
        <v>260.69400000000002</v>
      </c>
      <c r="I171" s="180"/>
      <c r="J171" s="181">
        <f>ROUND(I171*H171,2)</f>
        <v>0</v>
      </c>
      <c r="K171" s="177" t="s">
        <v>192</v>
      </c>
      <c r="L171" s="40"/>
      <c r="M171" s="182" t="s">
        <v>19</v>
      </c>
      <c r="N171" s="183" t="s">
        <v>42</v>
      </c>
      <c r="O171" s="65"/>
      <c r="P171" s="184">
        <f>O171*H171</f>
        <v>0</v>
      </c>
      <c r="Q171" s="184">
        <v>0</v>
      </c>
      <c r="R171" s="184">
        <f>Q171*H171</f>
        <v>0</v>
      </c>
      <c r="S171" s="184">
        <v>0</v>
      </c>
      <c r="T171" s="185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6" t="s">
        <v>193</v>
      </c>
      <c r="AT171" s="186" t="s">
        <v>189</v>
      </c>
      <c r="AU171" s="186" t="s">
        <v>81</v>
      </c>
      <c r="AY171" s="18" t="s">
        <v>187</v>
      </c>
      <c r="BE171" s="187">
        <f>IF(N171="základní",J171,0)</f>
        <v>0</v>
      </c>
      <c r="BF171" s="187">
        <f>IF(N171="snížená",J171,0)</f>
        <v>0</v>
      </c>
      <c r="BG171" s="187">
        <f>IF(N171="zákl. přenesená",J171,0)</f>
        <v>0</v>
      </c>
      <c r="BH171" s="187">
        <f>IF(N171="sníž. přenesená",J171,0)</f>
        <v>0</v>
      </c>
      <c r="BI171" s="187">
        <f>IF(N171="nulová",J171,0)</f>
        <v>0</v>
      </c>
      <c r="BJ171" s="18" t="s">
        <v>79</v>
      </c>
      <c r="BK171" s="187">
        <f>ROUND(I171*H171,2)</f>
        <v>0</v>
      </c>
      <c r="BL171" s="18" t="s">
        <v>193</v>
      </c>
      <c r="BM171" s="186" t="s">
        <v>788</v>
      </c>
    </row>
    <row r="172" spans="1:65" s="2" customFormat="1" ht="11.25">
      <c r="A172" s="35"/>
      <c r="B172" s="36"/>
      <c r="C172" s="37"/>
      <c r="D172" s="188" t="s">
        <v>195</v>
      </c>
      <c r="E172" s="37"/>
      <c r="F172" s="189" t="s">
        <v>358</v>
      </c>
      <c r="G172" s="37"/>
      <c r="H172" s="37"/>
      <c r="I172" s="190"/>
      <c r="J172" s="37"/>
      <c r="K172" s="37"/>
      <c r="L172" s="40"/>
      <c r="M172" s="191"/>
      <c r="N172" s="192"/>
      <c r="O172" s="65"/>
      <c r="P172" s="65"/>
      <c r="Q172" s="65"/>
      <c r="R172" s="65"/>
      <c r="S172" s="65"/>
      <c r="T172" s="66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T172" s="18" t="s">
        <v>195</v>
      </c>
      <c r="AU172" s="18" t="s">
        <v>81</v>
      </c>
    </row>
    <row r="173" spans="1:65" s="13" customFormat="1" ht="11.25">
      <c r="B173" s="193"/>
      <c r="C173" s="194"/>
      <c r="D173" s="195" t="s">
        <v>197</v>
      </c>
      <c r="E173" s="196" t="s">
        <v>19</v>
      </c>
      <c r="F173" s="197" t="s">
        <v>789</v>
      </c>
      <c r="G173" s="194"/>
      <c r="H173" s="198">
        <v>260.69400000000002</v>
      </c>
      <c r="I173" s="199"/>
      <c r="J173" s="194"/>
      <c r="K173" s="194"/>
      <c r="L173" s="200"/>
      <c r="M173" s="201"/>
      <c r="N173" s="202"/>
      <c r="O173" s="202"/>
      <c r="P173" s="202"/>
      <c r="Q173" s="202"/>
      <c r="R173" s="202"/>
      <c r="S173" s="202"/>
      <c r="T173" s="203"/>
      <c r="AT173" s="204" t="s">
        <v>197</v>
      </c>
      <c r="AU173" s="204" t="s">
        <v>81</v>
      </c>
      <c r="AV173" s="13" t="s">
        <v>81</v>
      </c>
      <c r="AW173" s="13" t="s">
        <v>33</v>
      </c>
      <c r="AX173" s="13" t="s">
        <v>71</v>
      </c>
      <c r="AY173" s="204" t="s">
        <v>187</v>
      </c>
    </row>
    <row r="174" spans="1:65" s="14" customFormat="1" ht="11.25">
      <c r="B174" s="205"/>
      <c r="C174" s="206"/>
      <c r="D174" s="195" t="s">
        <v>197</v>
      </c>
      <c r="E174" s="207" t="s">
        <v>153</v>
      </c>
      <c r="F174" s="208" t="s">
        <v>199</v>
      </c>
      <c r="G174" s="206"/>
      <c r="H174" s="209">
        <v>260.69400000000002</v>
      </c>
      <c r="I174" s="210"/>
      <c r="J174" s="206"/>
      <c r="K174" s="206"/>
      <c r="L174" s="211"/>
      <c r="M174" s="212"/>
      <c r="N174" s="213"/>
      <c r="O174" s="213"/>
      <c r="P174" s="213"/>
      <c r="Q174" s="213"/>
      <c r="R174" s="213"/>
      <c r="S174" s="213"/>
      <c r="T174" s="214"/>
      <c r="AT174" s="215" t="s">
        <v>197</v>
      </c>
      <c r="AU174" s="215" t="s">
        <v>81</v>
      </c>
      <c r="AV174" s="14" t="s">
        <v>193</v>
      </c>
      <c r="AW174" s="14" t="s">
        <v>33</v>
      </c>
      <c r="AX174" s="14" t="s">
        <v>79</v>
      </c>
      <c r="AY174" s="215" t="s">
        <v>187</v>
      </c>
    </row>
    <row r="175" spans="1:65" s="2" customFormat="1" ht="16.5" customHeight="1">
      <c r="A175" s="35"/>
      <c r="B175" s="36"/>
      <c r="C175" s="226" t="s">
        <v>790</v>
      </c>
      <c r="D175" s="226" t="s">
        <v>346</v>
      </c>
      <c r="E175" s="227" t="s">
        <v>363</v>
      </c>
      <c r="F175" s="228" t="s">
        <v>364</v>
      </c>
      <c r="G175" s="229" t="s">
        <v>330</v>
      </c>
      <c r="H175" s="230">
        <v>469.24900000000002</v>
      </c>
      <c r="I175" s="231"/>
      <c r="J175" s="232">
        <f>ROUND(I175*H175,2)</f>
        <v>0</v>
      </c>
      <c r="K175" s="228" t="s">
        <v>192</v>
      </c>
      <c r="L175" s="233"/>
      <c r="M175" s="234" t="s">
        <v>19</v>
      </c>
      <c r="N175" s="235" t="s">
        <v>42</v>
      </c>
      <c r="O175" s="65"/>
      <c r="P175" s="184">
        <f>O175*H175</f>
        <v>0</v>
      </c>
      <c r="Q175" s="184">
        <v>0</v>
      </c>
      <c r="R175" s="184">
        <f>Q175*H175</f>
        <v>0</v>
      </c>
      <c r="S175" s="184">
        <v>0</v>
      </c>
      <c r="T175" s="185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6" t="s">
        <v>232</v>
      </c>
      <c r="AT175" s="186" t="s">
        <v>346</v>
      </c>
      <c r="AU175" s="186" t="s">
        <v>81</v>
      </c>
      <c r="AY175" s="18" t="s">
        <v>187</v>
      </c>
      <c r="BE175" s="187">
        <f>IF(N175="základní",J175,0)</f>
        <v>0</v>
      </c>
      <c r="BF175" s="187">
        <f>IF(N175="snížená",J175,0)</f>
        <v>0</v>
      </c>
      <c r="BG175" s="187">
        <f>IF(N175="zákl. přenesená",J175,0)</f>
        <v>0</v>
      </c>
      <c r="BH175" s="187">
        <f>IF(N175="sníž. přenesená",J175,0)</f>
        <v>0</v>
      </c>
      <c r="BI175" s="187">
        <f>IF(N175="nulová",J175,0)</f>
        <v>0</v>
      </c>
      <c r="BJ175" s="18" t="s">
        <v>79</v>
      </c>
      <c r="BK175" s="187">
        <f>ROUND(I175*H175,2)</f>
        <v>0</v>
      </c>
      <c r="BL175" s="18" t="s">
        <v>193</v>
      </c>
      <c r="BM175" s="186" t="s">
        <v>791</v>
      </c>
    </row>
    <row r="176" spans="1:65" s="13" customFormat="1" ht="11.25">
      <c r="B176" s="193"/>
      <c r="C176" s="194"/>
      <c r="D176" s="195" t="s">
        <v>197</v>
      </c>
      <c r="E176" s="194"/>
      <c r="F176" s="197" t="s">
        <v>792</v>
      </c>
      <c r="G176" s="194"/>
      <c r="H176" s="198">
        <v>469.24900000000002</v>
      </c>
      <c r="I176" s="199"/>
      <c r="J176" s="194"/>
      <c r="K176" s="194"/>
      <c r="L176" s="200"/>
      <c r="M176" s="201"/>
      <c r="N176" s="202"/>
      <c r="O176" s="202"/>
      <c r="P176" s="202"/>
      <c r="Q176" s="202"/>
      <c r="R176" s="202"/>
      <c r="S176" s="202"/>
      <c r="T176" s="203"/>
      <c r="AT176" s="204" t="s">
        <v>197</v>
      </c>
      <c r="AU176" s="204" t="s">
        <v>81</v>
      </c>
      <c r="AV176" s="13" t="s">
        <v>81</v>
      </c>
      <c r="AW176" s="13" t="s">
        <v>4</v>
      </c>
      <c r="AX176" s="13" t="s">
        <v>79</v>
      </c>
      <c r="AY176" s="204" t="s">
        <v>187</v>
      </c>
    </row>
    <row r="177" spans="1:65" s="2" customFormat="1" ht="24.2" customHeight="1">
      <c r="A177" s="35"/>
      <c r="B177" s="36"/>
      <c r="C177" s="175" t="s">
        <v>317</v>
      </c>
      <c r="D177" s="175" t="s">
        <v>189</v>
      </c>
      <c r="E177" s="176" t="s">
        <v>368</v>
      </c>
      <c r="F177" s="177" t="s">
        <v>369</v>
      </c>
      <c r="G177" s="178" t="s">
        <v>124</v>
      </c>
      <c r="H177" s="179">
        <v>447.32</v>
      </c>
      <c r="I177" s="180"/>
      <c r="J177" s="181">
        <f>ROUND(I177*H177,2)</f>
        <v>0</v>
      </c>
      <c r="K177" s="177" t="s">
        <v>192</v>
      </c>
      <c r="L177" s="40"/>
      <c r="M177" s="182" t="s">
        <v>19</v>
      </c>
      <c r="N177" s="183" t="s">
        <v>42</v>
      </c>
      <c r="O177" s="65"/>
      <c r="P177" s="184">
        <f>O177*H177</f>
        <v>0</v>
      </c>
      <c r="Q177" s="184">
        <v>0</v>
      </c>
      <c r="R177" s="184">
        <f>Q177*H177</f>
        <v>0</v>
      </c>
      <c r="S177" s="184">
        <v>0</v>
      </c>
      <c r="T177" s="185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6" t="s">
        <v>193</v>
      </c>
      <c r="AT177" s="186" t="s">
        <v>189</v>
      </c>
      <c r="AU177" s="186" t="s">
        <v>81</v>
      </c>
      <c r="AY177" s="18" t="s">
        <v>187</v>
      </c>
      <c r="BE177" s="187">
        <f>IF(N177="základní",J177,0)</f>
        <v>0</v>
      </c>
      <c r="BF177" s="187">
        <f>IF(N177="snížená",J177,0)</f>
        <v>0</v>
      </c>
      <c r="BG177" s="187">
        <f>IF(N177="zákl. přenesená",J177,0)</f>
        <v>0</v>
      </c>
      <c r="BH177" s="187">
        <f>IF(N177="sníž. přenesená",J177,0)</f>
        <v>0</v>
      </c>
      <c r="BI177" s="187">
        <f>IF(N177="nulová",J177,0)</f>
        <v>0</v>
      </c>
      <c r="BJ177" s="18" t="s">
        <v>79</v>
      </c>
      <c r="BK177" s="187">
        <f>ROUND(I177*H177,2)</f>
        <v>0</v>
      </c>
      <c r="BL177" s="18" t="s">
        <v>193</v>
      </c>
      <c r="BM177" s="186" t="s">
        <v>793</v>
      </c>
    </row>
    <row r="178" spans="1:65" s="2" customFormat="1" ht="11.25">
      <c r="A178" s="35"/>
      <c r="B178" s="36"/>
      <c r="C178" s="37"/>
      <c r="D178" s="188" t="s">
        <v>195</v>
      </c>
      <c r="E178" s="37"/>
      <c r="F178" s="189" t="s">
        <v>371</v>
      </c>
      <c r="G178" s="37"/>
      <c r="H178" s="37"/>
      <c r="I178" s="190"/>
      <c r="J178" s="37"/>
      <c r="K178" s="37"/>
      <c r="L178" s="40"/>
      <c r="M178" s="191"/>
      <c r="N178" s="192"/>
      <c r="O178" s="65"/>
      <c r="P178" s="65"/>
      <c r="Q178" s="65"/>
      <c r="R178" s="65"/>
      <c r="S178" s="65"/>
      <c r="T178" s="66"/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T178" s="18" t="s">
        <v>195</v>
      </c>
      <c r="AU178" s="18" t="s">
        <v>81</v>
      </c>
    </row>
    <row r="179" spans="1:65" s="13" customFormat="1" ht="11.25">
      <c r="B179" s="193"/>
      <c r="C179" s="194"/>
      <c r="D179" s="195" t="s">
        <v>197</v>
      </c>
      <c r="E179" s="196" t="s">
        <v>19</v>
      </c>
      <c r="F179" s="197" t="s">
        <v>136</v>
      </c>
      <c r="G179" s="194"/>
      <c r="H179" s="198">
        <v>447.32</v>
      </c>
      <c r="I179" s="199"/>
      <c r="J179" s="194"/>
      <c r="K179" s="194"/>
      <c r="L179" s="200"/>
      <c r="M179" s="201"/>
      <c r="N179" s="202"/>
      <c r="O179" s="202"/>
      <c r="P179" s="202"/>
      <c r="Q179" s="202"/>
      <c r="R179" s="202"/>
      <c r="S179" s="202"/>
      <c r="T179" s="203"/>
      <c r="AT179" s="204" t="s">
        <v>197</v>
      </c>
      <c r="AU179" s="204" t="s">
        <v>81</v>
      </c>
      <c r="AV179" s="13" t="s">
        <v>81</v>
      </c>
      <c r="AW179" s="13" t="s">
        <v>33</v>
      </c>
      <c r="AX179" s="13" t="s">
        <v>79</v>
      </c>
      <c r="AY179" s="204" t="s">
        <v>187</v>
      </c>
    </row>
    <row r="180" spans="1:65" s="2" customFormat="1" ht="24.2" customHeight="1">
      <c r="A180" s="35"/>
      <c r="B180" s="36"/>
      <c r="C180" s="175" t="s">
        <v>322</v>
      </c>
      <c r="D180" s="175" t="s">
        <v>189</v>
      </c>
      <c r="E180" s="176" t="s">
        <v>373</v>
      </c>
      <c r="F180" s="177" t="s">
        <v>374</v>
      </c>
      <c r="G180" s="178" t="s">
        <v>124</v>
      </c>
      <c r="H180" s="179">
        <v>447.32</v>
      </c>
      <c r="I180" s="180"/>
      <c r="J180" s="181">
        <f>ROUND(I180*H180,2)</f>
        <v>0</v>
      </c>
      <c r="K180" s="177" t="s">
        <v>192</v>
      </c>
      <c r="L180" s="40"/>
      <c r="M180" s="182" t="s">
        <v>19</v>
      </c>
      <c r="N180" s="183" t="s">
        <v>42</v>
      </c>
      <c r="O180" s="65"/>
      <c r="P180" s="184">
        <f>O180*H180</f>
        <v>0</v>
      </c>
      <c r="Q180" s="184">
        <v>0</v>
      </c>
      <c r="R180" s="184">
        <f>Q180*H180</f>
        <v>0</v>
      </c>
      <c r="S180" s="184">
        <v>0</v>
      </c>
      <c r="T180" s="185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6" t="s">
        <v>193</v>
      </c>
      <c r="AT180" s="186" t="s">
        <v>189</v>
      </c>
      <c r="AU180" s="186" t="s">
        <v>81</v>
      </c>
      <c r="AY180" s="18" t="s">
        <v>187</v>
      </c>
      <c r="BE180" s="187">
        <f>IF(N180="základní",J180,0)</f>
        <v>0</v>
      </c>
      <c r="BF180" s="187">
        <f>IF(N180="snížená",J180,0)</f>
        <v>0</v>
      </c>
      <c r="BG180" s="187">
        <f>IF(N180="zákl. přenesená",J180,0)</f>
        <v>0</v>
      </c>
      <c r="BH180" s="187">
        <f>IF(N180="sníž. přenesená",J180,0)</f>
        <v>0</v>
      </c>
      <c r="BI180" s="187">
        <f>IF(N180="nulová",J180,0)</f>
        <v>0</v>
      </c>
      <c r="BJ180" s="18" t="s">
        <v>79</v>
      </c>
      <c r="BK180" s="187">
        <f>ROUND(I180*H180,2)</f>
        <v>0</v>
      </c>
      <c r="BL180" s="18" t="s">
        <v>193</v>
      </c>
      <c r="BM180" s="186" t="s">
        <v>794</v>
      </c>
    </row>
    <row r="181" spans="1:65" s="2" customFormat="1" ht="11.25">
      <c r="A181" s="35"/>
      <c r="B181" s="36"/>
      <c r="C181" s="37"/>
      <c r="D181" s="188" t="s">
        <v>195</v>
      </c>
      <c r="E181" s="37"/>
      <c r="F181" s="189" t="s">
        <v>376</v>
      </c>
      <c r="G181" s="37"/>
      <c r="H181" s="37"/>
      <c r="I181" s="190"/>
      <c r="J181" s="37"/>
      <c r="K181" s="37"/>
      <c r="L181" s="40"/>
      <c r="M181" s="191"/>
      <c r="N181" s="192"/>
      <c r="O181" s="65"/>
      <c r="P181" s="65"/>
      <c r="Q181" s="65"/>
      <c r="R181" s="65"/>
      <c r="S181" s="65"/>
      <c r="T181" s="66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T181" s="18" t="s">
        <v>195</v>
      </c>
      <c r="AU181" s="18" t="s">
        <v>81</v>
      </c>
    </row>
    <row r="182" spans="1:65" s="15" customFormat="1" ht="11.25">
      <c r="B182" s="216"/>
      <c r="C182" s="217"/>
      <c r="D182" s="195" t="s">
        <v>197</v>
      </c>
      <c r="E182" s="218" t="s">
        <v>19</v>
      </c>
      <c r="F182" s="219" t="s">
        <v>377</v>
      </c>
      <c r="G182" s="217"/>
      <c r="H182" s="218" t="s">
        <v>19</v>
      </c>
      <c r="I182" s="220"/>
      <c r="J182" s="217"/>
      <c r="K182" s="217"/>
      <c r="L182" s="221"/>
      <c r="M182" s="222"/>
      <c r="N182" s="223"/>
      <c r="O182" s="223"/>
      <c r="P182" s="223"/>
      <c r="Q182" s="223"/>
      <c r="R182" s="223"/>
      <c r="S182" s="223"/>
      <c r="T182" s="224"/>
      <c r="AT182" s="225" t="s">
        <v>197</v>
      </c>
      <c r="AU182" s="225" t="s">
        <v>81</v>
      </c>
      <c r="AV182" s="15" t="s">
        <v>79</v>
      </c>
      <c r="AW182" s="15" t="s">
        <v>33</v>
      </c>
      <c r="AX182" s="15" t="s">
        <v>71</v>
      </c>
      <c r="AY182" s="225" t="s">
        <v>187</v>
      </c>
    </row>
    <row r="183" spans="1:65" s="13" customFormat="1" ht="11.25">
      <c r="B183" s="193"/>
      <c r="C183" s="194"/>
      <c r="D183" s="195" t="s">
        <v>197</v>
      </c>
      <c r="E183" s="196" t="s">
        <v>19</v>
      </c>
      <c r="F183" s="197" t="s">
        <v>795</v>
      </c>
      <c r="G183" s="194"/>
      <c r="H183" s="198">
        <v>455.32</v>
      </c>
      <c r="I183" s="199"/>
      <c r="J183" s="194"/>
      <c r="K183" s="194"/>
      <c r="L183" s="200"/>
      <c r="M183" s="201"/>
      <c r="N183" s="202"/>
      <c r="O183" s="202"/>
      <c r="P183" s="202"/>
      <c r="Q183" s="202"/>
      <c r="R183" s="202"/>
      <c r="S183" s="202"/>
      <c r="T183" s="203"/>
      <c r="AT183" s="204" t="s">
        <v>197</v>
      </c>
      <c r="AU183" s="204" t="s">
        <v>81</v>
      </c>
      <c r="AV183" s="13" t="s">
        <v>81</v>
      </c>
      <c r="AW183" s="13" t="s">
        <v>33</v>
      </c>
      <c r="AX183" s="13" t="s">
        <v>71</v>
      </c>
      <c r="AY183" s="204" t="s">
        <v>187</v>
      </c>
    </row>
    <row r="184" spans="1:65" s="13" customFormat="1" ht="11.25">
      <c r="B184" s="193"/>
      <c r="C184" s="194"/>
      <c r="D184" s="195" t="s">
        <v>197</v>
      </c>
      <c r="E184" s="196" t="s">
        <v>19</v>
      </c>
      <c r="F184" s="197" t="s">
        <v>796</v>
      </c>
      <c r="G184" s="194"/>
      <c r="H184" s="198">
        <v>-8</v>
      </c>
      <c r="I184" s="199"/>
      <c r="J184" s="194"/>
      <c r="K184" s="194"/>
      <c r="L184" s="200"/>
      <c r="M184" s="201"/>
      <c r="N184" s="202"/>
      <c r="O184" s="202"/>
      <c r="P184" s="202"/>
      <c r="Q184" s="202"/>
      <c r="R184" s="202"/>
      <c r="S184" s="202"/>
      <c r="T184" s="203"/>
      <c r="AT184" s="204" t="s">
        <v>197</v>
      </c>
      <c r="AU184" s="204" t="s">
        <v>81</v>
      </c>
      <c r="AV184" s="13" t="s">
        <v>81</v>
      </c>
      <c r="AW184" s="13" t="s">
        <v>33</v>
      </c>
      <c r="AX184" s="13" t="s">
        <v>71</v>
      </c>
      <c r="AY184" s="204" t="s">
        <v>187</v>
      </c>
    </row>
    <row r="185" spans="1:65" s="14" customFormat="1" ht="11.25">
      <c r="B185" s="205"/>
      <c r="C185" s="206"/>
      <c r="D185" s="195" t="s">
        <v>197</v>
      </c>
      <c r="E185" s="207" t="s">
        <v>136</v>
      </c>
      <c r="F185" s="208" t="s">
        <v>199</v>
      </c>
      <c r="G185" s="206"/>
      <c r="H185" s="209">
        <v>447.32</v>
      </c>
      <c r="I185" s="210"/>
      <c r="J185" s="206"/>
      <c r="K185" s="206"/>
      <c r="L185" s="211"/>
      <c r="M185" s="212"/>
      <c r="N185" s="213"/>
      <c r="O185" s="213"/>
      <c r="P185" s="213"/>
      <c r="Q185" s="213"/>
      <c r="R185" s="213"/>
      <c r="S185" s="213"/>
      <c r="T185" s="214"/>
      <c r="AT185" s="215" t="s">
        <v>197</v>
      </c>
      <c r="AU185" s="215" t="s">
        <v>81</v>
      </c>
      <c r="AV185" s="14" t="s">
        <v>193</v>
      </c>
      <c r="AW185" s="14" t="s">
        <v>33</v>
      </c>
      <c r="AX185" s="14" t="s">
        <v>79</v>
      </c>
      <c r="AY185" s="215" t="s">
        <v>187</v>
      </c>
    </row>
    <row r="186" spans="1:65" s="2" customFormat="1" ht="16.5" customHeight="1">
      <c r="A186" s="35"/>
      <c r="B186" s="36"/>
      <c r="C186" s="226" t="s">
        <v>327</v>
      </c>
      <c r="D186" s="226" t="s">
        <v>346</v>
      </c>
      <c r="E186" s="227" t="s">
        <v>380</v>
      </c>
      <c r="F186" s="228" t="s">
        <v>381</v>
      </c>
      <c r="G186" s="229" t="s">
        <v>382</v>
      </c>
      <c r="H186" s="230">
        <v>15.656000000000001</v>
      </c>
      <c r="I186" s="231"/>
      <c r="J186" s="232">
        <f>ROUND(I186*H186,2)</f>
        <v>0</v>
      </c>
      <c r="K186" s="228" t="s">
        <v>192</v>
      </c>
      <c r="L186" s="233"/>
      <c r="M186" s="234" t="s">
        <v>19</v>
      </c>
      <c r="N186" s="235" t="s">
        <v>42</v>
      </c>
      <c r="O186" s="65"/>
      <c r="P186" s="184">
        <f>O186*H186</f>
        <v>0</v>
      </c>
      <c r="Q186" s="184">
        <v>1E-3</v>
      </c>
      <c r="R186" s="184">
        <f>Q186*H186</f>
        <v>1.5656E-2</v>
      </c>
      <c r="S186" s="184">
        <v>0</v>
      </c>
      <c r="T186" s="185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6" t="s">
        <v>232</v>
      </c>
      <c r="AT186" s="186" t="s">
        <v>346</v>
      </c>
      <c r="AU186" s="186" t="s">
        <v>81</v>
      </c>
      <c r="AY186" s="18" t="s">
        <v>187</v>
      </c>
      <c r="BE186" s="187">
        <f>IF(N186="základní",J186,0)</f>
        <v>0</v>
      </c>
      <c r="BF186" s="187">
        <f>IF(N186="snížená",J186,0)</f>
        <v>0</v>
      </c>
      <c r="BG186" s="187">
        <f>IF(N186="zákl. přenesená",J186,0)</f>
        <v>0</v>
      </c>
      <c r="BH186" s="187">
        <f>IF(N186="sníž. přenesená",J186,0)</f>
        <v>0</v>
      </c>
      <c r="BI186" s="187">
        <f>IF(N186="nulová",J186,0)</f>
        <v>0</v>
      </c>
      <c r="BJ186" s="18" t="s">
        <v>79</v>
      </c>
      <c r="BK186" s="187">
        <f>ROUND(I186*H186,2)</f>
        <v>0</v>
      </c>
      <c r="BL186" s="18" t="s">
        <v>193</v>
      </c>
      <c r="BM186" s="186" t="s">
        <v>797</v>
      </c>
    </row>
    <row r="187" spans="1:65" s="13" customFormat="1" ht="11.25">
      <c r="B187" s="193"/>
      <c r="C187" s="194"/>
      <c r="D187" s="195" t="s">
        <v>197</v>
      </c>
      <c r="E187" s="194"/>
      <c r="F187" s="197" t="s">
        <v>798</v>
      </c>
      <c r="G187" s="194"/>
      <c r="H187" s="198">
        <v>15.656000000000001</v>
      </c>
      <c r="I187" s="199"/>
      <c r="J187" s="194"/>
      <c r="K187" s="194"/>
      <c r="L187" s="200"/>
      <c r="M187" s="201"/>
      <c r="N187" s="202"/>
      <c r="O187" s="202"/>
      <c r="P187" s="202"/>
      <c r="Q187" s="202"/>
      <c r="R187" s="202"/>
      <c r="S187" s="202"/>
      <c r="T187" s="203"/>
      <c r="AT187" s="204" t="s">
        <v>197</v>
      </c>
      <c r="AU187" s="204" t="s">
        <v>81</v>
      </c>
      <c r="AV187" s="13" t="s">
        <v>81</v>
      </c>
      <c r="AW187" s="13" t="s">
        <v>4</v>
      </c>
      <c r="AX187" s="13" t="s">
        <v>79</v>
      </c>
      <c r="AY187" s="204" t="s">
        <v>187</v>
      </c>
    </row>
    <row r="188" spans="1:65" s="2" customFormat="1" ht="16.5" customHeight="1">
      <c r="A188" s="35"/>
      <c r="B188" s="36"/>
      <c r="C188" s="175" t="s">
        <v>335</v>
      </c>
      <c r="D188" s="175" t="s">
        <v>189</v>
      </c>
      <c r="E188" s="176" t="s">
        <v>386</v>
      </c>
      <c r="F188" s="177" t="s">
        <v>387</v>
      </c>
      <c r="G188" s="178" t="s">
        <v>124</v>
      </c>
      <c r="H188" s="179">
        <v>447.32</v>
      </c>
      <c r="I188" s="180"/>
      <c r="J188" s="181">
        <f>ROUND(I188*H188,2)</f>
        <v>0</v>
      </c>
      <c r="K188" s="177" t="s">
        <v>192</v>
      </c>
      <c r="L188" s="40"/>
      <c r="M188" s="182" t="s">
        <v>19</v>
      </c>
      <c r="N188" s="183" t="s">
        <v>42</v>
      </c>
      <c r="O188" s="65"/>
      <c r="P188" s="184">
        <f>O188*H188</f>
        <v>0</v>
      </c>
      <c r="Q188" s="184">
        <v>0</v>
      </c>
      <c r="R188" s="184">
        <f>Q188*H188</f>
        <v>0</v>
      </c>
      <c r="S188" s="184">
        <v>0</v>
      </c>
      <c r="T188" s="185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6" t="s">
        <v>193</v>
      </c>
      <c r="AT188" s="186" t="s">
        <v>189</v>
      </c>
      <c r="AU188" s="186" t="s">
        <v>81</v>
      </c>
      <c r="AY188" s="18" t="s">
        <v>187</v>
      </c>
      <c r="BE188" s="187">
        <f>IF(N188="základní",J188,0)</f>
        <v>0</v>
      </c>
      <c r="BF188" s="187">
        <f>IF(N188="snížená",J188,0)</f>
        <v>0</v>
      </c>
      <c r="BG188" s="187">
        <f>IF(N188="zákl. přenesená",J188,0)</f>
        <v>0</v>
      </c>
      <c r="BH188" s="187">
        <f>IF(N188="sníž. přenesená",J188,0)</f>
        <v>0</v>
      </c>
      <c r="BI188" s="187">
        <f>IF(N188="nulová",J188,0)</f>
        <v>0</v>
      </c>
      <c r="BJ188" s="18" t="s">
        <v>79</v>
      </c>
      <c r="BK188" s="187">
        <f>ROUND(I188*H188,2)</f>
        <v>0</v>
      </c>
      <c r="BL188" s="18" t="s">
        <v>193</v>
      </c>
      <c r="BM188" s="186" t="s">
        <v>799</v>
      </c>
    </row>
    <row r="189" spans="1:65" s="2" customFormat="1" ht="11.25">
      <c r="A189" s="35"/>
      <c r="B189" s="36"/>
      <c r="C189" s="37"/>
      <c r="D189" s="188" t="s">
        <v>195</v>
      </c>
      <c r="E189" s="37"/>
      <c r="F189" s="189" t="s">
        <v>389</v>
      </c>
      <c r="G189" s="37"/>
      <c r="H189" s="37"/>
      <c r="I189" s="190"/>
      <c r="J189" s="37"/>
      <c r="K189" s="37"/>
      <c r="L189" s="40"/>
      <c r="M189" s="191"/>
      <c r="N189" s="192"/>
      <c r="O189" s="65"/>
      <c r="P189" s="65"/>
      <c r="Q189" s="65"/>
      <c r="R189" s="65"/>
      <c r="S189" s="65"/>
      <c r="T189" s="66"/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T189" s="18" t="s">
        <v>195</v>
      </c>
      <c r="AU189" s="18" t="s">
        <v>81</v>
      </c>
    </row>
    <row r="190" spans="1:65" s="2" customFormat="1" ht="24.2" customHeight="1">
      <c r="A190" s="35"/>
      <c r="B190" s="36"/>
      <c r="C190" s="175" t="s">
        <v>345</v>
      </c>
      <c r="D190" s="175" t="s">
        <v>189</v>
      </c>
      <c r="E190" s="176" t="s">
        <v>391</v>
      </c>
      <c r="F190" s="177" t="s">
        <v>392</v>
      </c>
      <c r="G190" s="178" t="s">
        <v>124</v>
      </c>
      <c r="H190" s="179">
        <v>447.32</v>
      </c>
      <c r="I190" s="180"/>
      <c r="J190" s="181">
        <f>ROUND(I190*H190,2)</f>
        <v>0</v>
      </c>
      <c r="K190" s="177" t="s">
        <v>192</v>
      </c>
      <c r="L190" s="40"/>
      <c r="M190" s="182" t="s">
        <v>19</v>
      </c>
      <c r="N190" s="183" t="s">
        <v>42</v>
      </c>
      <c r="O190" s="65"/>
      <c r="P190" s="184">
        <f>O190*H190</f>
        <v>0</v>
      </c>
      <c r="Q190" s="184">
        <v>0</v>
      </c>
      <c r="R190" s="184">
        <f>Q190*H190</f>
        <v>0</v>
      </c>
      <c r="S190" s="184">
        <v>0</v>
      </c>
      <c r="T190" s="185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6" t="s">
        <v>193</v>
      </c>
      <c r="AT190" s="186" t="s">
        <v>189</v>
      </c>
      <c r="AU190" s="186" t="s">
        <v>81</v>
      </c>
      <c r="AY190" s="18" t="s">
        <v>187</v>
      </c>
      <c r="BE190" s="187">
        <f>IF(N190="základní",J190,0)</f>
        <v>0</v>
      </c>
      <c r="BF190" s="187">
        <f>IF(N190="snížená",J190,0)</f>
        <v>0</v>
      </c>
      <c r="BG190" s="187">
        <f>IF(N190="zákl. přenesená",J190,0)</f>
        <v>0</v>
      </c>
      <c r="BH190" s="187">
        <f>IF(N190="sníž. přenesená",J190,0)</f>
        <v>0</v>
      </c>
      <c r="BI190" s="187">
        <f>IF(N190="nulová",J190,0)</f>
        <v>0</v>
      </c>
      <c r="BJ190" s="18" t="s">
        <v>79</v>
      </c>
      <c r="BK190" s="187">
        <f>ROUND(I190*H190,2)</f>
        <v>0</v>
      </c>
      <c r="BL190" s="18" t="s">
        <v>193</v>
      </c>
      <c r="BM190" s="186" t="s">
        <v>800</v>
      </c>
    </row>
    <row r="191" spans="1:65" s="2" customFormat="1" ht="11.25">
      <c r="A191" s="35"/>
      <c r="B191" s="36"/>
      <c r="C191" s="37"/>
      <c r="D191" s="188" t="s">
        <v>195</v>
      </c>
      <c r="E191" s="37"/>
      <c r="F191" s="189" t="s">
        <v>394</v>
      </c>
      <c r="G191" s="37"/>
      <c r="H191" s="37"/>
      <c r="I191" s="190"/>
      <c r="J191" s="37"/>
      <c r="K191" s="37"/>
      <c r="L191" s="40"/>
      <c r="M191" s="191"/>
      <c r="N191" s="192"/>
      <c r="O191" s="65"/>
      <c r="P191" s="65"/>
      <c r="Q191" s="65"/>
      <c r="R191" s="65"/>
      <c r="S191" s="65"/>
      <c r="T191" s="66"/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T191" s="18" t="s">
        <v>195</v>
      </c>
      <c r="AU191" s="18" t="s">
        <v>81</v>
      </c>
    </row>
    <row r="192" spans="1:65" s="2" customFormat="1" ht="16.5" customHeight="1">
      <c r="A192" s="35"/>
      <c r="B192" s="36"/>
      <c r="C192" s="175" t="s">
        <v>354</v>
      </c>
      <c r="D192" s="175" t="s">
        <v>189</v>
      </c>
      <c r="E192" s="176" t="s">
        <v>396</v>
      </c>
      <c r="F192" s="177" t="s">
        <v>397</v>
      </c>
      <c r="G192" s="178" t="s">
        <v>124</v>
      </c>
      <c r="H192" s="179">
        <v>447.32</v>
      </c>
      <c r="I192" s="180"/>
      <c r="J192" s="181">
        <f>ROUND(I192*H192,2)</f>
        <v>0</v>
      </c>
      <c r="K192" s="177" t="s">
        <v>192</v>
      </c>
      <c r="L192" s="40"/>
      <c r="M192" s="182" t="s">
        <v>19</v>
      </c>
      <c r="N192" s="183" t="s">
        <v>42</v>
      </c>
      <c r="O192" s="65"/>
      <c r="P192" s="184">
        <f>O192*H192</f>
        <v>0</v>
      </c>
      <c r="Q192" s="184">
        <v>0</v>
      </c>
      <c r="R192" s="184">
        <f>Q192*H192</f>
        <v>0</v>
      </c>
      <c r="S192" s="184">
        <v>0</v>
      </c>
      <c r="T192" s="185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6" t="s">
        <v>193</v>
      </c>
      <c r="AT192" s="186" t="s">
        <v>189</v>
      </c>
      <c r="AU192" s="186" t="s">
        <v>81</v>
      </c>
      <c r="AY192" s="18" t="s">
        <v>187</v>
      </c>
      <c r="BE192" s="187">
        <f>IF(N192="základní",J192,0)</f>
        <v>0</v>
      </c>
      <c r="BF192" s="187">
        <f>IF(N192="snížená",J192,0)</f>
        <v>0</v>
      </c>
      <c r="BG192" s="187">
        <f>IF(N192="zákl. přenesená",J192,0)</f>
        <v>0</v>
      </c>
      <c r="BH192" s="187">
        <f>IF(N192="sníž. přenesená",J192,0)</f>
        <v>0</v>
      </c>
      <c r="BI192" s="187">
        <f>IF(N192="nulová",J192,0)</f>
        <v>0</v>
      </c>
      <c r="BJ192" s="18" t="s">
        <v>79</v>
      </c>
      <c r="BK192" s="187">
        <f>ROUND(I192*H192,2)</f>
        <v>0</v>
      </c>
      <c r="BL192" s="18" t="s">
        <v>193</v>
      </c>
      <c r="BM192" s="186" t="s">
        <v>801</v>
      </c>
    </row>
    <row r="193" spans="1:65" s="2" customFormat="1" ht="11.25">
      <c r="A193" s="35"/>
      <c r="B193" s="36"/>
      <c r="C193" s="37"/>
      <c r="D193" s="188" t="s">
        <v>195</v>
      </c>
      <c r="E193" s="37"/>
      <c r="F193" s="189" t="s">
        <v>399</v>
      </c>
      <c r="G193" s="37"/>
      <c r="H193" s="37"/>
      <c r="I193" s="190"/>
      <c r="J193" s="37"/>
      <c r="K193" s="37"/>
      <c r="L193" s="40"/>
      <c r="M193" s="191"/>
      <c r="N193" s="192"/>
      <c r="O193" s="65"/>
      <c r="P193" s="65"/>
      <c r="Q193" s="65"/>
      <c r="R193" s="65"/>
      <c r="S193" s="65"/>
      <c r="T193" s="66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T193" s="18" t="s">
        <v>195</v>
      </c>
      <c r="AU193" s="18" t="s">
        <v>81</v>
      </c>
    </row>
    <row r="194" spans="1:65" s="2" customFormat="1" ht="16.5" customHeight="1">
      <c r="A194" s="35"/>
      <c r="B194" s="36"/>
      <c r="C194" s="175" t="s">
        <v>362</v>
      </c>
      <c r="D194" s="175" t="s">
        <v>189</v>
      </c>
      <c r="E194" s="176" t="s">
        <v>401</v>
      </c>
      <c r="F194" s="177" t="s">
        <v>402</v>
      </c>
      <c r="G194" s="178" t="s">
        <v>144</v>
      </c>
      <c r="H194" s="179">
        <v>44.731999999999999</v>
      </c>
      <c r="I194" s="180"/>
      <c r="J194" s="181">
        <f>ROUND(I194*H194,2)</f>
        <v>0</v>
      </c>
      <c r="K194" s="177" t="s">
        <v>192</v>
      </c>
      <c r="L194" s="40"/>
      <c r="M194" s="182" t="s">
        <v>19</v>
      </c>
      <c r="N194" s="183" t="s">
        <v>42</v>
      </c>
      <c r="O194" s="65"/>
      <c r="P194" s="184">
        <f>O194*H194</f>
        <v>0</v>
      </c>
      <c r="Q194" s="184">
        <v>0</v>
      </c>
      <c r="R194" s="184">
        <f>Q194*H194</f>
        <v>0</v>
      </c>
      <c r="S194" s="184">
        <v>0</v>
      </c>
      <c r="T194" s="185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6" t="s">
        <v>193</v>
      </c>
      <c r="AT194" s="186" t="s">
        <v>189</v>
      </c>
      <c r="AU194" s="186" t="s">
        <v>81</v>
      </c>
      <c r="AY194" s="18" t="s">
        <v>187</v>
      </c>
      <c r="BE194" s="187">
        <f>IF(N194="základní",J194,0)</f>
        <v>0</v>
      </c>
      <c r="BF194" s="187">
        <f>IF(N194="snížená",J194,0)</f>
        <v>0</v>
      </c>
      <c r="BG194" s="187">
        <f>IF(N194="zákl. přenesená",J194,0)</f>
        <v>0</v>
      </c>
      <c r="BH194" s="187">
        <f>IF(N194="sníž. přenesená",J194,0)</f>
        <v>0</v>
      </c>
      <c r="BI194" s="187">
        <f>IF(N194="nulová",J194,0)</f>
        <v>0</v>
      </c>
      <c r="BJ194" s="18" t="s">
        <v>79</v>
      </c>
      <c r="BK194" s="187">
        <f>ROUND(I194*H194,2)</f>
        <v>0</v>
      </c>
      <c r="BL194" s="18" t="s">
        <v>193</v>
      </c>
      <c r="BM194" s="186" t="s">
        <v>802</v>
      </c>
    </row>
    <row r="195" spans="1:65" s="2" customFormat="1" ht="11.25">
      <c r="A195" s="35"/>
      <c r="B195" s="36"/>
      <c r="C195" s="37"/>
      <c r="D195" s="188" t="s">
        <v>195</v>
      </c>
      <c r="E195" s="37"/>
      <c r="F195" s="189" t="s">
        <v>404</v>
      </c>
      <c r="G195" s="37"/>
      <c r="H195" s="37"/>
      <c r="I195" s="190"/>
      <c r="J195" s="37"/>
      <c r="K195" s="37"/>
      <c r="L195" s="40"/>
      <c r="M195" s="191"/>
      <c r="N195" s="192"/>
      <c r="O195" s="65"/>
      <c r="P195" s="65"/>
      <c r="Q195" s="65"/>
      <c r="R195" s="65"/>
      <c r="S195" s="65"/>
      <c r="T195" s="66"/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T195" s="18" t="s">
        <v>195</v>
      </c>
      <c r="AU195" s="18" t="s">
        <v>81</v>
      </c>
    </row>
    <row r="196" spans="1:65" s="13" customFormat="1" ht="11.25">
      <c r="B196" s="193"/>
      <c r="C196" s="194"/>
      <c r="D196" s="195" t="s">
        <v>197</v>
      </c>
      <c r="E196" s="194"/>
      <c r="F196" s="197" t="s">
        <v>803</v>
      </c>
      <c r="G196" s="194"/>
      <c r="H196" s="198">
        <v>44.731999999999999</v>
      </c>
      <c r="I196" s="199"/>
      <c r="J196" s="194"/>
      <c r="K196" s="194"/>
      <c r="L196" s="200"/>
      <c r="M196" s="201"/>
      <c r="N196" s="202"/>
      <c r="O196" s="202"/>
      <c r="P196" s="202"/>
      <c r="Q196" s="202"/>
      <c r="R196" s="202"/>
      <c r="S196" s="202"/>
      <c r="T196" s="203"/>
      <c r="AT196" s="204" t="s">
        <v>197</v>
      </c>
      <c r="AU196" s="204" t="s">
        <v>81</v>
      </c>
      <c r="AV196" s="13" t="s">
        <v>81</v>
      </c>
      <c r="AW196" s="13" t="s">
        <v>4</v>
      </c>
      <c r="AX196" s="13" t="s">
        <v>79</v>
      </c>
      <c r="AY196" s="204" t="s">
        <v>187</v>
      </c>
    </row>
    <row r="197" spans="1:65" s="2" customFormat="1" ht="16.5" customHeight="1">
      <c r="A197" s="35"/>
      <c r="B197" s="36"/>
      <c r="C197" s="226" t="s">
        <v>367</v>
      </c>
      <c r="D197" s="226" t="s">
        <v>346</v>
      </c>
      <c r="E197" s="227" t="s">
        <v>407</v>
      </c>
      <c r="F197" s="228" t="s">
        <v>408</v>
      </c>
      <c r="G197" s="229" t="s">
        <v>144</v>
      </c>
      <c r="H197" s="230">
        <v>44.731999999999999</v>
      </c>
      <c r="I197" s="231"/>
      <c r="J197" s="232">
        <f>ROUND(I197*H197,2)</f>
        <v>0</v>
      </c>
      <c r="K197" s="228" t="s">
        <v>192</v>
      </c>
      <c r="L197" s="233"/>
      <c r="M197" s="234" t="s">
        <v>19</v>
      </c>
      <c r="N197" s="235" t="s">
        <v>42</v>
      </c>
      <c r="O197" s="65"/>
      <c r="P197" s="184">
        <f>O197*H197</f>
        <v>0</v>
      </c>
      <c r="Q197" s="184">
        <v>0</v>
      </c>
      <c r="R197" s="184">
        <f>Q197*H197</f>
        <v>0</v>
      </c>
      <c r="S197" s="184">
        <v>0</v>
      </c>
      <c r="T197" s="185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6" t="s">
        <v>232</v>
      </c>
      <c r="AT197" s="186" t="s">
        <v>346</v>
      </c>
      <c r="AU197" s="186" t="s">
        <v>81</v>
      </c>
      <c r="AY197" s="18" t="s">
        <v>187</v>
      </c>
      <c r="BE197" s="187">
        <f>IF(N197="základní",J197,0)</f>
        <v>0</v>
      </c>
      <c r="BF197" s="187">
        <f>IF(N197="snížená",J197,0)</f>
        <v>0</v>
      </c>
      <c r="BG197" s="187">
        <f>IF(N197="zákl. přenesená",J197,0)</f>
        <v>0</v>
      </c>
      <c r="BH197" s="187">
        <f>IF(N197="sníž. přenesená",J197,0)</f>
        <v>0</v>
      </c>
      <c r="BI197" s="187">
        <f>IF(N197="nulová",J197,0)</f>
        <v>0</v>
      </c>
      <c r="BJ197" s="18" t="s">
        <v>79</v>
      </c>
      <c r="BK197" s="187">
        <f>ROUND(I197*H197,2)</f>
        <v>0</v>
      </c>
      <c r="BL197" s="18" t="s">
        <v>193</v>
      </c>
      <c r="BM197" s="186" t="s">
        <v>804</v>
      </c>
    </row>
    <row r="198" spans="1:65" s="13" customFormat="1" ht="11.25">
      <c r="B198" s="193"/>
      <c r="C198" s="194"/>
      <c r="D198" s="195" t="s">
        <v>197</v>
      </c>
      <c r="E198" s="194"/>
      <c r="F198" s="197" t="s">
        <v>803</v>
      </c>
      <c r="G198" s="194"/>
      <c r="H198" s="198">
        <v>44.731999999999999</v>
      </c>
      <c r="I198" s="199"/>
      <c r="J198" s="194"/>
      <c r="K198" s="194"/>
      <c r="L198" s="200"/>
      <c r="M198" s="201"/>
      <c r="N198" s="202"/>
      <c r="O198" s="202"/>
      <c r="P198" s="202"/>
      <c r="Q198" s="202"/>
      <c r="R198" s="202"/>
      <c r="S198" s="202"/>
      <c r="T198" s="203"/>
      <c r="AT198" s="204" t="s">
        <v>197</v>
      </c>
      <c r="AU198" s="204" t="s">
        <v>81</v>
      </c>
      <c r="AV198" s="13" t="s">
        <v>81</v>
      </c>
      <c r="AW198" s="13" t="s">
        <v>4</v>
      </c>
      <c r="AX198" s="13" t="s">
        <v>79</v>
      </c>
      <c r="AY198" s="204" t="s">
        <v>187</v>
      </c>
    </row>
    <row r="199" spans="1:65" s="12" customFormat="1" ht="22.9" customHeight="1">
      <c r="B199" s="159"/>
      <c r="C199" s="160"/>
      <c r="D199" s="161" t="s">
        <v>70</v>
      </c>
      <c r="E199" s="173" t="s">
        <v>193</v>
      </c>
      <c r="F199" s="173" t="s">
        <v>423</v>
      </c>
      <c r="G199" s="160"/>
      <c r="H199" s="160"/>
      <c r="I199" s="163"/>
      <c r="J199" s="174">
        <f>BK199</f>
        <v>0</v>
      </c>
      <c r="K199" s="160"/>
      <c r="L199" s="165"/>
      <c r="M199" s="166"/>
      <c r="N199" s="167"/>
      <c r="O199" s="167"/>
      <c r="P199" s="168">
        <f>SUM(P200:P208)</f>
        <v>0</v>
      </c>
      <c r="Q199" s="167"/>
      <c r="R199" s="168">
        <f>SUM(R200:R208)</f>
        <v>21.82752</v>
      </c>
      <c r="S199" s="167"/>
      <c r="T199" s="169">
        <f>SUM(T200:T208)</f>
        <v>0</v>
      </c>
      <c r="AR199" s="170" t="s">
        <v>79</v>
      </c>
      <c r="AT199" s="171" t="s">
        <v>70</v>
      </c>
      <c r="AU199" s="171" t="s">
        <v>79</v>
      </c>
      <c r="AY199" s="170" t="s">
        <v>187</v>
      </c>
      <c r="BK199" s="172">
        <f>SUM(BK200:BK208)</f>
        <v>0</v>
      </c>
    </row>
    <row r="200" spans="1:65" s="2" customFormat="1" ht="21.75" customHeight="1">
      <c r="A200" s="35"/>
      <c r="B200" s="36"/>
      <c r="C200" s="175" t="s">
        <v>372</v>
      </c>
      <c r="D200" s="175" t="s">
        <v>189</v>
      </c>
      <c r="E200" s="176" t="s">
        <v>805</v>
      </c>
      <c r="F200" s="177" t="s">
        <v>806</v>
      </c>
      <c r="G200" s="178" t="s">
        <v>144</v>
      </c>
      <c r="H200" s="179">
        <v>57.932000000000002</v>
      </c>
      <c r="I200" s="180"/>
      <c r="J200" s="181">
        <f>ROUND(I200*H200,2)</f>
        <v>0</v>
      </c>
      <c r="K200" s="177" t="s">
        <v>192</v>
      </c>
      <c r="L200" s="40"/>
      <c r="M200" s="182" t="s">
        <v>19</v>
      </c>
      <c r="N200" s="183" t="s">
        <v>42</v>
      </c>
      <c r="O200" s="65"/>
      <c r="P200" s="184">
        <f>O200*H200</f>
        <v>0</v>
      </c>
      <c r="Q200" s="184">
        <v>0</v>
      </c>
      <c r="R200" s="184">
        <f>Q200*H200</f>
        <v>0</v>
      </c>
      <c r="S200" s="184">
        <v>0</v>
      </c>
      <c r="T200" s="185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6" t="s">
        <v>193</v>
      </c>
      <c r="AT200" s="186" t="s">
        <v>189</v>
      </c>
      <c r="AU200" s="186" t="s">
        <v>81</v>
      </c>
      <c r="AY200" s="18" t="s">
        <v>187</v>
      </c>
      <c r="BE200" s="187">
        <f>IF(N200="základní",J200,0)</f>
        <v>0</v>
      </c>
      <c r="BF200" s="187">
        <f>IF(N200="snížená",J200,0)</f>
        <v>0</v>
      </c>
      <c r="BG200" s="187">
        <f>IF(N200="zákl. přenesená",J200,0)</f>
        <v>0</v>
      </c>
      <c r="BH200" s="187">
        <f>IF(N200="sníž. přenesená",J200,0)</f>
        <v>0</v>
      </c>
      <c r="BI200" s="187">
        <f>IF(N200="nulová",J200,0)</f>
        <v>0</v>
      </c>
      <c r="BJ200" s="18" t="s">
        <v>79</v>
      </c>
      <c r="BK200" s="187">
        <f>ROUND(I200*H200,2)</f>
        <v>0</v>
      </c>
      <c r="BL200" s="18" t="s">
        <v>193</v>
      </c>
      <c r="BM200" s="186" t="s">
        <v>807</v>
      </c>
    </row>
    <row r="201" spans="1:65" s="2" customFormat="1" ht="11.25">
      <c r="A201" s="35"/>
      <c r="B201" s="36"/>
      <c r="C201" s="37"/>
      <c r="D201" s="188" t="s">
        <v>195</v>
      </c>
      <c r="E201" s="37"/>
      <c r="F201" s="189" t="s">
        <v>808</v>
      </c>
      <c r="G201" s="37"/>
      <c r="H201" s="37"/>
      <c r="I201" s="190"/>
      <c r="J201" s="37"/>
      <c r="K201" s="37"/>
      <c r="L201" s="40"/>
      <c r="M201" s="191"/>
      <c r="N201" s="192"/>
      <c r="O201" s="65"/>
      <c r="P201" s="65"/>
      <c r="Q201" s="65"/>
      <c r="R201" s="65"/>
      <c r="S201" s="65"/>
      <c r="T201" s="66"/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T201" s="18" t="s">
        <v>195</v>
      </c>
      <c r="AU201" s="18" t="s">
        <v>81</v>
      </c>
    </row>
    <row r="202" spans="1:65" s="13" customFormat="1" ht="11.25">
      <c r="B202" s="193"/>
      <c r="C202" s="194"/>
      <c r="D202" s="195" t="s">
        <v>197</v>
      </c>
      <c r="E202" s="196" t="s">
        <v>19</v>
      </c>
      <c r="F202" s="197" t="s">
        <v>809</v>
      </c>
      <c r="G202" s="194"/>
      <c r="H202" s="198">
        <v>57.932000000000002</v>
      </c>
      <c r="I202" s="199"/>
      <c r="J202" s="194"/>
      <c r="K202" s="194"/>
      <c r="L202" s="200"/>
      <c r="M202" s="201"/>
      <c r="N202" s="202"/>
      <c r="O202" s="202"/>
      <c r="P202" s="202"/>
      <c r="Q202" s="202"/>
      <c r="R202" s="202"/>
      <c r="S202" s="202"/>
      <c r="T202" s="203"/>
      <c r="AT202" s="204" t="s">
        <v>197</v>
      </c>
      <c r="AU202" s="204" t="s">
        <v>81</v>
      </c>
      <c r="AV202" s="13" t="s">
        <v>81</v>
      </c>
      <c r="AW202" s="13" t="s">
        <v>33</v>
      </c>
      <c r="AX202" s="13" t="s">
        <v>71</v>
      </c>
      <c r="AY202" s="204" t="s">
        <v>187</v>
      </c>
    </row>
    <row r="203" spans="1:65" s="14" customFormat="1" ht="11.25">
      <c r="B203" s="205"/>
      <c r="C203" s="206"/>
      <c r="D203" s="195" t="s">
        <v>197</v>
      </c>
      <c r="E203" s="207" t="s">
        <v>719</v>
      </c>
      <c r="F203" s="208" t="s">
        <v>199</v>
      </c>
      <c r="G203" s="206"/>
      <c r="H203" s="209">
        <v>57.932000000000002</v>
      </c>
      <c r="I203" s="210"/>
      <c r="J203" s="206"/>
      <c r="K203" s="206"/>
      <c r="L203" s="211"/>
      <c r="M203" s="212"/>
      <c r="N203" s="213"/>
      <c r="O203" s="213"/>
      <c r="P203" s="213"/>
      <c r="Q203" s="213"/>
      <c r="R203" s="213"/>
      <c r="S203" s="213"/>
      <c r="T203" s="214"/>
      <c r="AT203" s="215" t="s">
        <v>197</v>
      </c>
      <c r="AU203" s="215" t="s">
        <v>81</v>
      </c>
      <c r="AV203" s="14" t="s">
        <v>193</v>
      </c>
      <c r="AW203" s="14" t="s">
        <v>33</v>
      </c>
      <c r="AX203" s="14" t="s">
        <v>79</v>
      </c>
      <c r="AY203" s="215" t="s">
        <v>187</v>
      </c>
    </row>
    <row r="204" spans="1:65" s="2" customFormat="1" ht="16.5" customHeight="1">
      <c r="A204" s="35"/>
      <c r="B204" s="36"/>
      <c r="C204" s="175" t="s">
        <v>379</v>
      </c>
      <c r="D204" s="175" t="s">
        <v>189</v>
      </c>
      <c r="E204" s="176" t="s">
        <v>425</v>
      </c>
      <c r="F204" s="177" t="s">
        <v>426</v>
      </c>
      <c r="G204" s="178" t="s">
        <v>427</v>
      </c>
      <c r="H204" s="179">
        <v>156</v>
      </c>
      <c r="I204" s="180"/>
      <c r="J204" s="181">
        <f>ROUND(I204*H204,2)</f>
        <v>0</v>
      </c>
      <c r="K204" s="177" t="s">
        <v>192</v>
      </c>
      <c r="L204" s="40"/>
      <c r="M204" s="182" t="s">
        <v>19</v>
      </c>
      <c r="N204" s="183" t="s">
        <v>42</v>
      </c>
      <c r="O204" s="65"/>
      <c r="P204" s="184">
        <f>O204*H204</f>
        <v>0</v>
      </c>
      <c r="Q204" s="184">
        <v>8.7419999999999998E-2</v>
      </c>
      <c r="R204" s="184">
        <f>Q204*H204</f>
        <v>13.63752</v>
      </c>
      <c r="S204" s="184">
        <v>0</v>
      </c>
      <c r="T204" s="185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6" t="s">
        <v>193</v>
      </c>
      <c r="AT204" s="186" t="s">
        <v>189</v>
      </c>
      <c r="AU204" s="186" t="s">
        <v>81</v>
      </c>
      <c r="AY204" s="18" t="s">
        <v>187</v>
      </c>
      <c r="BE204" s="187">
        <f>IF(N204="základní",J204,0)</f>
        <v>0</v>
      </c>
      <c r="BF204" s="187">
        <f>IF(N204="snížená",J204,0)</f>
        <v>0</v>
      </c>
      <c r="BG204" s="187">
        <f>IF(N204="zákl. přenesená",J204,0)</f>
        <v>0</v>
      </c>
      <c r="BH204" s="187">
        <f>IF(N204="sníž. přenesená",J204,0)</f>
        <v>0</v>
      </c>
      <c r="BI204" s="187">
        <f>IF(N204="nulová",J204,0)</f>
        <v>0</v>
      </c>
      <c r="BJ204" s="18" t="s">
        <v>79</v>
      </c>
      <c r="BK204" s="187">
        <f>ROUND(I204*H204,2)</f>
        <v>0</v>
      </c>
      <c r="BL204" s="18" t="s">
        <v>193</v>
      </c>
      <c r="BM204" s="186" t="s">
        <v>810</v>
      </c>
    </row>
    <row r="205" spans="1:65" s="2" customFormat="1" ht="11.25">
      <c r="A205" s="35"/>
      <c r="B205" s="36"/>
      <c r="C205" s="37"/>
      <c r="D205" s="188" t="s">
        <v>195</v>
      </c>
      <c r="E205" s="37"/>
      <c r="F205" s="189" t="s">
        <v>429</v>
      </c>
      <c r="G205" s="37"/>
      <c r="H205" s="37"/>
      <c r="I205" s="190"/>
      <c r="J205" s="37"/>
      <c r="K205" s="37"/>
      <c r="L205" s="40"/>
      <c r="M205" s="191"/>
      <c r="N205" s="192"/>
      <c r="O205" s="65"/>
      <c r="P205" s="65"/>
      <c r="Q205" s="65"/>
      <c r="R205" s="65"/>
      <c r="S205" s="65"/>
      <c r="T205" s="66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T205" s="18" t="s">
        <v>195</v>
      </c>
      <c r="AU205" s="18" t="s">
        <v>81</v>
      </c>
    </row>
    <row r="206" spans="1:65" s="2" customFormat="1" ht="16.5" customHeight="1">
      <c r="A206" s="35"/>
      <c r="B206" s="36"/>
      <c r="C206" s="226" t="s">
        <v>385</v>
      </c>
      <c r="D206" s="226" t="s">
        <v>346</v>
      </c>
      <c r="E206" s="227" t="s">
        <v>435</v>
      </c>
      <c r="F206" s="228" t="s">
        <v>436</v>
      </c>
      <c r="G206" s="229" t="s">
        <v>427</v>
      </c>
      <c r="H206" s="230">
        <v>56</v>
      </c>
      <c r="I206" s="231"/>
      <c r="J206" s="232">
        <f>ROUND(I206*H206,2)</f>
        <v>0</v>
      </c>
      <c r="K206" s="228" t="s">
        <v>192</v>
      </c>
      <c r="L206" s="233"/>
      <c r="M206" s="234" t="s">
        <v>19</v>
      </c>
      <c r="N206" s="235" t="s">
        <v>42</v>
      </c>
      <c r="O206" s="65"/>
      <c r="P206" s="184">
        <f>O206*H206</f>
        <v>0</v>
      </c>
      <c r="Q206" s="184">
        <v>0.04</v>
      </c>
      <c r="R206" s="184">
        <f>Q206*H206</f>
        <v>2.2400000000000002</v>
      </c>
      <c r="S206" s="184">
        <v>0</v>
      </c>
      <c r="T206" s="185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86" t="s">
        <v>232</v>
      </c>
      <c r="AT206" s="186" t="s">
        <v>346</v>
      </c>
      <c r="AU206" s="186" t="s">
        <v>81</v>
      </c>
      <c r="AY206" s="18" t="s">
        <v>187</v>
      </c>
      <c r="BE206" s="187">
        <f>IF(N206="základní",J206,0)</f>
        <v>0</v>
      </c>
      <c r="BF206" s="187">
        <f>IF(N206="snížená",J206,0)</f>
        <v>0</v>
      </c>
      <c r="BG206" s="187">
        <f>IF(N206="zákl. přenesená",J206,0)</f>
        <v>0</v>
      </c>
      <c r="BH206" s="187">
        <f>IF(N206="sníž. přenesená",J206,0)</f>
        <v>0</v>
      </c>
      <c r="BI206" s="187">
        <f>IF(N206="nulová",J206,0)</f>
        <v>0</v>
      </c>
      <c r="BJ206" s="18" t="s">
        <v>79</v>
      </c>
      <c r="BK206" s="187">
        <f>ROUND(I206*H206,2)</f>
        <v>0</v>
      </c>
      <c r="BL206" s="18" t="s">
        <v>193</v>
      </c>
      <c r="BM206" s="186" t="s">
        <v>811</v>
      </c>
    </row>
    <row r="207" spans="1:65" s="2" customFormat="1" ht="16.5" customHeight="1">
      <c r="A207" s="35"/>
      <c r="B207" s="36"/>
      <c r="C207" s="226" t="s">
        <v>390</v>
      </c>
      <c r="D207" s="226" t="s">
        <v>346</v>
      </c>
      <c r="E207" s="227" t="s">
        <v>439</v>
      </c>
      <c r="F207" s="228" t="s">
        <v>440</v>
      </c>
      <c r="G207" s="229" t="s">
        <v>427</v>
      </c>
      <c r="H207" s="230">
        <v>50</v>
      </c>
      <c r="I207" s="231"/>
      <c r="J207" s="232">
        <f>ROUND(I207*H207,2)</f>
        <v>0</v>
      </c>
      <c r="K207" s="228" t="s">
        <v>192</v>
      </c>
      <c r="L207" s="233"/>
      <c r="M207" s="234" t="s">
        <v>19</v>
      </c>
      <c r="N207" s="235" t="s">
        <v>42</v>
      </c>
      <c r="O207" s="65"/>
      <c r="P207" s="184">
        <f>O207*H207</f>
        <v>0</v>
      </c>
      <c r="Q207" s="184">
        <v>5.0999999999999997E-2</v>
      </c>
      <c r="R207" s="184">
        <f>Q207*H207</f>
        <v>2.5499999999999998</v>
      </c>
      <c r="S207" s="184">
        <v>0</v>
      </c>
      <c r="T207" s="185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86" t="s">
        <v>232</v>
      </c>
      <c r="AT207" s="186" t="s">
        <v>346</v>
      </c>
      <c r="AU207" s="186" t="s">
        <v>81</v>
      </c>
      <c r="AY207" s="18" t="s">
        <v>187</v>
      </c>
      <c r="BE207" s="187">
        <f>IF(N207="základní",J207,0)</f>
        <v>0</v>
      </c>
      <c r="BF207" s="187">
        <f>IF(N207="snížená",J207,0)</f>
        <v>0</v>
      </c>
      <c r="BG207" s="187">
        <f>IF(N207="zákl. přenesená",J207,0)</f>
        <v>0</v>
      </c>
      <c r="BH207" s="187">
        <f>IF(N207="sníž. přenesená",J207,0)</f>
        <v>0</v>
      </c>
      <c r="BI207" s="187">
        <f>IF(N207="nulová",J207,0)</f>
        <v>0</v>
      </c>
      <c r="BJ207" s="18" t="s">
        <v>79</v>
      </c>
      <c r="BK207" s="187">
        <f>ROUND(I207*H207,2)</f>
        <v>0</v>
      </c>
      <c r="BL207" s="18" t="s">
        <v>193</v>
      </c>
      <c r="BM207" s="186" t="s">
        <v>812</v>
      </c>
    </row>
    <row r="208" spans="1:65" s="2" customFormat="1" ht="16.5" customHeight="1">
      <c r="A208" s="35"/>
      <c r="B208" s="36"/>
      <c r="C208" s="226" t="s">
        <v>395</v>
      </c>
      <c r="D208" s="226" t="s">
        <v>346</v>
      </c>
      <c r="E208" s="227" t="s">
        <v>443</v>
      </c>
      <c r="F208" s="228" t="s">
        <v>444</v>
      </c>
      <c r="G208" s="229" t="s">
        <v>427</v>
      </c>
      <c r="H208" s="230">
        <v>50</v>
      </c>
      <c r="I208" s="231"/>
      <c r="J208" s="232">
        <f>ROUND(I208*H208,2)</f>
        <v>0</v>
      </c>
      <c r="K208" s="228" t="s">
        <v>192</v>
      </c>
      <c r="L208" s="233"/>
      <c r="M208" s="234" t="s">
        <v>19</v>
      </c>
      <c r="N208" s="235" t="s">
        <v>42</v>
      </c>
      <c r="O208" s="65"/>
      <c r="P208" s="184">
        <f>O208*H208</f>
        <v>0</v>
      </c>
      <c r="Q208" s="184">
        <v>6.8000000000000005E-2</v>
      </c>
      <c r="R208" s="184">
        <f>Q208*H208</f>
        <v>3.4000000000000004</v>
      </c>
      <c r="S208" s="184">
        <v>0</v>
      </c>
      <c r="T208" s="185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86" t="s">
        <v>232</v>
      </c>
      <c r="AT208" s="186" t="s">
        <v>346</v>
      </c>
      <c r="AU208" s="186" t="s">
        <v>81</v>
      </c>
      <c r="AY208" s="18" t="s">
        <v>187</v>
      </c>
      <c r="BE208" s="187">
        <f>IF(N208="základní",J208,0)</f>
        <v>0</v>
      </c>
      <c r="BF208" s="187">
        <f>IF(N208="snížená",J208,0)</f>
        <v>0</v>
      </c>
      <c r="BG208" s="187">
        <f>IF(N208="zákl. přenesená",J208,0)</f>
        <v>0</v>
      </c>
      <c r="BH208" s="187">
        <f>IF(N208="sníž. přenesená",J208,0)</f>
        <v>0</v>
      </c>
      <c r="BI208" s="187">
        <f>IF(N208="nulová",J208,0)</f>
        <v>0</v>
      </c>
      <c r="BJ208" s="18" t="s">
        <v>79</v>
      </c>
      <c r="BK208" s="187">
        <f>ROUND(I208*H208,2)</f>
        <v>0</v>
      </c>
      <c r="BL208" s="18" t="s">
        <v>193</v>
      </c>
      <c r="BM208" s="186" t="s">
        <v>813</v>
      </c>
    </row>
    <row r="209" spans="1:65" s="12" customFormat="1" ht="22.9" customHeight="1">
      <c r="B209" s="159"/>
      <c r="C209" s="160"/>
      <c r="D209" s="161" t="s">
        <v>70</v>
      </c>
      <c r="E209" s="173" t="s">
        <v>214</v>
      </c>
      <c r="F209" s="173" t="s">
        <v>474</v>
      </c>
      <c r="G209" s="160"/>
      <c r="H209" s="160"/>
      <c r="I209" s="163"/>
      <c r="J209" s="174">
        <f>BK209</f>
        <v>0</v>
      </c>
      <c r="K209" s="160"/>
      <c r="L209" s="165"/>
      <c r="M209" s="166"/>
      <c r="N209" s="167"/>
      <c r="O209" s="167"/>
      <c r="P209" s="168">
        <f>SUM(P210:P231)</f>
        <v>0</v>
      </c>
      <c r="Q209" s="167"/>
      <c r="R209" s="168">
        <f>SUM(R210:R231)</f>
        <v>0</v>
      </c>
      <c r="S209" s="167"/>
      <c r="T209" s="169">
        <f>SUM(T210:T231)</f>
        <v>0</v>
      </c>
      <c r="AR209" s="170" t="s">
        <v>79</v>
      </c>
      <c r="AT209" s="171" t="s">
        <v>70</v>
      </c>
      <c r="AU209" s="171" t="s">
        <v>79</v>
      </c>
      <c r="AY209" s="170" t="s">
        <v>187</v>
      </c>
      <c r="BK209" s="172">
        <f>SUM(BK210:BK231)</f>
        <v>0</v>
      </c>
    </row>
    <row r="210" spans="1:65" s="2" customFormat="1" ht="24.2" customHeight="1">
      <c r="A210" s="35"/>
      <c r="B210" s="36"/>
      <c r="C210" s="175" t="s">
        <v>400</v>
      </c>
      <c r="D210" s="175" t="s">
        <v>189</v>
      </c>
      <c r="E210" s="176" t="s">
        <v>476</v>
      </c>
      <c r="F210" s="177" t="s">
        <v>477</v>
      </c>
      <c r="G210" s="178" t="s">
        <v>124</v>
      </c>
      <c r="H210" s="179">
        <v>8</v>
      </c>
      <c r="I210" s="180"/>
      <c r="J210" s="181">
        <f>ROUND(I210*H210,2)</f>
        <v>0</v>
      </c>
      <c r="K210" s="177" t="s">
        <v>192</v>
      </c>
      <c r="L210" s="40"/>
      <c r="M210" s="182" t="s">
        <v>19</v>
      </c>
      <c r="N210" s="183" t="s">
        <v>42</v>
      </c>
      <c r="O210" s="65"/>
      <c r="P210" s="184">
        <f>O210*H210</f>
        <v>0</v>
      </c>
      <c r="Q210" s="184">
        <v>0</v>
      </c>
      <c r="R210" s="184">
        <f>Q210*H210</f>
        <v>0</v>
      </c>
      <c r="S210" s="184">
        <v>0</v>
      </c>
      <c r="T210" s="185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86" t="s">
        <v>193</v>
      </c>
      <c r="AT210" s="186" t="s">
        <v>189</v>
      </c>
      <c r="AU210" s="186" t="s">
        <v>81</v>
      </c>
      <c r="AY210" s="18" t="s">
        <v>187</v>
      </c>
      <c r="BE210" s="187">
        <f>IF(N210="základní",J210,0)</f>
        <v>0</v>
      </c>
      <c r="BF210" s="187">
        <f>IF(N210="snížená",J210,0)</f>
        <v>0</v>
      </c>
      <c r="BG210" s="187">
        <f>IF(N210="zákl. přenesená",J210,0)</f>
        <v>0</v>
      </c>
      <c r="BH210" s="187">
        <f>IF(N210="sníž. přenesená",J210,0)</f>
        <v>0</v>
      </c>
      <c r="BI210" s="187">
        <f>IF(N210="nulová",J210,0)</f>
        <v>0</v>
      </c>
      <c r="BJ210" s="18" t="s">
        <v>79</v>
      </c>
      <c r="BK210" s="187">
        <f>ROUND(I210*H210,2)</f>
        <v>0</v>
      </c>
      <c r="BL210" s="18" t="s">
        <v>193</v>
      </c>
      <c r="BM210" s="186" t="s">
        <v>814</v>
      </c>
    </row>
    <row r="211" spans="1:65" s="2" customFormat="1" ht="11.25">
      <c r="A211" s="35"/>
      <c r="B211" s="36"/>
      <c r="C211" s="37"/>
      <c r="D211" s="188" t="s">
        <v>195</v>
      </c>
      <c r="E211" s="37"/>
      <c r="F211" s="189" t="s">
        <v>479</v>
      </c>
      <c r="G211" s="37"/>
      <c r="H211" s="37"/>
      <c r="I211" s="190"/>
      <c r="J211" s="37"/>
      <c r="K211" s="37"/>
      <c r="L211" s="40"/>
      <c r="M211" s="191"/>
      <c r="N211" s="192"/>
      <c r="O211" s="65"/>
      <c r="P211" s="65"/>
      <c r="Q211" s="65"/>
      <c r="R211" s="65"/>
      <c r="S211" s="65"/>
      <c r="T211" s="66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T211" s="18" t="s">
        <v>195</v>
      </c>
      <c r="AU211" s="18" t="s">
        <v>81</v>
      </c>
    </row>
    <row r="212" spans="1:65" s="13" customFormat="1" ht="11.25">
      <c r="B212" s="193"/>
      <c r="C212" s="194"/>
      <c r="D212" s="195" t="s">
        <v>197</v>
      </c>
      <c r="E212" s="196" t="s">
        <v>19</v>
      </c>
      <c r="F212" s="197" t="s">
        <v>122</v>
      </c>
      <c r="G212" s="194"/>
      <c r="H212" s="198">
        <v>8</v>
      </c>
      <c r="I212" s="199"/>
      <c r="J212" s="194"/>
      <c r="K212" s="194"/>
      <c r="L212" s="200"/>
      <c r="M212" s="201"/>
      <c r="N212" s="202"/>
      <c r="O212" s="202"/>
      <c r="P212" s="202"/>
      <c r="Q212" s="202"/>
      <c r="R212" s="202"/>
      <c r="S212" s="202"/>
      <c r="T212" s="203"/>
      <c r="AT212" s="204" t="s">
        <v>197</v>
      </c>
      <c r="AU212" s="204" t="s">
        <v>81</v>
      </c>
      <c r="AV212" s="13" t="s">
        <v>81</v>
      </c>
      <c r="AW212" s="13" t="s">
        <v>33</v>
      </c>
      <c r="AX212" s="13" t="s">
        <v>79</v>
      </c>
      <c r="AY212" s="204" t="s">
        <v>187</v>
      </c>
    </row>
    <row r="213" spans="1:65" s="2" customFormat="1" ht="21.75" customHeight="1">
      <c r="A213" s="35"/>
      <c r="B213" s="36"/>
      <c r="C213" s="175" t="s">
        <v>406</v>
      </c>
      <c r="D213" s="175" t="s">
        <v>189</v>
      </c>
      <c r="E213" s="176" t="s">
        <v>481</v>
      </c>
      <c r="F213" s="177" t="s">
        <v>482</v>
      </c>
      <c r="G213" s="178" t="s">
        <v>124</v>
      </c>
      <c r="H213" s="179">
        <v>24</v>
      </c>
      <c r="I213" s="180"/>
      <c r="J213" s="181">
        <f>ROUND(I213*H213,2)</f>
        <v>0</v>
      </c>
      <c r="K213" s="177" t="s">
        <v>192</v>
      </c>
      <c r="L213" s="40"/>
      <c r="M213" s="182" t="s">
        <v>19</v>
      </c>
      <c r="N213" s="183" t="s">
        <v>42</v>
      </c>
      <c r="O213" s="65"/>
      <c r="P213" s="184">
        <f>O213*H213</f>
        <v>0</v>
      </c>
      <c r="Q213" s="184">
        <v>0</v>
      </c>
      <c r="R213" s="184">
        <f>Q213*H213</f>
        <v>0</v>
      </c>
      <c r="S213" s="184">
        <v>0</v>
      </c>
      <c r="T213" s="185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86" t="s">
        <v>193</v>
      </c>
      <c r="AT213" s="186" t="s">
        <v>189</v>
      </c>
      <c r="AU213" s="186" t="s">
        <v>81</v>
      </c>
      <c r="AY213" s="18" t="s">
        <v>187</v>
      </c>
      <c r="BE213" s="187">
        <f>IF(N213="základní",J213,0)</f>
        <v>0</v>
      </c>
      <c r="BF213" s="187">
        <f>IF(N213="snížená",J213,0)</f>
        <v>0</v>
      </c>
      <c r="BG213" s="187">
        <f>IF(N213="zákl. přenesená",J213,0)</f>
        <v>0</v>
      </c>
      <c r="BH213" s="187">
        <f>IF(N213="sníž. přenesená",J213,0)</f>
        <v>0</v>
      </c>
      <c r="BI213" s="187">
        <f>IF(N213="nulová",J213,0)</f>
        <v>0</v>
      </c>
      <c r="BJ213" s="18" t="s">
        <v>79</v>
      </c>
      <c r="BK213" s="187">
        <f>ROUND(I213*H213,2)</f>
        <v>0</v>
      </c>
      <c r="BL213" s="18" t="s">
        <v>193</v>
      </c>
      <c r="BM213" s="186" t="s">
        <v>815</v>
      </c>
    </row>
    <row r="214" spans="1:65" s="2" customFormat="1" ht="11.25">
      <c r="A214" s="35"/>
      <c r="B214" s="36"/>
      <c r="C214" s="37"/>
      <c r="D214" s="188" t="s">
        <v>195</v>
      </c>
      <c r="E214" s="37"/>
      <c r="F214" s="189" t="s">
        <v>484</v>
      </c>
      <c r="G214" s="37"/>
      <c r="H214" s="37"/>
      <c r="I214" s="190"/>
      <c r="J214" s="37"/>
      <c r="K214" s="37"/>
      <c r="L214" s="40"/>
      <c r="M214" s="191"/>
      <c r="N214" s="192"/>
      <c r="O214" s="65"/>
      <c r="P214" s="65"/>
      <c r="Q214" s="65"/>
      <c r="R214" s="65"/>
      <c r="S214" s="65"/>
      <c r="T214" s="66"/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T214" s="18" t="s">
        <v>195</v>
      </c>
      <c r="AU214" s="18" t="s">
        <v>81</v>
      </c>
    </row>
    <row r="215" spans="1:65" s="13" customFormat="1" ht="11.25">
      <c r="B215" s="193"/>
      <c r="C215" s="194"/>
      <c r="D215" s="195" t="s">
        <v>197</v>
      </c>
      <c r="E215" s="196" t="s">
        <v>19</v>
      </c>
      <c r="F215" s="197" t="s">
        <v>731</v>
      </c>
      <c r="G215" s="194"/>
      <c r="H215" s="198">
        <v>24</v>
      </c>
      <c r="I215" s="199"/>
      <c r="J215" s="194"/>
      <c r="K215" s="194"/>
      <c r="L215" s="200"/>
      <c r="M215" s="201"/>
      <c r="N215" s="202"/>
      <c r="O215" s="202"/>
      <c r="P215" s="202"/>
      <c r="Q215" s="202"/>
      <c r="R215" s="202"/>
      <c r="S215" s="202"/>
      <c r="T215" s="203"/>
      <c r="AT215" s="204" t="s">
        <v>197</v>
      </c>
      <c r="AU215" s="204" t="s">
        <v>81</v>
      </c>
      <c r="AV215" s="13" t="s">
        <v>81</v>
      </c>
      <c r="AW215" s="13" t="s">
        <v>33</v>
      </c>
      <c r="AX215" s="13" t="s">
        <v>79</v>
      </c>
      <c r="AY215" s="204" t="s">
        <v>187</v>
      </c>
    </row>
    <row r="216" spans="1:65" s="2" customFormat="1" ht="21.75" customHeight="1">
      <c r="A216" s="35"/>
      <c r="B216" s="36"/>
      <c r="C216" s="175" t="s">
        <v>411</v>
      </c>
      <c r="D216" s="175" t="s">
        <v>189</v>
      </c>
      <c r="E216" s="176" t="s">
        <v>816</v>
      </c>
      <c r="F216" s="177" t="s">
        <v>817</v>
      </c>
      <c r="G216" s="178" t="s">
        <v>124</v>
      </c>
      <c r="H216" s="179">
        <v>24</v>
      </c>
      <c r="I216" s="180"/>
      <c r="J216" s="181">
        <f>ROUND(I216*H216,2)</f>
        <v>0</v>
      </c>
      <c r="K216" s="177" t="s">
        <v>192</v>
      </c>
      <c r="L216" s="40"/>
      <c r="M216" s="182" t="s">
        <v>19</v>
      </c>
      <c r="N216" s="183" t="s">
        <v>42</v>
      </c>
      <c r="O216" s="65"/>
      <c r="P216" s="184">
        <f>O216*H216</f>
        <v>0</v>
      </c>
      <c r="Q216" s="184">
        <v>0</v>
      </c>
      <c r="R216" s="184">
        <f>Q216*H216</f>
        <v>0</v>
      </c>
      <c r="S216" s="184">
        <v>0</v>
      </c>
      <c r="T216" s="185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86" t="s">
        <v>193</v>
      </c>
      <c r="AT216" s="186" t="s">
        <v>189</v>
      </c>
      <c r="AU216" s="186" t="s">
        <v>81</v>
      </c>
      <c r="AY216" s="18" t="s">
        <v>187</v>
      </c>
      <c r="BE216" s="187">
        <f>IF(N216="základní",J216,0)</f>
        <v>0</v>
      </c>
      <c r="BF216" s="187">
        <f>IF(N216="snížená",J216,0)</f>
        <v>0</v>
      </c>
      <c r="BG216" s="187">
        <f>IF(N216="zákl. přenesená",J216,0)</f>
        <v>0</v>
      </c>
      <c r="BH216" s="187">
        <f>IF(N216="sníž. přenesená",J216,0)</f>
        <v>0</v>
      </c>
      <c r="BI216" s="187">
        <f>IF(N216="nulová",J216,0)</f>
        <v>0</v>
      </c>
      <c r="BJ216" s="18" t="s">
        <v>79</v>
      </c>
      <c r="BK216" s="187">
        <f>ROUND(I216*H216,2)</f>
        <v>0</v>
      </c>
      <c r="BL216" s="18" t="s">
        <v>193</v>
      </c>
      <c r="BM216" s="186" t="s">
        <v>818</v>
      </c>
    </row>
    <row r="217" spans="1:65" s="2" customFormat="1" ht="11.25">
      <c r="A217" s="35"/>
      <c r="B217" s="36"/>
      <c r="C217" s="37"/>
      <c r="D217" s="188" t="s">
        <v>195</v>
      </c>
      <c r="E217" s="37"/>
      <c r="F217" s="189" t="s">
        <v>819</v>
      </c>
      <c r="G217" s="37"/>
      <c r="H217" s="37"/>
      <c r="I217" s="190"/>
      <c r="J217" s="37"/>
      <c r="K217" s="37"/>
      <c r="L217" s="40"/>
      <c r="M217" s="191"/>
      <c r="N217" s="192"/>
      <c r="O217" s="65"/>
      <c r="P217" s="65"/>
      <c r="Q217" s="65"/>
      <c r="R217" s="65"/>
      <c r="S217" s="65"/>
      <c r="T217" s="66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T217" s="18" t="s">
        <v>195</v>
      </c>
      <c r="AU217" s="18" t="s">
        <v>81</v>
      </c>
    </row>
    <row r="218" spans="1:65" s="13" customFormat="1" ht="11.25">
      <c r="B218" s="193"/>
      <c r="C218" s="194"/>
      <c r="D218" s="195" t="s">
        <v>197</v>
      </c>
      <c r="E218" s="196" t="s">
        <v>19</v>
      </c>
      <c r="F218" s="197" t="s">
        <v>731</v>
      </c>
      <c r="G218" s="194"/>
      <c r="H218" s="198">
        <v>24</v>
      </c>
      <c r="I218" s="199"/>
      <c r="J218" s="194"/>
      <c r="K218" s="194"/>
      <c r="L218" s="200"/>
      <c r="M218" s="201"/>
      <c r="N218" s="202"/>
      <c r="O218" s="202"/>
      <c r="P218" s="202"/>
      <c r="Q218" s="202"/>
      <c r="R218" s="202"/>
      <c r="S218" s="202"/>
      <c r="T218" s="203"/>
      <c r="AT218" s="204" t="s">
        <v>197</v>
      </c>
      <c r="AU218" s="204" t="s">
        <v>81</v>
      </c>
      <c r="AV218" s="13" t="s">
        <v>81</v>
      </c>
      <c r="AW218" s="13" t="s">
        <v>33</v>
      </c>
      <c r="AX218" s="13" t="s">
        <v>79</v>
      </c>
      <c r="AY218" s="204" t="s">
        <v>187</v>
      </c>
    </row>
    <row r="219" spans="1:65" s="2" customFormat="1" ht="24.2" customHeight="1">
      <c r="A219" s="35"/>
      <c r="B219" s="36"/>
      <c r="C219" s="175" t="s">
        <v>416</v>
      </c>
      <c r="D219" s="175" t="s">
        <v>189</v>
      </c>
      <c r="E219" s="176" t="s">
        <v>491</v>
      </c>
      <c r="F219" s="177" t="s">
        <v>492</v>
      </c>
      <c r="G219" s="178" t="s">
        <v>124</v>
      </c>
      <c r="H219" s="179">
        <v>8</v>
      </c>
      <c r="I219" s="180"/>
      <c r="J219" s="181">
        <f>ROUND(I219*H219,2)</f>
        <v>0</v>
      </c>
      <c r="K219" s="177" t="s">
        <v>192</v>
      </c>
      <c r="L219" s="40"/>
      <c r="M219" s="182" t="s">
        <v>19</v>
      </c>
      <c r="N219" s="183" t="s">
        <v>42</v>
      </c>
      <c r="O219" s="65"/>
      <c r="P219" s="184">
        <f>O219*H219</f>
        <v>0</v>
      </c>
      <c r="Q219" s="184">
        <v>0</v>
      </c>
      <c r="R219" s="184">
        <f>Q219*H219</f>
        <v>0</v>
      </c>
      <c r="S219" s="184">
        <v>0</v>
      </c>
      <c r="T219" s="185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86" t="s">
        <v>193</v>
      </c>
      <c r="AT219" s="186" t="s">
        <v>189</v>
      </c>
      <c r="AU219" s="186" t="s">
        <v>81</v>
      </c>
      <c r="AY219" s="18" t="s">
        <v>187</v>
      </c>
      <c r="BE219" s="187">
        <f>IF(N219="základní",J219,0)</f>
        <v>0</v>
      </c>
      <c r="BF219" s="187">
        <f>IF(N219="snížená",J219,0)</f>
        <v>0</v>
      </c>
      <c r="BG219" s="187">
        <f>IF(N219="zákl. přenesená",J219,0)</f>
        <v>0</v>
      </c>
      <c r="BH219" s="187">
        <f>IF(N219="sníž. přenesená",J219,0)</f>
        <v>0</v>
      </c>
      <c r="BI219" s="187">
        <f>IF(N219="nulová",J219,0)</f>
        <v>0</v>
      </c>
      <c r="BJ219" s="18" t="s">
        <v>79</v>
      </c>
      <c r="BK219" s="187">
        <f>ROUND(I219*H219,2)</f>
        <v>0</v>
      </c>
      <c r="BL219" s="18" t="s">
        <v>193</v>
      </c>
      <c r="BM219" s="186" t="s">
        <v>820</v>
      </c>
    </row>
    <row r="220" spans="1:65" s="2" customFormat="1" ht="11.25">
      <c r="A220" s="35"/>
      <c r="B220" s="36"/>
      <c r="C220" s="37"/>
      <c r="D220" s="188" t="s">
        <v>195</v>
      </c>
      <c r="E220" s="37"/>
      <c r="F220" s="189" t="s">
        <v>494</v>
      </c>
      <c r="G220" s="37"/>
      <c r="H220" s="37"/>
      <c r="I220" s="190"/>
      <c r="J220" s="37"/>
      <c r="K220" s="37"/>
      <c r="L220" s="40"/>
      <c r="M220" s="191"/>
      <c r="N220" s="192"/>
      <c r="O220" s="65"/>
      <c r="P220" s="65"/>
      <c r="Q220" s="65"/>
      <c r="R220" s="65"/>
      <c r="S220" s="65"/>
      <c r="T220" s="66"/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T220" s="18" t="s">
        <v>195</v>
      </c>
      <c r="AU220" s="18" t="s">
        <v>81</v>
      </c>
    </row>
    <row r="221" spans="1:65" s="13" customFormat="1" ht="11.25">
      <c r="B221" s="193"/>
      <c r="C221" s="194"/>
      <c r="D221" s="195" t="s">
        <v>197</v>
      </c>
      <c r="E221" s="196" t="s">
        <v>19</v>
      </c>
      <c r="F221" s="197" t="s">
        <v>821</v>
      </c>
      <c r="G221" s="194"/>
      <c r="H221" s="198">
        <v>8</v>
      </c>
      <c r="I221" s="199"/>
      <c r="J221" s="194"/>
      <c r="K221" s="194"/>
      <c r="L221" s="200"/>
      <c r="M221" s="201"/>
      <c r="N221" s="202"/>
      <c r="O221" s="202"/>
      <c r="P221" s="202"/>
      <c r="Q221" s="202"/>
      <c r="R221" s="202"/>
      <c r="S221" s="202"/>
      <c r="T221" s="203"/>
      <c r="AT221" s="204" t="s">
        <v>197</v>
      </c>
      <c r="AU221" s="204" t="s">
        <v>81</v>
      </c>
      <c r="AV221" s="13" t="s">
        <v>81</v>
      </c>
      <c r="AW221" s="13" t="s">
        <v>33</v>
      </c>
      <c r="AX221" s="13" t="s">
        <v>71</v>
      </c>
      <c r="AY221" s="204" t="s">
        <v>187</v>
      </c>
    </row>
    <row r="222" spans="1:65" s="14" customFormat="1" ht="11.25">
      <c r="B222" s="205"/>
      <c r="C222" s="206"/>
      <c r="D222" s="195" t="s">
        <v>197</v>
      </c>
      <c r="E222" s="207" t="s">
        <v>122</v>
      </c>
      <c r="F222" s="208" t="s">
        <v>199</v>
      </c>
      <c r="G222" s="206"/>
      <c r="H222" s="209">
        <v>8</v>
      </c>
      <c r="I222" s="210"/>
      <c r="J222" s="206"/>
      <c r="K222" s="206"/>
      <c r="L222" s="211"/>
      <c r="M222" s="212"/>
      <c r="N222" s="213"/>
      <c r="O222" s="213"/>
      <c r="P222" s="213"/>
      <c r="Q222" s="213"/>
      <c r="R222" s="213"/>
      <c r="S222" s="213"/>
      <c r="T222" s="214"/>
      <c r="AT222" s="215" t="s">
        <v>197</v>
      </c>
      <c r="AU222" s="215" t="s">
        <v>81</v>
      </c>
      <c r="AV222" s="14" t="s">
        <v>193</v>
      </c>
      <c r="AW222" s="14" t="s">
        <v>33</v>
      </c>
      <c r="AX222" s="14" t="s">
        <v>79</v>
      </c>
      <c r="AY222" s="215" t="s">
        <v>187</v>
      </c>
    </row>
    <row r="223" spans="1:65" s="2" customFormat="1" ht="16.5" customHeight="1">
      <c r="A223" s="35"/>
      <c r="B223" s="36"/>
      <c r="C223" s="175" t="s">
        <v>424</v>
      </c>
      <c r="D223" s="175" t="s">
        <v>189</v>
      </c>
      <c r="E223" s="176" t="s">
        <v>497</v>
      </c>
      <c r="F223" s="177" t="s">
        <v>498</v>
      </c>
      <c r="G223" s="178" t="s">
        <v>124</v>
      </c>
      <c r="H223" s="179">
        <v>38.4</v>
      </c>
      <c r="I223" s="180"/>
      <c r="J223" s="181">
        <f>ROUND(I223*H223,2)</f>
        <v>0</v>
      </c>
      <c r="K223" s="177" t="s">
        <v>192</v>
      </c>
      <c r="L223" s="40"/>
      <c r="M223" s="182" t="s">
        <v>19</v>
      </c>
      <c r="N223" s="183" t="s">
        <v>42</v>
      </c>
      <c r="O223" s="65"/>
      <c r="P223" s="184">
        <f>O223*H223</f>
        <v>0</v>
      </c>
      <c r="Q223" s="184">
        <v>0</v>
      </c>
      <c r="R223" s="184">
        <f>Q223*H223</f>
        <v>0</v>
      </c>
      <c r="S223" s="184">
        <v>0</v>
      </c>
      <c r="T223" s="185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86" t="s">
        <v>193</v>
      </c>
      <c r="AT223" s="186" t="s">
        <v>189</v>
      </c>
      <c r="AU223" s="186" t="s">
        <v>81</v>
      </c>
      <c r="AY223" s="18" t="s">
        <v>187</v>
      </c>
      <c r="BE223" s="187">
        <f>IF(N223="základní",J223,0)</f>
        <v>0</v>
      </c>
      <c r="BF223" s="187">
        <f>IF(N223="snížená",J223,0)</f>
        <v>0</v>
      </c>
      <c r="BG223" s="187">
        <f>IF(N223="zákl. přenesená",J223,0)</f>
        <v>0</v>
      </c>
      <c r="BH223" s="187">
        <f>IF(N223="sníž. přenesená",J223,0)</f>
        <v>0</v>
      </c>
      <c r="BI223" s="187">
        <f>IF(N223="nulová",J223,0)</f>
        <v>0</v>
      </c>
      <c r="BJ223" s="18" t="s">
        <v>79</v>
      </c>
      <c r="BK223" s="187">
        <f>ROUND(I223*H223,2)</f>
        <v>0</v>
      </c>
      <c r="BL223" s="18" t="s">
        <v>193</v>
      </c>
      <c r="BM223" s="186" t="s">
        <v>822</v>
      </c>
    </row>
    <row r="224" spans="1:65" s="2" customFormat="1" ht="11.25">
      <c r="A224" s="35"/>
      <c r="B224" s="36"/>
      <c r="C224" s="37"/>
      <c r="D224" s="188" t="s">
        <v>195</v>
      </c>
      <c r="E224" s="37"/>
      <c r="F224" s="189" t="s">
        <v>500</v>
      </c>
      <c r="G224" s="37"/>
      <c r="H224" s="37"/>
      <c r="I224" s="190"/>
      <c r="J224" s="37"/>
      <c r="K224" s="37"/>
      <c r="L224" s="40"/>
      <c r="M224" s="191"/>
      <c r="N224" s="192"/>
      <c r="O224" s="65"/>
      <c r="P224" s="65"/>
      <c r="Q224" s="65"/>
      <c r="R224" s="65"/>
      <c r="S224" s="65"/>
      <c r="T224" s="66"/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T224" s="18" t="s">
        <v>195</v>
      </c>
      <c r="AU224" s="18" t="s">
        <v>81</v>
      </c>
    </row>
    <row r="225" spans="1:65" s="13" customFormat="1" ht="11.25">
      <c r="B225" s="193"/>
      <c r="C225" s="194"/>
      <c r="D225" s="195" t="s">
        <v>197</v>
      </c>
      <c r="E225" s="196" t="s">
        <v>19</v>
      </c>
      <c r="F225" s="197" t="s">
        <v>749</v>
      </c>
      <c r="G225" s="194"/>
      <c r="H225" s="198">
        <v>38.4</v>
      </c>
      <c r="I225" s="199"/>
      <c r="J225" s="194"/>
      <c r="K225" s="194"/>
      <c r="L225" s="200"/>
      <c r="M225" s="201"/>
      <c r="N225" s="202"/>
      <c r="O225" s="202"/>
      <c r="P225" s="202"/>
      <c r="Q225" s="202"/>
      <c r="R225" s="202"/>
      <c r="S225" s="202"/>
      <c r="T225" s="203"/>
      <c r="AT225" s="204" t="s">
        <v>197</v>
      </c>
      <c r="AU225" s="204" t="s">
        <v>81</v>
      </c>
      <c r="AV225" s="13" t="s">
        <v>81</v>
      </c>
      <c r="AW225" s="13" t="s">
        <v>33</v>
      </c>
      <c r="AX225" s="13" t="s">
        <v>79</v>
      </c>
      <c r="AY225" s="204" t="s">
        <v>187</v>
      </c>
    </row>
    <row r="226" spans="1:65" s="2" customFormat="1" ht="24.2" customHeight="1">
      <c r="A226" s="35"/>
      <c r="B226" s="36"/>
      <c r="C226" s="175" t="s">
        <v>430</v>
      </c>
      <c r="D226" s="175" t="s">
        <v>189</v>
      </c>
      <c r="E226" s="176" t="s">
        <v>502</v>
      </c>
      <c r="F226" s="177" t="s">
        <v>503</v>
      </c>
      <c r="G226" s="178" t="s">
        <v>124</v>
      </c>
      <c r="H226" s="179">
        <v>38.4</v>
      </c>
      <c r="I226" s="180"/>
      <c r="J226" s="181">
        <f>ROUND(I226*H226,2)</f>
        <v>0</v>
      </c>
      <c r="K226" s="177" t="s">
        <v>192</v>
      </c>
      <c r="L226" s="40"/>
      <c r="M226" s="182" t="s">
        <v>19</v>
      </c>
      <c r="N226" s="183" t="s">
        <v>42</v>
      </c>
      <c r="O226" s="65"/>
      <c r="P226" s="184">
        <f>O226*H226</f>
        <v>0</v>
      </c>
      <c r="Q226" s="184">
        <v>0</v>
      </c>
      <c r="R226" s="184">
        <f>Q226*H226</f>
        <v>0</v>
      </c>
      <c r="S226" s="184">
        <v>0</v>
      </c>
      <c r="T226" s="185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86" t="s">
        <v>193</v>
      </c>
      <c r="AT226" s="186" t="s">
        <v>189</v>
      </c>
      <c r="AU226" s="186" t="s">
        <v>81</v>
      </c>
      <c r="AY226" s="18" t="s">
        <v>187</v>
      </c>
      <c r="BE226" s="187">
        <f>IF(N226="základní",J226,0)</f>
        <v>0</v>
      </c>
      <c r="BF226" s="187">
        <f>IF(N226="snížená",J226,0)</f>
        <v>0</v>
      </c>
      <c r="BG226" s="187">
        <f>IF(N226="zákl. přenesená",J226,0)</f>
        <v>0</v>
      </c>
      <c r="BH226" s="187">
        <f>IF(N226="sníž. přenesená",J226,0)</f>
        <v>0</v>
      </c>
      <c r="BI226" s="187">
        <f>IF(N226="nulová",J226,0)</f>
        <v>0</v>
      </c>
      <c r="BJ226" s="18" t="s">
        <v>79</v>
      </c>
      <c r="BK226" s="187">
        <f>ROUND(I226*H226,2)</f>
        <v>0</v>
      </c>
      <c r="BL226" s="18" t="s">
        <v>193</v>
      </c>
      <c r="BM226" s="186" t="s">
        <v>823</v>
      </c>
    </row>
    <row r="227" spans="1:65" s="2" customFormat="1" ht="11.25">
      <c r="A227" s="35"/>
      <c r="B227" s="36"/>
      <c r="C227" s="37"/>
      <c r="D227" s="188" t="s">
        <v>195</v>
      </c>
      <c r="E227" s="37"/>
      <c r="F227" s="189" t="s">
        <v>505</v>
      </c>
      <c r="G227" s="37"/>
      <c r="H227" s="37"/>
      <c r="I227" s="190"/>
      <c r="J227" s="37"/>
      <c r="K227" s="37"/>
      <c r="L227" s="40"/>
      <c r="M227" s="191"/>
      <c r="N227" s="192"/>
      <c r="O227" s="65"/>
      <c r="P227" s="65"/>
      <c r="Q227" s="65"/>
      <c r="R227" s="65"/>
      <c r="S227" s="65"/>
      <c r="T227" s="66"/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T227" s="18" t="s">
        <v>195</v>
      </c>
      <c r="AU227" s="18" t="s">
        <v>81</v>
      </c>
    </row>
    <row r="228" spans="1:65" s="13" customFormat="1" ht="11.25">
      <c r="B228" s="193"/>
      <c r="C228" s="194"/>
      <c r="D228" s="195" t="s">
        <v>197</v>
      </c>
      <c r="E228" s="196" t="s">
        <v>19</v>
      </c>
      <c r="F228" s="197" t="s">
        <v>749</v>
      </c>
      <c r="G228" s="194"/>
      <c r="H228" s="198">
        <v>38.4</v>
      </c>
      <c r="I228" s="199"/>
      <c r="J228" s="194"/>
      <c r="K228" s="194"/>
      <c r="L228" s="200"/>
      <c r="M228" s="201"/>
      <c r="N228" s="202"/>
      <c r="O228" s="202"/>
      <c r="P228" s="202"/>
      <c r="Q228" s="202"/>
      <c r="R228" s="202"/>
      <c r="S228" s="202"/>
      <c r="T228" s="203"/>
      <c r="AT228" s="204" t="s">
        <v>197</v>
      </c>
      <c r="AU228" s="204" t="s">
        <v>81</v>
      </c>
      <c r="AV228" s="13" t="s">
        <v>81</v>
      </c>
      <c r="AW228" s="13" t="s">
        <v>33</v>
      </c>
      <c r="AX228" s="13" t="s">
        <v>79</v>
      </c>
      <c r="AY228" s="204" t="s">
        <v>187</v>
      </c>
    </row>
    <row r="229" spans="1:65" s="2" customFormat="1" ht="24.2" customHeight="1">
      <c r="A229" s="35"/>
      <c r="B229" s="36"/>
      <c r="C229" s="175" t="s">
        <v>434</v>
      </c>
      <c r="D229" s="175" t="s">
        <v>189</v>
      </c>
      <c r="E229" s="176" t="s">
        <v>509</v>
      </c>
      <c r="F229" s="177" t="s">
        <v>510</v>
      </c>
      <c r="G229" s="178" t="s">
        <v>124</v>
      </c>
      <c r="H229" s="179">
        <v>24</v>
      </c>
      <c r="I229" s="180"/>
      <c r="J229" s="181">
        <f>ROUND(I229*H229,2)</f>
        <v>0</v>
      </c>
      <c r="K229" s="177" t="s">
        <v>192</v>
      </c>
      <c r="L229" s="40"/>
      <c r="M229" s="182" t="s">
        <v>19</v>
      </c>
      <c r="N229" s="183" t="s">
        <v>42</v>
      </c>
      <c r="O229" s="65"/>
      <c r="P229" s="184">
        <f>O229*H229</f>
        <v>0</v>
      </c>
      <c r="Q229" s="184">
        <v>0</v>
      </c>
      <c r="R229" s="184">
        <f>Q229*H229</f>
        <v>0</v>
      </c>
      <c r="S229" s="184">
        <v>0</v>
      </c>
      <c r="T229" s="185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86" t="s">
        <v>193</v>
      </c>
      <c r="AT229" s="186" t="s">
        <v>189</v>
      </c>
      <c r="AU229" s="186" t="s">
        <v>81</v>
      </c>
      <c r="AY229" s="18" t="s">
        <v>187</v>
      </c>
      <c r="BE229" s="187">
        <f>IF(N229="základní",J229,0)</f>
        <v>0</v>
      </c>
      <c r="BF229" s="187">
        <f>IF(N229="snížená",J229,0)</f>
        <v>0</v>
      </c>
      <c r="BG229" s="187">
        <f>IF(N229="zákl. přenesená",J229,0)</f>
        <v>0</v>
      </c>
      <c r="BH229" s="187">
        <f>IF(N229="sníž. přenesená",J229,0)</f>
        <v>0</v>
      </c>
      <c r="BI229" s="187">
        <f>IF(N229="nulová",J229,0)</f>
        <v>0</v>
      </c>
      <c r="BJ229" s="18" t="s">
        <v>79</v>
      </c>
      <c r="BK229" s="187">
        <f>ROUND(I229*H229,2)</f>
        <v>0</v>
      </c>
      <c r="BL229" s="18" t="s">
        <v>193</v>
      </c>
      <c r="BM229" s="186" t="s">
        <v>824</v>
      </c>
    </row>
    <row r="230" spans="1:65" s="2" customFormat="1" ht="11.25">
      <c r="A230" s="35"/>
      <c r="B230" s="36"/>
      <c r="C230" s="37"/>
      <c r="D230" s="188" t="s">
        <v>195</v>
      </c>
      <c r="E230" s="37"/>
      <c r="F230" s="189" t="s">
        <v>512</v>
      </c>
      <c r="G230" s="37"/>
      <c r="H230" s="37"/>
      <c r="I230" s="190"/>
      <c r="J230" s="37"/>
      <c r="K230" s="37"/>
      <c r="L230" s="40"/>
      <c r="M230" s="191"/>
      <c r="N230" s="192"/>
      <c r="O230" s="65"/>
      <c r="P230" s="65"/>
      <c r="Q230" s="65"/>
      <c r="R230" s="65"/>
      <c r="S230" s="65"/>
      <c r="T230" s="66"/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T230" s="18" t="s">
        <v>195</v>
      </c>
      <c r="AU230" s="18" t="s">
        <v>81</v>
      </c>
    </row>
    <row r="231" spans="1:65" s="13" customFormat="1" ht="11.25">
      <c r="B231" s="193"/>
      <c r="C231" s="194"/>
      <c r="D231" s="195" t="s">
        <v>197</v>
      </c>
      <c r="E231" s="196" t="s">
        <v>19</v>
      </c>
      <c r="F231" s="197" t="s">
        <v>731</v>
      </c>
      <c r="G231" s="194"/>
      <c r="H231" s="198">
        <v>24</v>
      </c>
      <c r="I231" s="199"/>
      <c r="J231" s="194"/>
      <c r="K231" s="194"/>
      <c r="L231" s="200"/>
      <c r="M231" s="201"/>
      <c r="N231" s="202"/>
      <c r="O231" s="202"/>
      <c r="P231" s="202"/>
      <c r="Q231" s="202"/>
      <c r="R231" s="202"/>
      <c r="S231" s="202"/>
      <c r="T231" s="203"/>
      <c r="AT231" s="204" t="s">
        <v>197</v>
      </c>
      <c r="AU231" s="204" t="s">
        <v>81</v>
      </c>
      <c r="AV231" s="13" t="s">
        <v>81</v>
      </c>
      <c r="AW231" s="13" t="s">
        <v>33</v>
      </c>
      <c r="AX231" s="13" t="s">
        <v>79</v>
      </c>
      <c r="AY231" s="204" t="s">
        <v>187</v>
      </c>
    </row>
    <row r="232" spans="1:65" s="12" customFormat="1" ht="22.9" customHeight="1">
      <c r="B232" s="159"/>
      <c r="C232" s="160"/>
      <c r="D232" s="161" t="s">
        <v>70</v>
      </c>
      <c r="E232" s="173" t="s">
        <v>232</v>
      </c>
      <c r="F232" s="173" t="s">
        <v>513</v>
      </c>
      <c r="G232" s="160"/>
      <c r="H232" s="160"/>
      <c r="I232" s="163"/>
      <c r="J232" s="174">
        <f>BK232</f>
        <v>0</v>
      </c>
      <c r="K232" s="160"/>
      <c r="L232" s="165"/>
      <c r="M232" s="166"/>
      <c r="N232" s="167"/>
      <c r="O232" s="167"/>
      <c r="P232" s="168">
        <f>SUM(P233:P271)</f>
        <v>0</v>
      </c>
      <c r="Q232" s="167"/>
      <c r="R232" s="168">
        <f>SUM(R233:R271)</f>
        <v>269.36677120000002</v>
      </c>
      <c r="S232" s="167"/>
      <c r="T232" s="169">
        <f>SUM(T233:T271)</f>
        <v>0</v>
      </c>
      <c r="AR232" s="170" t="s">
        <v>79</v>
      </c>
      <c r="AT232" s="171" t="s">
        <v>70</v>
      </c>
      <c r="AU232" s="171" t="s">
        <v>79</v>
      </c>
      <c r="AY232" s="170" t="s">
        <v>187</v>
      </c>
      <c r="BK232" s="172">
        <f>SUM(BK233:BK271)</f>
        <v>0</v>
      </c>
    </row>
    <row r="233" spans="1:65" s="2" customFormat="1" ht="24.2" customHeight="1">
      <c r="A233" s="35"/>
      <c r="B233" s="36"/>
      <c r="C233" s="175" t="s">
        <v>438</v>
      </c>
      <c r="D233" s="175" t="s">
        <v>189</v>
      </c>
      <c r="E233" s="176" t="s">
        <v>825</v>
      </c>
      <c r="F233" s="177" t="s">
        <v>826</v>
      </c>
      <c r="G233" s="178" t="s">
        <v>128</v>
      </c>
      <c r="H233" s="179">
        <v>579.32000000000005</v>
      </c>
      <c r="I233" s="180"/>
      <c r="J233" s="181">
        <f>ROUND(I233*H233,2)</f>
        <v>0</v>
      </c>
      <c r="K233" s="177" t="s">
        <v>192</v>
      </c>
      <c r="L233" s="40"/>
      <c r="M233" s="182" t="s">
        <v>19</v>
      </c>
      <c r="N233" s="183" t="s">
        <v>42</v>
      </c>
      <c r="O233" s="65"/>
      <c r="P233" s="184">
        <f>O233*H233</f>
        <v>0</v>
      </c>
      <c r="Q233" s="184">
        <v>3.0000000000000001E-5</v>
      </c>
      <c r="R233" s="184">
        <f>Q233*H233</f>
        <v>1.7379600000000002E-2</v>
      </c>
      <c r="S233" s="184">
        <v>0</v>
      </c>
      <c r="T233" s="185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186" t="s">
        <v>193</v>
      </c>
      <c r="AT233" s="186" t="s">
        <v>189</v>
      </c>
      <c r="AU233" s="186" t="s">
        <v>81</v>
      </c>
      <c r="AY233" s="18" t="s">
        <v>187</v>
      </c>
      <c r="BE233" s="187">
        <f>IF(N233="základní",J233,0)</f>
        <v>0</v>
      </c>
      <c r="BF233" s="187">
        <f>IF(N233="snížená",J233,0)</f>
        <v>0</v>
      </c>
      <c r="BG233" s="187">
        <f>IF(N233="zákl. přenesená",J233,0)</f>
        <v>0</v>
      </c>
      <c r="BH233" s="187">
        <f>IF(N233="sníž. přenesená",J233,0)</f>
        <v>0</v>
      </c>
      <c r="BI233" s="187">
        <f>IF(N233="nulová",J233,0)</f>
        <v>0</v>
      </c>
      <c r="BJ233" s="18" t="s">
        <v>79</v>
      </c>
      <c r="BK233" s="187">
        <f>ROUND(I233*H233,2)</f>
        <v>0</v>
      </c>
      <c r="BL233" s="18" t="s">
        <v>193</v>
      </c>
      <c r="BM233" s="186" t="s">
        <v>827</v>
      </c>
    </row>
    <row r="234" spans="1:65" s="2" customFormat="1" ht="11.25">
      <c r="A234" s="35"/>
      <c r="B234" s="36"/>
      <c r="C234" s="37"/>
      <c r="D234" s="188" t="s">
        <v>195</v>
      </c>
      <c r="E234" s="37"/>
      <c r="F234" s="189" t="s">
        <v>828</v>
      </c>
      <c r="G234" s="37"/>
      <c r="H234" s="37"/>
      <c r="I234" s="190"/>
      <c r="J234" s="37"/>
      <c r="K234" s="37"/>
      <c r="L234" s="40"/>
      <c r="M234" s="191"/>
      <c r="N234" s="192"/>
      <c r="O234" s="65"/>
      <c r="P234" s="65"/>
      <c r="Q234" s="65"/>
      <c r="R234" s="65"/>
      <c r="S234" s="65"/>
      <c r="T234" s="66"/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T234" s="18" t="s">
        <v>195</v>
      </c>
      <c r="AU234" s="18" t="s">
        <v>81</v>
      </c>
    </row>
    <row r="235" spans="1:65" s="13" customFormat="1" ht="11.25">
      <c r="B235" s="193"/>
      <c r="C235" s="194"/>
      <c r="D235" s="195" t="s">
        <v>197</v>
      </c>
      <c r="E235" s="196" t="s">
        <v>19</v>
      </c>
      <c r="F235" s="197" t="s">
        <v>714</v>
      </c>
      <c r="G235" s="194"/>
      <c r="H235" s="198">
        <v>579.32000000000005</v>
      </c>
      <c r="I235" s="199"/>
      <c r="J235" s="194"/>
      <c r="K235" s="194"/>
      <c r="L235" s="200"/>
      <c r="M235" s="201"/>
      <c r="N235" s="202"/>
      <c r="O235" s="202"/>
      <c r="P235" s="202"/>
      <c r="Q235" s="202"/>
      <c r="R235" s="202"/>
      <c r="S235" s="202"/>
      <c r="T235" s="203"/>
      <c r="AT235" s="204" t="s">
        <v>197</v>
      </c>
      <c r="AU235" s="204" t="s">
        <v>81</v>
      </c>
      <c r="AV235" s="13" t="s">
        <v>81</v>
      </c>
      <c r="AW235" s="13" t="s">
        <v>33</v>
      </c>
      <c r="AX235" s="13" t="s">
        <v>71</v>
      </c>
      <c r="AY235" s="204" t="s">
        <v>187</v>
      </c>
    </row>
    <row r="236" spans="1:65" s="14" customFormat="1" ht="11.25">
      <c r="B236" s="205"/>
      <c r="C236" s="206"/>
      <c r="D236" s="195" t="s">
        <v>197</v>
      </c>
      <c r="E236" s="207" t="s">
        <v>712</v>
      </c>
      <c r="F236" s="208" t="s">
        <v>199</v>
      </c>
      <c r="G236" s="206"/>
      <c r="H236" s="209">
        <v>579.32000000000005</v>
      </c>
      <c r="I236" s="210"/>
      <c r="J236" s="206"/>
      <c r="K236" s="206"/>
      <c r="L236" s="211"/>
      <c r="M236" s="212"/>
      <c r="N236" s="213"/>
      <c r="O236" s="213"/>
      <c r="P236" s="213"/>
      <c r="Q236" s="213"/>
      <c r="R236" s="213"/>
      <c r="S236" s="213"/>
      <c r="T236" s="214"/>
      <c r="AT236" s="215" t="s">
        <v>197</v>
      </c>
      <c r="AU236" s="215" t="s">
        <v>81</v>
      </c>
      <c r="AV236" s="14" t="s">
        <v>193</v>
      </c>
      <c r="AW236" s="14" t="s">
        <v>33</v>
      </c>
      <c r="AX236" s="14" t="s">
        <v>79</v>
      </c>
      <c r="AY236" s="215" t="s">
        <v>187</v>
      </c>
    </row>
    <row r="237" spans="1:65" s="2" customFormat="1" ht="16.5" customHeight="1">
      <c r="A237" s="35"/>
      <c r="B237" s="36"/>
      <c r="C237" s="226" t="s">
        <v>442</v>
      </c>
      <c r="D237" s="226" t="s">
        <v>346</v>
      </c>
      <c r="E237" s="227" t="s">
        <v>829</v>
      </c>
      <c r="F237" s="228" t="s">
        <v>830</v>
      </c>
      <c r="G237" s="229" t="s">
        <v>128</v>
      </c>
      <c r="H237" s="230">
        <v>588.01</v>
      </c>
      <c r="I237" s="231"/>
      <c r="J237" s="232">
        <f>ROUND(I237*H237,2)</f>
        <v>0</v>
      </c>
      <c r="K237" s="228" t="s">
        <v>192</v>
      </c>
      <c r="L237" s="233"/>
      <c r="M237" s="234" t="s">
        <v>19</v>
      </c>
      <c r="N237" s="235" t="s">
        <v>42</v>
      </c>
      <c r="O237" s="65"/>
      <c r="P237" s="184">
        <f>O237*H237</f>
        <v>0</v>
      </c>
      <c r="Q237" s="184">
        <v>2.4E-2</v>
      </c>
      <c r="R237" s="184">
        <f>Q237*H237</f>
        <v>14.11224</v>
      </c>
      <c r="S237" s="184">
        <v>0</v>
      </c>
      <c r="T237" s="185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186" t="s">
        <v>232</v>
      </c>
      <c r="AT237" s="186" t="s">
        <v>346</v>
      </c>
      <c r="AU237" s="186" t="s">
        <v>81</v>
      </c>
      <c r="AY237" s="18" t="s">
        <v>187</v>
      </c>
      <c r="BE237" s="187">
        <f>IF(N237="základní",J237,0)</f>
        <v>0</v>
      </c>
      <c r="BF237" s="187">
        <f>IF(N237="snížená",J237,0)</f>
        <v>0</v>
      </c>
      <c r="BG237" s="187">
        <f>IF(N237="zákl. přenesená",J237,0)</f>
        <v>0</v>
      </c>
      <c r="BH237" s="187">
        <f>IF(N237="sníž. přenesená",J237,0)</f>
        <v>0</v>
      </c>
      <c r="BI237" s="187">
        <f>IF(N237="nulová",J237,0)</f>
        <v>0</v>
      </c>
      <c r="BJ237" s="18" t="s">
        <v>79</v>
      </c>
      <c r="BK237" s="187">
        <f>ROUND(I237*H237,2)</f>
        <v>0</v>
      </c>
      <c r="BL237" s="18" t="s">
        <v>193</v>
      </c>
      <c r="BM237" s="186" t="s">
        <v>831</v>
      </c>
    </row>
    <row r="238" spans="1:65" s="13" customFormat="1" ht="11.25">
      <c r="B238" s="193"/>
      <c r="C238" s="194"/>
      <c r="D238" s="195" t="s">
        <v>197</v>
      </c>
      <c r="E238" s="194"/>
      <c r="F238" s="197" t="s">
        <v>832</v>
      </c>
      <c r="G238" s="194"/>
      <c r="H238" s="198">
        <v>588.01</v>
      </c>
      <c r="I238" s="199"/>
      <c r="J238" s="194"/>
      <c r="K238" s="194"/>
      <c r="L238" s="200"/>
      <c r="M238" s="201"/>
      <c r="N238" s="202"/>
      <c r="O238" s="202"/>
      <c r="P238" s="202"/>
      <c r="Q238" s="202"/>
      <c r="R238" s="202"/>
      <c r="S238" s="202"/>
      <c r="T238" s="203"/>
      <c r="AT238" s="204" t="s">
        <v>197</v>
      </c>
      <c r="AU238" s="204" t="s">
        <v>81</v>
      </c>
      <c r="AV238" s="13" t="s">
        <v>81</v>
      </c>
      <c r="AW238" s="13" t="s">
        <v>4</v>
      </c>
      <c r="AX238" s="13" t="s">
        <v>79</v>
      </c>
      <c r="AY238" s="204" t="s">
        <v>187</v>
      </c>
    </row>
    <row r="239" spans="1:65" s="2" customFormat="1" ht="24.2" customHeight="1">
      <c r="A239" s="35"/>
      <c r="B239" s="36"/>
      <c r="C239" s="175" t="s">
        <v>446</v>
      </c>
      <c r="D239" s="175" t="s">
        <v>189</v>
      </c>
      <c r="E239" s="176" t="s">
        <v>833</v>
      </c>
      <c r="F239" s="177" t="s">
        <v>834</v>
      </c>
      <c r="G239" s="178" t="s">
        <v>427</v>
      </c>
      <c r="H239" s="179">
        <v>156</v>
      </c>
      <c r="I239" s="180"/>
      <c r="J239" s="181">
        <f>ROUND(I239*H239,2)</f>
        <v>0</v>
      </c>
      <c r="K239" s="177" t="s">
        <v>192</v>
      </c>
      <c r="L239" s="40"/>
      <c r="M239" s="182" t="s">
        <v>19</v>
      </c>
      <c r="N239" s="183" t="s">
        <v>42</v>
      </c>
      <c r="O239" s="65"/>
      <c r="P239" s="184">
        <f>O239*H239</f>
        <v>0</v>
      </c>
      <c r="Q239" s="184">
        <v>6.9999999999999994E-5</v>
      </c>
      <c r="R239" s="184">
        <f>Q239*H239</f>
        <v>1.0919999999999999E-2</v>
      </c>
      <c r="S239" s="184">
        <v>0</v>
      </c>
      <c r="T239" s="185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86" t="s">
        <v>193</v>
      </c>
      <c r="AT239" s="186" t="s">
        <v>189</v>
      </c>
      <c r="AU239" s="186" t="s">
        <v>81</v>
      </c>
      <c r="AY239" s="18" t="s">
        <v>187</v>
      </c>
      <c r="BE239" s="187">
        <f>IF(N239="základní",J239,0)</f>
        <v>0</v>
      </c>
      <c r="BF239" s="187">
        <f>IF(N239="snížená",J239,0)</f>
        <v>0</v>
      </c>
      <c r="BG239" s="187">
        <f>IF(N239="zákl. přenesená",J239,0)</f>
        <v>0</v>
      </c>
      <c r="BH239" s="187">
        <f>IF(N239="sníž. přenesená",J239,0)</f>
        <v>0</v>
      </c>
      <c r="BI239" s="187">
        <f>IF(N239="nulová",J239,0)</f>
        <v>0</v>
      </c>
      <c r="BJ239" s="18" t="s">
        <v>79</v>
      </c>
      <c r="BK239" s="187">
        <f>ROUND(I239*H239,2)</f>
        <v>0</v>
      </c>
      <c r="BL239" s="18" t="s">
        <v>193</v>
      </c>
      <c r="BM239" s="186" t="s">
        <v>835</v>
      </c>
    </row>
    <row r="240" spans="1:65" s="2" customFormat="1" ht="11.25">
      <c r="A240" s="35"/>
      <c r="B240" s="36"/>
      <c r="C240" s="37"/>
      <c r="D240" s="188" t="s">
        <v>195</v>
      </c>
      <c r="E240" s="37"/>
      <c r="F240" s="189" t="s">
        <v>836</v>
      </c>
      <c r="G240" s="37"/>
      <c r="H240" s="37"/>
      <c r="I240" s="190"/>
      <c r="J240" s="37"/>
      <c r="K240" s="37"/>
      <c r="L240" s="40"/>
      <c r="M240" s="191"/>
      <c r="N240" s="192"/>
      <c r="O240" s="65"/>
      <c r="P240" s="65"/>
      <c r="Q240" s="65"/>
      <c r="R240" s="65"/>
      <c r="S240" s="65"/>
      <c r="T240" s="66"/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T240" s="18" t="s">
        <v>195</v>
      </c>
      <c r="AU240" s="18" t="s">
        <v>81</v>
      </c>
    </row>
    <row r="241" spans="1:65" s="2" customFormat="1" ht="16.5" customHeight="1">
      <c r="A241" s="35"/>
      <c r="B241" s="36"/>
      <c r="C241" s="226" t="s">
        <v>451</v>
      </c>
      <c r="D241" s="226" t="s">
        <v>346</v>
      </c>
      <c r="E241" s="227" t="s">
        <v>837</v>
      </c>
      <c r="F241" s="228" t="s">
        <v>838</v>
      </c>
      <c r="G241" s="229" t="s">
        <v>427</v>
      </c>
      <c r="H241" s="230">
        <v>78</v>
      </c>
      <c r="I241" s="231"/>
      <c r="J241" s="232">
        <f>ROUND(I241*H241,2)</f>
        <v>0</v>
      </c>
      <c r="K241" s="228" t="s">
        <v>192</v>
      </c>
      <c r="L241" s="233"/>
      <c r="M241" s="234" t="s">
        <v>19</v>
      </c>
      <c r="N241" s="235" t="s">
        <v>42</v>
      </c>
      <c r="O241" s="65"/>
      <c r="P241" s="184">
        <f>O241*H241</f>
        <v>0</v>
      </c>
      <c r="Q241" s="184">
        <v>0.03</v>
      </c>
      <c r="R241" s="184">
        <f>Q241*H241</f>
        <v>2.34</v>
      </c>
      <c r="S241" s="184">
        <v>0</v>
      </c>
      <c r="T241" s="185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186" t="s">
        <v>232</v>
      </c>
      <c r="AT241" s="186" t="s">
        <v>346</v>
      </c>
      <c r="AU241" s="186" t="s">
        <v>81</v>
      </c>
      <c r="AY241" s="18" t="s">
        <v>187</v>
      </c>
      <c r="BE241" s="187">
        <f>IF(N241="základní",J241,0)</f>
        <v>0</v>
      </c>
      <c r="BF241" s="187">
        <f>IF(N241="snížená",J241,0)</f>
        <v>0</v>
      </c>
      <c r="BG241" s="187">
        <f>IF(N241="zákl. přenesená",J241,0)</f>
        <v>0</v>
      </c>
      <c r="BH241" s="187">
        <f>IF(N241="sníž. přenesená",J241,0)</f>
        <v>0</v>
      </c>
      <c r="BI241" s="187">
        <f>IF(N241="nulová",J241,0)</f>
        <v>0</v>
      </c>
      <c r="BJ241" s="18" t="s">
        <v>79</v>
      </c>
      <c r="BK241" s="187">
        <f>ROUND(I241*H241,2)</f>
        <v>0</v>
      </c>
      <c r="BL241" s="18" t="s">
        <v>193</v>
      </c>
      <c r="BM241" s="186" t="s">
        <v>839</v>
      </c>
    </row>
    <row r="242" spans="1:65" s="2" customFormat="1" ht="16.5" customHeight="1">
      <c r="A242" s="35"/>
      <c r="B242" s="36"/>
      <c r="C242" s="226" t="s">
        <v>455</v>
      </c>
      <c r="D242" s="226" t="s">
        <v>346</v>
      </c>
      <c r="E242" s="227" t="s">
        <v>840</v>
      </c>
      <c r="F242" s="228" t="s">
        <v>841</v>
      </c>
      <c r="G242" s="229" t="s">
        <v>427</v>
      </c>
      <c r="H242" s="230">
        <v>78</v>
      </c>
      <c r="I242" s="231"/>
      <c r="J242" s="232">
        <f>ROUND(I242*H242,2)</f>
        <v>0</v>
      </c>
      <c r="K242" s="228" t="s">
        <v>192</v>
      </c>
      <c r="L242" s="233"/>
      <c r="M242" s="234" t="s">
        <v>19</v>
      </c>
      <c r="N242" s="235" t="s">
        <v>42</v>
      </c>
      <c r="O242" s="65"/>
      <c r="P242" s="184">
        <f>O242*H242</f>
        <v>0</v>
      </c>
      <c r="Q242" s="184">
        <v>1.9E-2</v>
      </c>
      <c r="R242" s="184">
        <f>Q242*H242</f>
        <v>1.482</v>
      </c>
      <c r="S242" s="184">
        <v>0</v>
      </c>
      <c r="T242" s="185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186" t="s">
        <v>232</v>
      </c>
      <c r="AT242" s="186" t="s">
        <v>346</v>
      </c>
      <c r="AU242" s="186" t="s">
        <v>81</v>
      </c>
      <c r="AY242" s="18" t="s">
        <v>187</v>
      </c>
      <c r="BE242" s="187">
        <f>IF(N242="základní",J242,0)</f>
        <v>0</v>
      </c>
      <c r="BF242" s="187">
        <f>IF(N242="snížená",J242,0)</f>
        <v>0</v>
      </c>
      <c r="BG242" s="187">
        <f>IF(N242="zákl. přenesená",J242,0)</f>
        <v>0</v>
      </c>
      <c r="BH242" s="187">
        <f>IF(N242="sníž. přenesená",J242,0)</f>
        <v>0</v>
      </c>
      <c r="BI242" s="187">
        <f>IF(N242="nulová",J242,0)</f>
        <v>0</v>
      </c>
      <c r="BJ242" s="18" t="s">
        <v>79</v>
      </c>
      <c r="BK242" s="187">
        <f>ROUND(I242*H242,2)</f>
        <v>0</v>
      </c>
      <c r="BL242" s="18" t="s">
        <v>193</v>
      </c>
      <c r="BM242" s="186" t="s">
        <v>842</v>
      </c>
    </row>
    <row r="243" spans="1:65" s="2" customFormat="1" ht="24.2" customHeight="1">
      <c r="A243" s="35"/>
      <c r="B243" s="36"/>
      <c r="C243" s="175" t="s">
        <v>462</v>
      </c>
      <c r="D243" s="175" t="s">
        <v>189</v>
      </c>
      <c r="E243" s="176" t="s">
        <v>843</v>
      </c>
      <c r="F243" s="177" t="s">
        <v>844</v>
      </c>
      <c r="G243" s="178" t="s">
        <v>427</v>
      </c>
      <c r="H243" s="179">
        <v>78</v>
      </c>
      <c r="I243" s="180"/>
      <c r="J243" s="181">
        <f>ROUND(I243*H243,2)</f>
        <v>0</v>
      </c>
      <c r="K243" s="177" t="s">
        <v>192</v>
      </c>
      <c r="L243" s="40"/>
      <c r="M243" s="182" t="s">
        <v>19</v>
      </c>
      <c r="N243" s="183" t="s">
        <v>42</v>
      </c>
      <c r="O243" s="65"/>
      <c r="P243" s="184">
        <f>O243*H243</f>
        <v>0</v>
      </c>
      <c r="Q243" s="184">
        <v>0</v>
      </c>
      <c r="R243" s="184">
        <f>Q243*H243</f>
        <v>0</v>
      </c>
      <c r="S243" s="184">
        <v>0</v>
      </c>
      <c r="T243" s="185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186" t="s">
        <v>193</v>
      </c>
      <c r="AT243" s="186" t="s">
        <v>189</v>
      </c>
      <c r="AU243" s="186" t="s">
        <v>81</v>
      </c>
      <c r="AY243" s="18" t="s">
        <v>187</v>
      </c>
      <c r="BE243" s="187">
        <f>IF(N243="základní",J243,0)</f>
        <v>0</v>
      </c>
      <c r="BF243" s="187">
        <f>IF(N243="snížená",J243,0)</f>
        <v>0</v>
      </c>
      <c r="BG243" s="187">
        <f>IF(N243="zákl. přenesená",J243,0)</f>
        <v>0</v>
      </c>
      <c r="BH243" s="187">
        <f>IF(N243="sníž. přenesená",J243,0)</f>
        <v>0</v>
      </c>
      <c r="BI243" s="187">
        <f>IF(N243="nulová",J243,0)</f>
        <v>0</v>
      </c>
      <c r="BJ243" s="18" t="s">
        <v>79</v>
      </c>
      <c r="BK243" s="187">
        <f>ROUND(I243*H243,2)</f>
        <v>0</v>
      </c>
      <c r="BL243" s="18" t="s">
        <v>193</v>
      </c>
      <c r="BM243" s="186" t="s">
        <v>845</v>
      </c>
    </row>
    <row r="244" spans="1:65" s="2" customFormat="1" ht="11.25">
      <c r="A244" s="35"/>
      <c r="B244" s="36"/>
      <c r="C244" s="37"/>
      <c r="D244" s="188" t="s">
        <v>195</v>
      </c>
      <c r="E244" s="37"/>
      <c r="F244" s="189" t="s">
        <v>846</v>
      </c>
      <c r="G244" s="37"/>
      <c r="H244" s="37"/>
      <c r="I244" s="190"/>
      <c r="J244" s="37"/>
      <c r="K244" s="37"/>
      <c r="L244" s="40"/>
      <c r="M244" s="191"/>
      <c r="N244" s="192"/>
      <c r="O244" s="65"/>
      <c r="P244" s="65"/>
      <c r="Q244" s="65"/>
      <c r="R244" s="65"/>
      <c r="S244" s="65"/>
      <c r="T244" s="66"/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T244" s="18" t="s">
        <v>195</v>
      </c>
      <c r="AU244" s="18" t="s">
        <v>81</v>
      </c>
    </row>
    <row r="245" spans="1:65" s="2" customFormat="1" ht="16.5" customHeight="1">
      <c r="A245" s="35"/>
      <c r="B245" s="36"/>
      <c r="C245" s="226" t="s">
        <v>469</v>
      </c>
      <c r="D245" s="226" t="s">
        <v>346</v>
      </c>
      <c r="E245" s="227" t="s">
        <v>847</v>
      </c>
      <c r="F245" s="228" t="s">
        <v>848</v>
      </c>
      <c r="G245" s="229" t="s">
        <v>427</v>
      </c>
      <c r="H245" s="230">
        <v>78</v>
      </c>
      <c r="I245" s="231"/>
      <c r="J245" s="232">
        <f>ROUND(I245*H245,2)</f>
        <v>0</v>
      </c>
      <c r="K245" s="228" t="s">
        <v>192</v>
      </c>
      <c r="L245" s="233"/>
      <c r="M245" s="234" t="s">
        <v>19</v>
      </c>
      <c r="N245" s="235" t="s">
        <v>42</v>
      </c>
      <c r="O245" s="65"/>
      <c r="P245" s="184">
        <f>O245*H245</f>
        <v>0</v>
      </c>
      <c r="Q245" s="184">
        <v>7.6000000000000004E-4</v>
      </c>
      <c r="R245" s="184">
        <f>Q245*H245</f>
        <v>5.9280000000000006E-2</v>
      </c>
      <c r="S245" s="184">
        <v>0</v>
      </c>
      <c r="T245" s="185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86" t="s">
        <v>232</v>
      </c>
      <c r="AT245" s="186" t="s">
        <v>346</v>
      </c>
      <c r="AU245" s="186" t="s">
        <v>81</v>
      </c>
      <c r="AY245" s="18" t="s">
        <v>187</v>
      </c>
      <c r="BE245" s="187">
        <f>IF(N245="základní",J245,0)</f>
        <v>0</v>
      </c>
      <c r="BF245" s="187">
        <f>IF(N245="snížená",J245,0)</f>
        <v>0</v>
      </c>
      <c r="BG245" s="187">
        <f>IF(N245="zákl. přenesená",J245,0)</f>
        <v>0</v>
      </c>
      <c r="BH245" s="187">
        <f>IF(N245="sníž. přenesená",J245,0)</f>
        <v>0</v>
      </c>
      <c r="BI245" s="187">
        <f>IF(N245="nulová",J245,0)</f>
        <v>0</v>
      </c>
      <c r="BJ245" s="18" t="s">
        <v>79</v>
      </c>
      <c r="BK245" s="187">
        <f>ROUND(I245*H245,2)</f>
        <v>0</v>
      </c>
      <c r="BL245" s="18" t="s">
        <v>193</v>
      </c>
      <c r="BM245" s="186" t="s">
        <v>849</v>
      </c>
    </row>
    <row r="246" spans="1:65" s="2" customFormat="1" ht="16.5" customHeight="1">
      <c r="A246" s="35"/>
      <c r="B246" s="36"/>
      <c r="C246" s="175" t="s">
        <v>475</v>
      </c>
      <c r="D246" s="175" t="s">
        <v>189</v>
      </c>
      <c r="E246" s="176" t="s">
        <v>850</v>
      </c>
      <c r="F246" s="177" t="s">
        <v>851</v>
      </c>
      <c r="G246" s="178" t="s">
        <v>128</v>
      </c>
      <c r="H246" s="179">
        <v>579.32000000000005</v>
      </c>
      <c r="I246" s="180"/>
      <c r="J246" s="181">
        <f>ROUND(I246*H246,2)</f>
        <v>0</v>
      </c>
      <c r="K246" s="177" t="s">
        <v>192</v>
      </c>
      <c r="L246" s="40"/>
      <c r="M246" s="182" t="s">
        <v>19</v>
      </c>
      <c r="N246" s="183" t="s">
        <v>42</v>
      </c>
      <c r="O246" s="65"/>
      <c r="P246" s="184">
        <f>O246*H246</f>
        <v>0</v>
      </c>
      <c r="Q246" s="184">
        <v>0</v>
      </c>
      <c r="R246" s="184">
        <f>Q246*H246</f>
        <v>0</v>
      </c>
      <c r="S246" s="184">
        <v>0</v>
      </c>
      <c r="T246" s="185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186" t="s">
        <v>193</v>
      </c>
      <c r="AT246" s="186" t="s">
        <v>189</v>
      </c>
      <c r="AU246" s="186" t="s">
        <v>81</v>
      </c>
      <c r="AY246" s="18" t="s">
        <v>187</v>
      </c>
      <c r="BE246" s="187">
        <f>IF(N246="základní",J246,0)</f>
        <v>0</v>
      </c>
      <c r="BF246" s="187">
        <f>IF(N246="snížená",J246,0)</f>
        <v>0</v>
      </c>
      <c r="BG246" s="187">
        <f>IF(N246="zákl. přenesená",J246,0)</f>
        <v>0</v>
      </c>
      <c r="BH246" s="187">
        <f>IF(N246="sníž. přenesená",J246,0)</f>
        <v>0</v>
      </c>
      <c r="BI246" s="187">
        <f>IF(N246="nulová",J246,0)</f>
        <v>0</v>
      </c>
      <c r="BJ246" s="18" t="s">
        <v>79</v>
      </c>
      <c r="BK246" s="187">
        <f>ROUND(I246*H246,2)</f>
        <v>0</v>
      </c>
      <c r="BL246" s="18" t="s">
        <v>193</v>
      </c>
      <c r="BM246" s="186" t="s">
        <v>852</v>
      </c>
    </row>
    <row r="247" spans="1:65" s="2" customFormat="1" ht="11.25">
      <c r="A247" s="35"/>
      <c r="B247" s="36"/>
      <c r="C247" s="37"/>
      <c r="D247" s="188" t="s">
        <v>195</v>
      </c>
      <c r="E247" s="37"/>
      <c r="F247" s="189" t="s">
        <v>853</v>
      </c>
      <c r="G247" s="37"/>
      <c r="H247" s="37"/>
      <c r="I247" s="190"/>
      <c r="J247" s="37"/>
      <c r="K247" s="37"/>
      <c r="L247" s="40"/>
      <c r="M247" s="191"/>
      <c r="N247" s="192"/>
      <c r="O247" s="65"/>
      <c r="P247" s="65"/>
      <c r="Q247" s="65"/>
      <c r="R247" s="65"/>
      <c r="S247" s="65"/>
      <c r="T247" s="66"/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T247" s="18" t="s">
        <v>195</v>
      </c>
      <c r="AU247" s="18" t="s">
        <v>81</v>
      </c>
    </row>
    <row r="248" spans="1:65" s="13" customFormat="1" ht="11.25">
      <c r="B248" s="193"/>
      <c r="C248" s="194"/>
      <c r="D248" s="195" t="s">
        <v>197</v>
      </c>
      <c r="E248" s="196" t="s">
        <v>19</v>
      </c>
      <c r="F248" s="197" t="s">
        <v>712</v>
      </c>
      <c r="G248" s="194"/>
      <c r="H248" s="198">
        <v>579.32000000000005</v>
      </c>
      <c r="I248" s="199"/>
      <c r="J248" s="194"/>
      <c r="K248" s="194"/>
      <c r="L248" s="200"/>
      <c r="M248" s="201"/>
      <c r="N248" s="202"/>
      <c r="O248" s="202"/>
      <c r="P248" s="202"/>
      <c r="Q248" s="202"/>
      <c r="R248" s="202"/>
      <c r="S248" s="202"/>
      <c r="T248" s="203"/>
      <c r="AT248" s="204" t="s">
        <v>197</v>
      </c>
      <c r="AU248" s="204" t="s">
        <v>81</v>
      </c>
      <c r="AV248" s="13" t="s">
        <v>81</v>
      </c>
      <c r="AW248" s="13" t="s">
        <v>33</v>
      </c>
      <c r="AX248" s="13" t="s">
        <v>79</v>
      </c>
      <c r="AY248" s="204" t="s">
        <v>187</v>
      </c>
    </row>
    <row r="249" spans="1:65" s="2" customFormat="1" ht="16.5" customHeight="1">
      <c r="A249" s="35"/>
      <c r="B249" s="36"/>
      <c r="C249" s="175" t="s">
        <v>480</v>
      </c>
      <c r="D249" s="175" t="s">
        <v>189</v>
      </c>
      <c r="E249" s="176" t="s">
        <v>854</v>
      </c>
      <c r="F249" s="177" t="s">
        <v>855</v>
      </c>
      <c r="G249" s="178" t="s">
        <v>427</v>
      </c>
      <c r="H249" s="179">
        <v>78</v>
      </c>
      <c r="I249" s="180"/>
      <c r="J249" s="181">
        <f>ROUND(I249*H249,2)</f>
        <v>0</v>
      </c>
      <c r="K249" s="177" t="s">
        <v>192</v>
      </c>
      <c r="L249" s="40"/>
      <c r="M249" s="182" t="s">
        <v>19</v>
      </c>
      <c r="N249" s="183" t="s">
        <v>42</v>
      </c>
      <c r="O249" s="65"/>
      <c r="P249" s="184">
        <f>O249*H249</f>
        <v>0</v>
      </c>
      <c r="Q249" s="184">
        <v>0.36488999999999999</v>
      </c>
      <c r="R249" s="184">
        <f>Q249*H249</f>
        <v>28.46142</v>
      </c>
      <c r="S249" s="184">
        <v>0</v>
      </c>
      <c r="T249" s="185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186" t="s">
        <v>193</v>
      </c>
      <c r="AT249" s="186" t="s">
        <v>189</v>
      </c>
      <c r="AU249" s="186" t="s">
        <v>81</v>
      </c>
      <c r="AY249" s="18" t="s">
        <v>187</v>
      </c>
      <c r="BE249" s="187">
        <f>IF(N249="základní",J249,0)</f>
        <v>0</v>
      </c>
      <c r="BF249" s="187">
        <f>IF(N249="snížená",J249,0)</f>
        <v>0</v>
      </c>
      <c r="BG249" s="187">
        <f>IF(N249="zákl. přenesená",J249,0)</f>
        <v>0</v>
      </c>
      <c r="BH249" s="187">
        <f>IF(N249="sníž. přenesená",J249,0)</f>
        <v>0</v>
      </c>
      <c r="BI249" s="187">
        <f>IF(N249="nulová",J249,0)</f>
        <v>0</v>
      </c>
      <c r="BJ249" s="18" t="s">
        <v>79</v>
      </c>
      <c r="BK249" s="187">
        <f>ROUND(I249*H249,2)</f>
        <v>0</v>
      </c>
      <c r="BL249" s="18" t="s">
        <v>193</v>
      </c>
      <c r="BM249" s="186" t="s">
        <v>856</v>
      </c>
    </row>
    <row r="250" spans="1:65" s="2" customFormat="1" ht="11.25">
      <c r="A250" s="35"/>
      <c r="B250" s="36"/>
      <c r="C250" s="37"/>
      <c r="D250" s="188" t="s">
        <v>195</v>
      </c>
      <c r="E250" s="37"/>
      <c r="F250" s="189" t="s">
        <v>857</v>
      </c>
      <c r="G250" s="37"/>
      <c r="H250" s="37"/>
      <c r="I250" s="190"/>
      <c r="J250" s="37"/>
      <c r="K250" s="37"/>
      <c r="L250" s="40"/>
      <c r="M250" s="191"/>
      <c r="N250" s="192"/>
      <c r="O250" s="65"/>
      <c r="P250" s="65"/>
      <c r="Q250" s="65"/>
      <c r="R250" s="65"/>
      <c r="S250" s="65"/>
      <c r="T250" s="66"/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T250" s="18" t="s">
        <v>195</v>
      </c>
      <c r="AU250" s="18" t="s">
        <v>81</v>
      </c>
    </row>
    <row r="251" spans="1:65" s="2" customFormat="1" ht="16.5" customHeight="1">
      <c r="A251" s="35"/>
      <c r="B251" s="36"/>
      <c r="C251" s="226" t="s">
        <v>485</v>
      </c>
      <c r="D251" s="226" t="s">
        <v>346</v>
      </c>
      <c r="E251" s="227" t="s">
        <v>858</v>
      </c>
      <c r="F251" s="228" t="s">
        <v>859</v>
      </c>
      <c r="G251" s="229" t="s">
        <v>427</v>
      </c>
      <c r="H251" s="230">
        <v>78</v>
      </c>
      <c r="I251" s="231"/>
      <c r="J251" s="232">
        <f>ROUND(I251*H251,2)</f>
        <v>0</v>
      </c>
      <c r="K251" s="228" t="s">
        <v>192</v>
      </c>
      <c r="L251" s="233"/>
      <c r="M251" s="234" t="s">
        <v>19</v>
      </c>
      <c r="N251" s="235" t="s">
        <v>42</v>
      </c>
      <c r="O251" s="65"/>
      <c r="P251" s="184">
        <f>O251*H251</f>
        <v>0</v>
      </c>
      <c r="Q251" s="184">
        <v>1.1000000000000001</v>
      </c>
      <c r="R251" s="184">
        <f>Q251*H251</f>
        <v>85.800000000000011</v>
      </c>
      <c r="S251" s="184">
        <v>0</v>
      </c>
      <c r="T251" s="185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186" t="s">
        <v>232</v>
      </c>
      <c r="AT251" s="186" t="s">
        <v>346</v>
      </c>
      <c r="AU251" s="186" t="s">
        <v>81</v>
      </c>
      <c r="AY251" s="18" t="s">
        <v>187</v>
      </c>
      <c r="BE251" s="187">
        <f>IF(N251="základní",J251,0)</f>
        <v>0</v>
      </c>
      <c r="BF251" s="187">
        <f>IF(N251="snížená",J251,0)</f>
        <v>0</v>
      </c>
      <c r="BG251" s="187">
        <f>IF(N251="zákl. přenesená",J251,0)</f>
        <v>0</v>
      </c>
      <c r="BH251" s="187">
        <f>IF(N251="sníž. přenesená",J251,0)</f>
        <v>0</v>
      </c>
      <c r="BI251" s="187">
        <f>IF(N251="nulová",J251,0)</f>
        <v>0</v>
      </c>
      <c r="BJ251" s="18" t="s">
        <v>79</v>
      </c>
      <c r="BK251" s="187">
        <f>ROUND(I251*H251,2)</f>
        <v>0</v>
      </c>
      <c r="BL251" s="18" t="s">
        <v>193</v>
      </c>
      <c r="BM251" s="186" t="s">
        <v>860</v>
      </c>
    </row>
    <row r="252" spans="1:65" s="2" customFormat="1" ht="16.5" customHeight="1">
      <c r="A252" s="35"/>
      <c r="B252" s="36"/>
      <c r="C252" s="226" t="s">
        <v>490</v>
      </c>
      <c r="D252" s="226" t="s">
        <v>346</v>
      </c>
      <c r="E252" s="227" t="s">
        <v>861</v>
      </c>
      <c r="F252" s="228" t="s">
        <v>862</v>
      </c>
      <c r="G252" s="229" t="s">
        <v>427</v>
      </c>
      <c r="H252" s="230">
        <v>234</v>
      </c>
      <c r="I252" s="231"/>
      <c r="J252" s="232">
        <f>ROUND(I252*H252,2)</f>
        <v>0</v>
      </c>
      <c r="K252" s="228" t="s">
        <v>192</v>
      </c>
      <c r="L252" s="233"/>
      <c r="M252" s="234" t="s">
        <v>19</v>
      </c>
      <c r="N252" s="235" t="s">
        <v>42</v>
      </c>
      <c r="O252" s="65"/>
      <c r="P252" s="184">
        <f>O252*H252</f>
        <v>0</v>
      </c>
      <c r="Q252" s="184">
        <v>2E-3</v>
      </c>
      <c r="R252" s="184">
        <f>Q252*H252</f>
        <v>0.46800000000000003</v>
      </c>
      <c r="S252" s="184">
        <v>0</v>
      </c>
      <c r="T252" s="185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86" t="s">
        <v>232</v>
      </c>
      <c r="AT252" s="186" t="s">
        <v>346</v>
      </c>
      <c r="AU252" s="186" t="s">
        <v>81</v>
      </c>
      <c r="AY252" s="18" t="s">
        <v>187</v>
      </c>
      <c r="BE252" s="187">
        <f>IF(N252="základní",J252,0)</f>
        <v>0</v>
      </c>
      <c r="BF252" s="187">
        <f>IF(N252="snížená",J252,0)</f>
        <v>0</v>
      </c>
      <c r="BG252" s="187">
        <f>IF(N252="zákl. přenesená",J252,0)</f>
        <v>0</v>
      </c>
      <c r="BH252" s="187">
        <f>IF(N252="sníž. přenesená",J252,0)</f>
        <v>0</v>
      </c>
      <c r="BI252" s="187">
        <f>IF(N252="nulová",J252,0)</f>
        <v>0</v>
      </c>
      <c r="BJ252" s="18" t="s">
        <v>79</v>
      </c>
      <c r="BK252" s="187">
        <f>ROUND(I252*H252,2)</f>
        <v>0</v>
      </c>
      <c r="BL252" s="18" t="s">
        <v>193</v>
      </c>
      <c r="BM252" s="186" t="s">
        <v>863</v>
      </c>
    </row>
    <row r="253" spans="1:65" s="2" customFormat="1" ht="16.5" customHeight="1">
      <c r="A253" s="35"/>
      <c r="B253" s="36"/>
      <c r="C253" s="175" t="s">
        <v>864</v>
      </c>
      <c r="D253" s="175" t="s">
        <v>189</v>
      </c>
      <c r="E253" s="176" t="s">
        <v>865</v>
      </c>
      <c r="F253" s="177" t="s">
        <v>866</v>
      </c>
      <c r="G253" s="178" t="s">
        <v>427</v>
      </c>
      <c r="H253" s="179">
        <v>78</v>
      </c>
      <c r="I253" s="180"/>
      <c r="J253" s="181">
        <f>ROUND(I253*H253,2)</f>
        <v>0</v>
      </c>
      <c r="K253" s="177" t="s">
        <v>192</v>
      </c>
      <c r="L253" s="40"/>
      <c r="M253" s="182" t="s">
        <v>19</v>
      </c>
      <c r="N253" s="183" t="s">
        <v>42</v>
      </c>
      <c r="O253" s="65"/>
      <c r="P253" s="184">
        <f>O253*H253</f>
        <v>0</v>
      </c>
      <c r="Q253" s="184">
        <v>9.7300000000000008E-3</v>
      </c>
      <c r="R253" s="184">
        <f>Q253*H253</f>
        <v>0.75894000000000006</v>
      </c>
      <c r="S253" s="184">
        <v>0</v>
      </c>
      <c r="T253" s="185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186" t="s">
        <v>193</v>
      </c>
      <c r="AT253" s="186" t="s">
        <v>189</v>
      </c>
      <c r="AU253" s="186" t="s">
        <v>81</v>
      </c>
      <c r="AY253" s="18" t="s">
        <v>187</v>
      </c>
      <c r="BE253" s="187">
        <f>IF(N253="základní",J253,0)</f>
        <v>0</v>
      </c>
      <c r="BF253" s="187">
        <f>IF(N253="snížená",J253,0)</f>
        <v>0</v>
      </c>
      <c r="BG253" s="187">
        <f>IF(N253="zákl. přenesená",J253,0)</f>
        <v>0</v>
      </c>
      <c r="BH253" s="187">
        <f>IF(N253="sníž. přenesená",J253,0)</f>
        <v>0</v>
      </c>
      <c r="BI253" s="187">
        <f>IF(N253="nulová",J253,0)</f>
        <v>0</v>
      </c>
      <c r="BJ253" s="18" t="s">
        <v>79</v>
      </c>
      <c r="BK253" s="187">
        <f>ROUND(I253*H253,2)</f>
        <v>0</v>
      </c>
      <c r="BL253" s="18" t="s">
        <v>193</v>
      </c>
      <c r="BM253" s="186" t="s">
        <v>867</v>
      </c>
    </row>
    <row r="254" spans="1:65" s="2" customFormat="1" ht="11.25">
      <c r="A254" s="35"/>
      <c r="B254" s="36"/>
      <c r="C254" s="37"/>
      <c r="D254" s="188" t="s">
        <v>195</v>
      </c>
      <c r="E254" s="37"/>
      <c r="F254" s="189" t="s">
        <v>868</v>
      </c>
      <c r="G254" s="37"/>
      <c r="H254" s="37"/>
      <c r="I254" s="190"/>
      <c r="J254" s="37"/>
      <c r="K254" s="37"/>
      <c r="L254" s="40"/>
      <c r="M254" s="191"/>
      <c r="N254" s="192"/>
      <c r="O254" s="65"/>
      <c r="P254" s="65"/>
      <c r="Q254" s="65"/>
      <c r="R254" s="65"/>
      <c r="S254" s="65"/>
      <c r="T254" s="66"/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T254" s="18" t="s">
        <v>195</v>
      </c>
      <c r="AU254" s="18" t="s">
        <v>81</v>
      </c>
    </row>
    <row r="255" spans="1:65" s="2" customFormat="1" ht="16.5" customHeight="1">
      <c r="A255" s="35"/>
      <c r="B255" s="36"/>
      <c r="C255" s="226" t="s">
        <v>869</v>
      </c>
      <c r="D255" s="226" t="s">
        <v>346</v>
      </c>
      <c r="E255" s="227" t="s">
        <v>870</v>
      </c>
      <c r="F255" s="228" t="s">
        <v>871</v>
      </c>
      <c r="G255" s="229" t="s">
        <v>427</v>
      </c>
      <c r="H255" s="230">
        <v>78</v>
      </c>
      <c r="I255" s="231"/>
      <c r="J255" s="232">
        <f>ROUND(I255*H255,2)</f>
        <v>0</v>
      </c>
      <c r="K255" s="228" t="s">
        <v>192</v>
      </c>
      <c r="L255" s="233"/>
      <c r="M255" s="234" t="s">
        <v>19</v>
      </c>
      <c r="N255" s="235" t="s">
        <v>42</v>
      </c>
      <c r="O255" s="65"/>
      <c r="P255" s="184">
        <f>O255*H255</f>
        <v>0</v>
      </c>
      <c r="Q255" s="184">
        <v>0.21</v>
      </c>
      <c r="R255" s="184">
        <f>Q255*H255</f>
        <v>16.38</v>
      </c>
      <c r="S255" s="184">
        <v>0</v>
      </c>
      <c r="T255" s="185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186" t="s">
        <v>232</v>
      </c>
      <c r="AT255" s="186" t="s">
        <v>346</v>
      </c>
      <c r="AU255" s="186" t="s">
        <v>81</v>
      </c>
      <c r="AY255" s="18" t="s">
        <v>187</v>
      </c>
      <c r="BE255" s="187">
        <f>IF(N255="základní",J255,0)</f>
        <v>0</v>
      </c>
      <c r="BF255" s="187">
        <f>IF(N255="snížená",J255,0)</f>
        <v>0</v>
      </c>
      <c r="BG255" s="187">
        <f>IF(N255="zákl. přenesená",J255,0)</f>
        <v>0</v>
      </c>
      <c r="BH255" s="187">
        <f>IF(N255="sníž. přenesená",J255,0)</f>
        <v>0</v>
      </c>
      <c r="BI255" s="187">
        <f>IF(N255="nulová",J255,0)</f>
        <v>0</v>
      </c>
      <c r="BJ255" s="18" t="s">
        <v>79</v>
      </c>
      <c r="BK255" s="187">
        <f>ROUND(I255*H255,2)</f>
        <v>0</v>
      </c>
      <c r="BL255" s="18" t="s">
        <v>193</v>
      </c>
      <c r="BM255" s="186" t="s">
        <v>872</v>
      </c>
    </row>
    <row r="256" spans="1:65" s="2" customFormat="1" ht="16.5" customHeight="1">
      <c r="A256" s="35"/>
      <c r="B256" s="36"/>
      <c r="C256" s="175" t="s">
        <v>873</v>
      </c>
      <c r="D256" s="175" t="s">
        <v>189</v>
      </c>
      <c r="E256" s="176" t="s">
        <v>874</v>
      </c>
      <c r="F256" s="177" t="s">
        <v>875</v>
      </c>
      <c r="G256" s="178" t="s">
        <v>427</v>
      </c>
      <c r="H256" s="179">
        <v>78</v>
      </c>
      <c r="I256" s="180"/>
      <c r="J256" s="181">
        <f>ROUND(I256*H256,2)</f>
        <v>0</v>
      </c>
      <c r="K256" s="177" t="s">
        <v>192</v>
      </c>
      <c r="L256" s="40"/>
      <c r="M256" s="182" t="s">
        <v>19</v>
      </c>
      <c r="N256" s="183" t="s">
        <v>42</v>
      </c>
      <c r="O256" s="65"/>
      <c r="P256" s="184">
        <f>O256*H256</f>
        <v>0</v>
      </c>
      <c r="Q256" s="184">
        <v>9.7300000000000008E-3</v>
      </c>
      <c r="R256" s="184">
        <f>Q256*H256</f>
        <v>0.75894000000000006</v>
      </c>
      <c r="S256" s="184">
        <v>0</v>
      </c>
      <c r="T256" s="185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186" t="s">
        <v>193</v>
      </c>
      <c r="AT256" s="186" t="s">
        <v>189</v>
      </c>
      <c r="AU256" s="186" t="s">
        <v>81</v>
      </c>
      <c r="AY256" s="18" t="s">
        <v>187</v>
      </c>
      <c r="BE256" s="187">
        <f>IF(N256="základní",J256,0)</f>
        <v>0</v>
      </c>
      <c r="BF256" s="187">
        <f>IF(N256="snížená",J256,0)</f>
        <v>0</v>
      </c>
      <c r="BG256" s="187">
        <f>IF(N256="zákl. přenesená",J256,0)</f>
        <v>0</v>
      </c>
      <c r="BH256" s="187">
        <f>IF(N256="sníž. přenesená",J256,0)</f>
        <v>0</v>
      </c>
      <c r="BI256" s="187">
        <f>IF(N256="nulová",J256,0)</f>
        <v>0</v>
      </c>
      <c r="BJ256" s="18" t="s">
        <v>79</v>
      </c>
      <c r="BK256" s="187">
        <f>ROUND(I256*H256,2)</f>
        <v>0</v>
      </c>
      <c r="BL256" s="18" t="s">
        <v>193</v>
      </c>
      <c r="BM256" s="186" t="s">
        <v>876</v>
      </c>
    </row>
    <row r="257" spans="1:65" s="2" customFormat="1" ht="11.25">
      <c r="A257" s="35"/>
      <c r="B257" s="36"/>
      <c r="C257" s="37"/>
      <c r="D257" s="188" t="s">
        <v>195</v>
      </c>
      <c r="E257" s="37"/>
      <c r="F257" s="189" t="s">
        <v>877</v>
      </c>
      <c r="G257" s="37"/>
      <c r="H257" s="37"/>
      <c r="I257" s="190"/>
      <c r="J257" s="37"/>
      <c r="K257" s="37"/>
      <c r="L257" s="40"/>
      <c r="M257" s="191"/>
      <c r="N257" s="192"/>
      <c r="O257" s="65"/>
      <c r="P257" s="65"/>
      <c r="Q257" s="65"/>
      <c r="R257" s="65"/>
      <c r="S257" s="65"/>
      <c r="T257" s="66"/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T257" s="18" t="s">
        <v>195</v>
      </c>
      <c r="AU257" s="18" t="s">
        <v>81</v>
      </c>
    </row>
    <row r="258" spans="1:65" s="2" customFormat="1" ht="16.5" customHeight="1">
      <c r="A258" s="35"/>
      <c r="B258" s="36"/>
      <c r="C258" s="226" t="s">
        <v>496</v>
      </c>
      <c r="D258" s="226" t="s">
        <v>346</v>
      </c>
      <c r="E258" s="227" t="s">
        <v>878</v>
      </c>
      <c r="F258" s="228" t="s">
        <v>879</v>
      </c>
      <c r="G258" s="229" t="s">
        <v>427</v>
      </c>
      <c r="H258" s="230">
        <v>78</v>
      </c>
      <c r="I258" s="231"/>
      <c r="J258" s="232">
        <f>ROUND(I258*H258,2)</f>
        <v>0</v>
      </c>
      <c r="K258" s="228" t="s">
        <v>192</v>
      </c>
      <c r="L258" s="233"/>
      <c r="M258" s="234" t="s">
        <v>19</v>
      </c>
      <c r="N258" s="235" t="s">
        <v>42</v>
      </c>
      <c r="O258" s="65"/>
      <c r="P258" s="184">
        <f>O258*H258</f>
        <v>0</v>
      </c>
      <c r="Q258" s="184">
        <v>0.86</v>
      </c>
      <c r="R258" s="184">
        <f>Q258*H258</f>
        <v>67.08</v>
      </c>
      <c r="S258" s="184">
        <v>0</v>
      </c>
      <c r="T258" s="185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186" t="s">
        <v>232</v>
      </c>
      <c r="AT258" s="186" t="s">
        <v>346</v>
      </c>
      <c r="AU258" s="186" t="s">
        <v>81</v>
      </c>
      <c r="AY258" s="18" t="s">
        <v>187</v>
      </c>
      <c r="BE258" s="187">
        <f>IF(N258="základní",J258,0)</f>
        <v>0</v>
      </c>
      <c r="BF258" s="187">
        <f>IF(N258="snížená",J258,0)</f>
        <v>0</v>
      </c>
      <c r="BG258" s="187">
        <f>IF(N258="zákl. přenesená",J258,0)</f>
        <v>0</v>
      </c>
      <c r="BH258" s="187">
        <f>IF(N258="sníž. přenesená",J258,0)</f>
        <v>0</v>
      </c>
      <c r="BI258" s="187">
        <f>IF(N258="nulová",J258,0)</f>
        <v>0</v>
      </c>
      <c r="BJ258" s="18" t="s">
        <v>79</v>
      </c>
      <c r="BK258" s="187">
        <f>ROUND(I258*H258,2)</f>
        <v>0</v>
      </c>
      <c r="BL258" s="18" t="s">
        <v>193</v>
      </c>
      <c r="BM258" s="186" t="s">
        <v>880</v>
      </c>
    </row>
    <row r="259" spans="1:65" s="2" customFormat="1" ht="16.5" customHeight="1">
      <c r="A259" s="35"/>
      <c r="B259" s="36"/>
      <c r="C259" s="175" t="s">
        <v>501</v>
      </c>
      <c r="D259" s="175" t="s">
        <v>189</v>
      </c>
      <c r="E259" s="176" t="s">
        <v>881</v>
      </c>
      <c r="F259" s="177" t="s">
        <v>882</v>
      </c>
      <c r="G259" s="178" t="s">
        <v>427</v>
      </c>
      <c r="H259" s="179">
        <v>78</v>
      </c>
      <c r="I259" s="180"/>
      <c r="J259" s="181">
        <f>ROUND(I259*H259,2)</f>
        <v>0</v>
      </c>
      <c r="K259" s="177" t="s">
        <v>192</v>
      </c>
      <c r="L259" s="40"/>
      <c r="M259" s="182" t="s">
        <v>19</v>
      </c>
      <c r="N259" s="183" t="s">
        <v>42</v>
      </c>
      <c r="O259" s="65"/>
      <c r="P259" s="184">
        <f>O259*H259</f>
        <v>0</v>
      </c>
      <c r="Q259" s="184">
        <v>1.2030000000000001E-2</v>
      </c>
      <c r="R259" s="184">
        <f>Q259*H259</f>
        <v>0.93834000000000006</v>
      </c>
      <c r="S259" s="184">
        <v>0</v>
      </c>
      <c r="T259" s="185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186" t="s">
        <v>193</v>
      </c>
      <c r="AT259" s="186" t="s">
        <v>189</v>
      </c>
      <c r="AU259" s="186" t="s">
        <v>81</v>
      </c>
      <c r="AY259" s="18" t="s">
        <v>187</v>
      </c>
      <c r="BE259" s="187">
        <f>IF(N259="základní",J259,0)</f>
        <v>0</v>
      </c>
      <c r="BF259" s="187">
        <f>IF(N259="snížená",J259,0)</f>
        <v>0</v>
      </c>
      <c r="BG259" s="187">
        <f>IF(N259="zákl. přenesená",J259,0)</f>
        <v>0</v>
      </c>
      <c r="BH259" s="187">
        <f>IF(N259="sníž. přenesená",J259,0)</f>
        <v>0</v>
      </c>
      <c r="BI259" s="187">
        <f>IF(N259="nulová",J259,0)</f>
        <v>0</v>
      </c>
      <c r="BJ259" s="18" t="s">
        <v>79</v>
      </c>
      <c r="BK259" s="187">
        <f>ROUND(I259*H259,2)</f>
        <v>0</v>
      </c>
      <c r="BL259" s="18" t="s">
        <v>193</v>
      </c>
      <c r="BM259" s="186" t="s">
        <v>883</v>
      </c>
    </row>
    <row r="260" spans="1:65" s="2" customFormat="1" ht="11.25">
      <c r="A260" s="35"/>
      <c r="B260" s="36"/>
      <c r="C260" s="37"/>
      <c r="D260" s="188" t="s">
        <v>195</v>
      </c>
      <c r="E260" s="37"/>
      <c r="F260" s="189" t="s">
        <v>884</v>
      </c>
      <c r="G260" s="37"/>
      <c r="H260" s="37"/>
      <c r="I260" s="190"/>
      <c r="J260" s="37"/>
      <c r="K260" s="37"/>
      <c r="L260" s="40"/>
      <c r="M260" s="191"/>
      <c r="N260" s="192"/>
      <c r="O260" s="65"/>
      <c r="P260" s="65"/>
      <c r="Q260" s="65"/>
      <c r="R260" s="65"/>
      <c r="S260" s="65"/>
      <c r="T260" s="66"/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T260" s="18" t="s">
        <v>195</v>
      </c>
      <c r="AU260" s="18" t="s">
        <v>81</v>
      </c>
    </row>
    <row r="261" spans="1:65" s="2" customFormat="1" ht="16.5" customHeight="1">
      <c r="A261" s="35"/>
      <c r="B261" s="36"/>
      <c r="C261" s="226" t="s">
        <v>508</v>
      </c>
      <c r="D261" s="226" t="s">
        <v>346</v>
      </c>
      <c r="E261" s="227" t="s">
        <v>885</v>
      </c>
      <c r="F261" s="228" t="s">
        <v>886</v>
      </c>
      <c r="G261" s="229" t="s">
        <v>427</v>
      </c>
      <c r="H261" s="230">
        <v>78</v>
      </c>
      <c r="I261" s="231"/>
      <c r="J261" s="232">
        <f>ROUND(I261*H261,2)</f>
        <v>0</v>
      </c>
      <c r="K261" s="228" t="s">
        <v>192</v>
      </c>
      <c r="L261" s="233"/>
      <c r="M261" s="234" t="s">
        <v>19</v>
      </c>
      <c r="N261" s="235" t="s">
        <v>42</v>
      </c>
      <c r="O261" s="65"/>
      <c r="P261" s="184">
        <f>O261*H261</f>
        <v>0</v>
      </c>
      <c r="Q261" s="184">
        <v>0.50800000000000001</v>
      </c>
      <c r="R261" s="184">
        <f>Q261*H261</f>
        <v>39.624000000000002</v>
      </c>
      <c r="S261" s="184">
        <v>0</v>
      </c>
      <c r="T261" s="185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186" t="s">
        <v>232</v>
      </c>
      <c r="AT261" s="186" t="s">
        <v>346</v>
      </c>
      <c r="AU261" s="186" t="s">
        <v>81</v>
      </c>
      <c r="AY261" s="18" t="s">
        <v>187</v>
      </c>
      <c r="BE261" s="187">
        <f>IF(N261="základní",J261,0)</f>
        <v>0</v>
      </c>
      <c r="BF261" s="187">
        <f>IF(N261="snížená",J261,0)</f>
        <v>0</v>
      </c>
      <c r="BG261" s="187">
        <f>IF(N261="zákl. přenesená",J261,0)</f>
        <v>0</v>
      </c>
      <c r="BH261" s="187">
        <f>IF(N261="sníž. přenesená",J261,0)</f>
        <v>0</v>
      </c>
      <c r="BI261" s="187">
        <f>IF(N261="nulová",J261,0)</f>
        <v>0</v>
      </c>
      <c r="BJ261" s="18" t="s">
        <v>79</v>
      </c>
      <c r="BK261" s="187">
        <f>ROUND(I261*H261,2)</f>
        <v>0</v>
      </c>
      <c r="BL261" s="18" t="s">
        <v>193</v>
      </c>
      <c r="BM261" s="186" t="s">
        <v>887</v>
      </c>
    </row>
    <row r="262" spans="1:65" s="2" customFormat="1" ht="24.2" customHeight="1">
      <c r="A262" s="35"/>
      <c r="B262" s="36"/>
      <c r="C262" s="175" t="s">
        <v>888</v>
      </c>
      <c r="D262" s="175" t="s">
        <v>189</v>
      </c>
      <c r="E262" s="176" t="s">
        <v>889</v>
      </c>
      <c r="F262" s="177" t="s">
        <v>890</v>
      </c>
      <c r="G262" s="178" t="s">
        <v>427</v>
      </c>
      <c r="H262" s="179">
        <v>28</v>
      </c>
      <c r="I262" s="180"/>
      <c r="J262" s="181">
        <f>ROUND(I262*H262,2)</f>
        <v>0</v>
      </c>
      <c r="K262" s="177" t="s">
        <v>192</v>
      </c>
      <c r="L262" s="40"/>
      <c r="M262" s="182" t="s">
        <v>19</v>
      </c>
      <c r="N262" s="183" t="s">
        <v>42</v>
      </c>
      <c r="O262" s="65"/>
      <c r="P262" s="184">
        <f>O262*H262</f>
        <v>0</v>
      </c>
      <c r="Q262" s="184">
        <v>0.09</v>
      </c>
      <c r="R262" s="184">
        <f>Q262*H262</f>
        <v>2.52</v>
      </c>
      <c r="S262" s="184">
        <v>0</v>
      </c>
      <c r="T262" s="185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86" t="s">
        <v>193</v>
      </c>
      <c r="AT262" s="186" t="s">
        <v>189</v>
      </c>
      <c r="AU262" s="186" t="s">
        <v>81</v>
      </c>
      <c r="AY262" s="18" t="s">
        <v>187</v>
      </c>
      <c r="BE262" s="187">
        <f>IF(N262="základní",J262,0)</f>
        <v>0</v>
      </c>
      <c r="BF262" s="187">
        <f>IF(N262="snížená",J262,0)</f>
        <v>0</v>
      </c>
      <c r="BG262" s="187">
        <f>IF(N262="zákl. přenesená",J262,0)</f>
        <v>0</v>
      </c>
      <c r="BH262" s="187">
        <f>IF(N262="sníž. přenesená",J262,0)</f>
        <v>0</v>
      </c>
      <c r="BI262" s="187">
        <f>IF(N262="nulová",J262,0)</f>
        <v>0</v>
      </c>
      <c r="BJ262" s="18" t="s">
        <v>79</v>
      </c>
      <c r="BK262" s="187">
        <f>ROUND(I262*H262,2)</f>
        <v>0</v>
      </c>
      <c r="BL262" s="18" t="s">
        <v>193</v>
      </c>
      <c r="BM262" s="186" t="s">
        <v>891</v>
      </c>
    </row>
    <row r="263" spans="1:65" s="2" customFormat="1" ht="11.25">
      <c r="A263" s="35"/>
      <c r="B263" s="36"/>
      <c r="C263" s="37"/>
      <c r="D263" s="188" t="s">
        <v>195</v>
      </c>
      <c r="E263" s="37"/>
      <c r="F263" s="189" t="s">
        <v>892</v>
      </c>
      <c r="G263" s="37"/>
      <c r="H263" s="37"/>
      <c r="I263" s="190"/>
      <c r="J263" s="37"/>
      <c r="K263" s="37"/>
      <c r="L263" s="40"/>
      <c r="M263" s="191"/>
      <c r="N263" s="192"/>
      <c r="O263" s="65"/>
      <c r="P263" s="65"/>
      <c r="Q263" s="65"/>
      <c r="R263" s="65"/>
      <c r="S263" s="65"/>
      <c r="T263" s="66"/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T263" s="18" t="s">
        <v>195</v>
      </c>
      <c r="AU263" s="18" t="s">
        <v>81</v>
      </c>
    </row>
    <row r="264" spans="1:65" s="2" customFormat="1" ht="16.5" customHeight="1">
      <c r="A264" s="35"/>
      <c r="B264" s="36"/>
      <c r="C264" s="226" t="s">
        <v>514</v>
      </c>
      <c r="D264" s="226" t="s">
        <v>346</v>
      </c>
      <c r="E264" s="227" t="s">
        <v>893</v>
      </c>
      <c r="F264" s="228" t="s">
        <v>894</v>
      </c>
      <c r="G264" s="229" t="s">
        <v>427</v>
      </c>
      <c r="H264" s="230">
        <v>28</v>
      </c>
      <c r="I264" s="231"/>
      <c r="J264" s="232">
        <f>ROUND(I264*H264,2)</f>
        <v>0</v>
      </c>
      <c r="K264" s="228" t="s">
        <v>192</v>
      </c>
      <c r="L264" s="233"/>
      <c r="M264" s="234" t="s">
        <v>19</v>
      </c>
      <c r="N264" s="235" t="s">
        <v>42</v>
      </c>
      <c r="O264" s="65"/>
      <c r="P264" s="184">
        <f>O264*H264</f>
        <v>0</v>
      </c>
      <c r="Q264" s="184">
        <v>0.06</v>
      </c>
      <c r="R264" s="184">
        <f>Q264*H264</f>
        <v>1.68</v>
      </c>
      <c r="S264" s="184">
        <v>0</v>
      </c>
      <c r="T264" s="185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86" t="s">
        <v>232</v>
      </c>
      <c r="AT264" s="186" t="s">
        <v>346</v>
      </c>
      <c r="AU264" s="186" t="s">
        <v>81</v>
      </c>
      <c r="AY264" s="18" t="s">
        <v>187</v>
      </c>
      <c r="BE264" s="187">
        <f>IF(N264="základní",J264,0)</f>
        <v>0</v>
      </c>
      <c r="BF264" s="187">
        <f>IF(N264="snížená",J264,0)</f>
        <v>0</v>
      </c>
      <c r="BG264" s="187">
        <f>IF(N264="zákl. přenesená",J264,0)</f>
        <v>0</v>
      </c>
      <c r="BH264" s="187">
        <f>IF(N264="sníž. přenesená",J264,0)</f>
        <v>0</v>
      </c>
      <c r="BI264" s="187">
        <f>IF(N264="nulová",J264,0)</f>
        <v>0</v>
      </c>
      <c r="BJ264" s="18" t="s">
        <v>79</v>
      </c>
      <c r="BK264" s="187">
        <f>ROUND(I264*H264,2)</f>
        <v>0</v>
      </c>
      <c r="BL264" s="18" t="s">
        <v>193</v>
      </c>
      <c r="BM264" s="186" t="s">
        <v>895</v>
      </c>
    </row>
    <row r="265" spans="1:65" s="2" customFormat="1" ht="24.2" customHeight="1">
      <c r="A265" s="35"/>
      <c r="B265" s="36"/>
      <c r="C265" s="175" t="s">
        <v>526</v>
      </c>
      <c r="D265" s="175" t="s">
        <v>189</v>
      </c>
      <c r="E265" s="176" t="s">
        <v>896</v>
      </c>
      <c r="F265" s="177" t="s">
        <v>897</v>
      </c>
      <c r="G265" s="178" t="s">
        <v>427</v>
      </c>
      <c r="H265" s="179">
        <v>50</v>
      </c>
      <c r="I265" s="180"/>
      <c r="J265" s="181">
        <f>ROUND(I265*H265,2)</f>
        <v>0</v>
      </c>
      <c r="K265" s="177" t="s">
        <v>192</v>
      </c>
      <c r="L265" s="40"/>
      <c r="M265" s="182" t="s">
        <v>19</v>
      </c>
      <c r="N265" s="183" t="s">
        <v>42</v>
      </c>
      <c r="O265" s="65"/>
      <c r="P265" s="184">
        <f>O265*H265</f>
        <v>0</v>
      </c>
      <c r="Q265" s="184">
        <v>0.09</v>
      </c>
      <c r="R265" s="184">
        <f>Q265*H265</f>
        <v>4.5</v>
      </c>
      <c r="S265" s="184">
        <v>0</v>
      </c>
      <c r="T265" s="185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186" t="s">
        <v>193</v>
      </c>
      <c r="AT265" s="186" t="s">
        <v>189</v>
      </c>
      <c r="AU265" s="186" t="s">
        <v>81</v>
      </c>
      <c r="AY265" s="18" t="s">
        <v>187</v>
      </c>
      <c r="BE265" s="187">
        <f>IF(N265="základní",J265,0)</f>
        <v>0</v>
      </c>
      <c r="BF265" s="187">
        <f>IF(N265="snížená",J265,0)</f>
        <v>0</v>
      </c>
      <c r="BG265" s="187">
        <f>IF(N265="zákl. přenesená",J265,0)</f>
        <v>0</v>
      </c>
      <c r="BH265" s="187">
        <f>IF(N265="sníž. přenesená",J265,0)</f>
        <v>0</v>
      </c>
      <c r="BI265" s="187">
        <f>IF(N265="nulová",J265,0)</f>
        <v>0</v>
      </c>
      <c r="BJ265" s="18" t="s">
        <v>79</v>
      </c>
      <c r="BK265" s="187">
        <f>ROUND(I265*H265,2)</f>
        <v>0</v>
      </c>
      <c r="BL265" s="18" t="s">
        <v>193</v>
      </c>
      <c r="BM265" s="186" t="s">
        <v>898</v>
      </c>
    </row>
    <row r="266" spans="1:65" s="2" customFormat="1" ht="11.25">
      <c r="A266" s="35"/>
      <c r="B266" s="36"/>
      <c r="C266" s="37"/>
      <c r="D266" s="188" t="s">
        <v>195</v>
      </c>
      <c r="E266" s="37"/>
      <c r="F266" s="189" t="s">
        <v>899</v>
      </c>
      <c r="G266" s="37"/>
      <c r="H266" s="37"/>
      <c r="I266" s="190"/>
      <c r="J266" s="37"/>
      <c r="K266" s="37"/>
      <c r="L266" s="40"/>
      <c r="M266" s="191"/>
      <c r="N266" s="192"/>
      <c r="O266" s="65"/>
      <c r="P266" s="65"/>
      <c r="Q266" s="65"/>
      <c r="R266" s="65"/>
      <c r="S266" s="65"/>
      <c r="T266" s="66"/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T266" s="18" t="s">
        <v>195</v>
      </c>
      <c r="AU266" s="18" t="s">
        <v>81</v>
      </c>
    </row>
    <row r="267" spans="1:65" s="2" customFormat="1" ht="16.5" customHeight="1">
      <c r="A267" s="35"/>
      <c r="B267" s="36"/>
      <c r="C267" s="226" t="s">
        <v>531</v>
      </c>
      <c r="D267" s="226" t="s">
        <v>346</v>
      </c>
      <c r="E267" s="227" t="s">
        <v>900</v>
      </c>
      <c r="F267" s="228" t="s">
        <v>901</v>
      </c>
      <c r="G267" s="229" t="s">
        <v>427</v>
      </c>
      <c r="H267" s="230">
        <v>50</v>
      </c>
      <c r="I267" s="231"/>
      <c r="J267" s="232">
        <f>ROUND(I267*H267,2)</f>
        <v>0</v>
      </c>
      <c r="K267" s="228" t="s">
        <v>192</v>
      </c>
      <c r="L267" s="233"/>
      <c r="M267" s="234" t="s">
        <v>19</v>
      </c>
      <c r="N267" s="235" t="s">
        <v>42</v>
      </c>
      <c r="O267" s="65"/>
      <c r="P267" s="184">
        <f>O267*H267</f>
        <v>0</v>
      </c>
      <c r="Q267" s="184">
        <v>4.5999999999999999E-2</v>
      </c>
      <c r="R267" s="184">
        <f>Q267*H267</f>
        <v>2.2999999999999998</v>
      </c>
      <c r="S267" s="184">
        <v>0</v>
      </c>
      <c r="T267" s="185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86" t="s">
        <v>232</v>
      </c>
      <c r="AT267" s="186" t="s">
        <v>346</v>
      </c>
      <c r="AU267" s="186" t="s">
        <v>81</v>
      </c>
      <c r="AY267" s="18" t="s">
        <v>187</v>
      </c>
      <c r="BE267" s="187">
        <f>IF(N267="základní",J267,0)</f>
        <v>0</v>
      </c>
      <c r="BF267" s="187">
        <f>IF(N267="snížená",J267,0)</f>
        <v>0</v>
      </c>
      <c r="BG267" s="187">
        <f>IF(N267="zákl. přenesená",J267,0)</f>
        <v>0</v>
      </c>
      <c r="BH267" s="187">
        <f>IF(N267="sníž. přenesená",J267,0)</f>
        <v>0</v>
      </c>
      <c r="BI267" s="187">
        <f>IF(N267="nulová",J267,0)</f>
        <v>0</v>
      </c>
      <c r="BJ267" s="18" t="s">
        <v>79</v>
      </c>
      <c r="BK267" s="187">
        <f>ROUND(I267*H267,2)</f>
        <v>0</v>
      </c>
      <c r="BL267" s="18" t="s">
        <v>193</v>
      </c>
      <c r="BM267" s="186" t="s">
        <v>902</v>
      </c>
    </row>
    <row r="268" spans="1:65" s="2" customFormat="1" ht="16.5" customHeight="1">
      <c r="A268" s="35"/>
      <c r="B268" s="36"/>
      <c r="C268" s="175" t="s">
        <v>536</v>
      </c>
      <c r="D268" s="175" t="s">
        <v>189</v>
      </c>
      <c r="E268" s="176" t="s">
        <v>631</v>
      </c>
      <c r="F268" s="177" t="s">
        <v>632</v>
      </c>
      <c r="G268" s="178" t="s">
        <v>128</v>
      </c>
      <c r="H268" s="179">
        <v>579.32000000000005</v>
      </c>
      <c r="I268" s="180"/>
      <c r="J268" s="181">
        <f>ROUND(I268*H268,2)</f>
        <v>0</v>
      </c>
      <c r="K268" s="177" t="s">
        <v>192</v>
      </c>
      <c r="L268" s="40"/>
      <c r="M268" s="182" t="s">
        <v>19</v>
      </c>
      <c r="N268" s="183" t="s">
        <v>42</v>
      </c>
      <c r="O268" s="65"/>
      <c r="P268" s="184">
        <f>O268*H268</f>
        <v>0</v>
      </c>
      <c r="Q268" s="184">
        <v>1.2999999999999999E-4</v>
      </c>
      <c r="R268" s="184">
        <f>Q268*H268</f>
        <v>7.5311600000000006E-2</v>
      </c>
      <c r="S268" s="184">
        <v>0</v>
      </c>
      <c r="T268" s="185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186" t="s">
        <v>193</v>
      </c>
      <c r="AT268" s="186" t="s">
        <v>189</v>
      </c>
      <c r="AU268" s="186" t="s">
        <v>81</v>
      </c>
      <c r="AY268" s="18" t="s">
        <v>187</v>
      </c>
      <c r="BE268" s="187">
        <f>IF(N268="základní",J268,0)</f>
        <v>0</v>
      </c>
      <c r="BF268" s="187">
        <f>IF(N268="snížená",J268,0)</f>
        <v>0</v>
      </c>
      <c r="BG268" s="187">
        <f>IF(N268="zákl. přenesená",J268,0)</f>
        <v>0</v>
      </c>
      <c r="BH268" s="187">
        <f>IF(N268="sníž. přenesená",J268,0)</f>
        <v>0</v>
      </c>
      <c r="BI268" s="187">
        <f>IF(N268="nulová",J268,0)</f>
        <v>0</v>
      </c>
      <c r="BJ268" s="18" t="s">
        <v>79</v>
      </c>
      <c r="BK268" s="187">
        <f>ROUND(I268*H268,2)</f>
        <v>0</v>
      </c>
      <c r="BL268" s="18" t="s">
        <v>193</v>
      </c>
      <c r="BM268" s="186" t="s">
        <v>903</v>
      </c>
    </row>
    <row r="269" spans="1:65" s="2" customFormat="1" ht="11.25">
      <c r="A269" s="35"/>
      <c r="B269" s="36"/>
      <c r="C269" s="37"/>
      <c r="D269" s="188" t="s">
        <v>195</v>
      </c>
      <c r="E269" s="37"/>
      <c r="F269" s="189" t="s">
        <v>634</v>
      </c>
      <c r="G269" s="37"/>
      <c r="H269" s="37"/>
      <c r="I269" s="190"/>
      <c r="J269" s="37"/>
      <c r="K269" s="37"/>
      <c r="L269" s="40"/>
      <c r="M269" s="191"/>
      <c r="N269" s="192"/>
      <c r="O269" s="65"/>
      <c r="P269" s="65"/>
      <c r="Q269" s="65"/>
      <c r="R269" s="65"/>
      <c r="S269" s="65"/>
      <c r="T269" s="66"/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T269" s="18" t="s">
        <v>195</v>
      </c>
      <c r="AU269" s="18" t="s">
        <v>81</v>
      </c>
    </row>
    <row r="270" spans="1:65" s="15" customFormat="1" ht="11.25">
      <c r="B270" s="216"/>
      <c r="C270" s="217"/>
      <c r="D270" s="195" t="s">
        <v>197</v>
      </c>
      <c r="E270" s="218" t="s">
        <v>19</v>
      </c>
      <c r="F270" s="219" t="s">
        <v>635</v>
      </c>
      <c r="G270" s="217"/>
      <c r="H270" s="218" t="s">
        <v>19</v>
      </c>
      <c r="I270" s="220"/>
      <c r="J270" s="217"/>
      <c r="K270" s="217"/>
      <c r="L270" s="221"/>
      <c r="M270" s="222"/>
      <c r="N270" s="223"/>
      <c r="O270" s="223"/>
      <c r="P270" s="223"/>
      <c r="Q270" s="223"/>
      <c r="R270" s="223"/>
      <c r="S270" s="223"/>
      <c r="T270" s="224"/>
      <c r="AT270" s="225" t="s">
        <v>197</v>
      </c>
      <c r="AU270" s="225" t="s">
        <v>81</v>
      </c>
      <c r="AV270" s="15" t="s">
        <v>79</v>
      </c>
      <c r="AW270" s="15" t="s">
        <v>33</v>
      </c>
      <c r="AX270" s="15" t="s">
        <v>71</v>
      </c>
      <c r="AY270" s="225" t="s">
        <v>187</v>
      </c>
    </row>
    <row r="271" spans="1:65" s="13" customFormat="1" ht="11.25">
      <c r="B271" s="193"/>
      <c r="C271" s="194"/>
      <c r="D271" s="195" t="s">
        <v>197</v>
      </c>
      <c r="E271" s="196" t="s">
        <v>19</v>
      </c>
      <c r="F271" s="197" t="s">
        <v>712</v>
      </c>
      <c r="G271" s="194"/>
      <c r="H271" s="198">
        <v>579.32000000000005</v>
      </c>
      <c r="I271" s="199"/>
      <c r="J271" s="194"/>
      <c r="K271" s="194"/>
      <c r="L271" s="200"/>
      <c r="M271" s="201"/>
      <c r="N271" s="202"/>
      <c r="O271" s="202"/>
      <c r="P271" s="202"/>
      <c r="Q271" s="202"/>
      <c r="R271" s="202"/>
      <c r="S271" s="202"/>
      <c r="T271" s="203"/>
      <c r="AT271" s="204" t="s">
        <v>197</v>
      </c>
      <c r="AU271" s="204" t="s">
        <v>81</v>
      </c>
      <c r="AV271" s="13" t="s">
        <v>81</v>
      </c>
      <c r="AW271" s="13" t="s">
        <v>33</v>
      </c>
      <c r="AX271" s="13" t="s">
        <v>79</v>
      </c>
      <c r="AY271" s="204" t="s">
        <v>187</v>
      </c>
    </row>
    <row r="272" spans="1:65" s="12" customFormat="1" ht="22.9" customHeight="1">
      <c r="B272" s="159"/>
      <c r="C272" s="160"/>
      <c r="D272" s="161" t="s">
        <v>70</v>
      </c>
      <c r="E272" s="173" t="s">
        <v>238</v>
      </c>
      <c r="F272" s="173" t="s">
        <v>636</v>
      </c>
      <c r="G272" s="160"/>
      <c r="H272" s="160"/>
      <c r="I272" s="163"/>
      <c r="J272" s="174">
        <f>BK272</f>
        <v>0</v>
      </c>
      <c r="K272" s="160"/>
      <c r="L272" s="165"/>
      <c r="M272" s="166"/>
      <c r="N272" s="167"/>
      <c r="O272" s="167"/>
      <c r="P272" s="168">
        <f>SUM(P273:P288)</f>
        <v>0</v>
      </c>
      <c r="Q272" s="167"/>
      <c r="R272" s="168">
        <f>SUM(R273:R288)</f>
        <v>7.6800000000000011E-3</v>
      </c>
      <c r="S272" s="167"/>
      <c r="T272" s="169">
        <f>SUM(T273:T288)</f>
        <v>0</v>
      </c>
      <c r="AR272" s="170" t="s">
        <v>79</v>
      </c>
      <c r="AT272" s="171" t="s">
        <v>70</v>
      </c>
      <c r="AU272" s="171" t="s">
        <v>79</v>
      </c>
      <c r="AY272" s="170" t="s">
        <v>187</v>
      </c>
      <c r="BK272" s="172">
        <f>SUM(BK273:BK288)</f>
        <v>0</v>
      </c>
    </row>
    <row r="273" spans="1:65" s="2" customFormat="1" ht="24.2" customHeight="1">
      <c r="A273" s="35"/>
      <c r="B273" s="36"/>
      <c r="C273" s="175" t="s">
        <v>540</v>
      </c>
      <c r="D273" s="175" t="s">
        <v>189</v>
      </c>
      <c r="E273" s="176" t="s">
        <v>638</v>
      </c>
      <c r="F273" s="177" t="s">
        <v>639</v>
      </c>
      <c r="G273" s="178" t="s">
        <v>128</v>
      </c>
      <c r="H273" s="179">
        <v>48</v>
      </c>
      <c r="I273" s="180"/>
      <c r="J273" s="181">
        <f>ROUND(I273*H273,2)</f>
        <v>0</v>
      </c>
      <c r="K273" s="177" t="s">
        <v>192</v>
      </c>
      <c r="L273" s="40"/>
      <c r="M273" s="182" t="s">
        <v>19</v>
      </c>
      <c r="N273" s="183" t="s">
        <v>42</v>
      </c>
      <c r="O273" s="65"/>
      <c r="P273" s="184">
        <f>O273*H273</f>
        <v>0</v>
      </c>
      <c r="Q273" s="184">
        <v>1.6000000000000001E-4</v>
      </c>
      <c r="R273" s="184">
        <f>Q273*H273</f>
        <v>7.6800000000000011E-3</v>
      </c>
      <c r="S273" s="184">
        <v>0</v>
      </c>
      <c r="T273" s="185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186" t="s">
        <v>193</v>
      </c>
      <c r="AT273" s="186" t="s">
        <v>189</v>
      </c>
      <c r="AU273" s="186" t="s">
        <v>81</v>
      </c>
      <c r="AY273" s="18" t="s">
        <v>187</v>
      </c>
      <c r="BE273" s="187">
        <f>IF(N273="základní",J273,0)</f>
        <v>0</v>
      </c>
      <c r="BF273" s="187">
        <f>IF(N273="snížená",J273,0)</f>
        <v>0</v>
      </c>
      <c r="BG273" s="187">
        <f>IF(N273="zákl. přenesená",J273,0)</f>
        <v>0</v>
      </c>
      <c r="BH273" s="187">
        <f>IF(N273="sníž. přenesená",J273,0)</f>
        <v>0</v>
      </c>
      <c r="BI273" s="187">
        <f>IF(N273="nulová",J273,0)</f>
        <v>0</v>
      </c>
      <c r="BJ273" s="18" t="s">
        <v>79</v>
      </c>
      <c r="BK273" s="187">
        <f>ROUND(I273*H273,2)</f>
        <v>0</v>
      </c>
      <c r="BL273" s="18" t="s">
        <v>193</v>
      </c>
      <c r="BM273" s="186" t="s">
        <v>904</v>
      </c>
    </row>
    <row r="274" spans="1:65" s="2" customFormat="1" ht="11.25">
      <c r="A274" s="35"/>
      <c r="B274" s="36"/>
      <c r="C274" s="37"/>
      <c r="D274" s="188" t="s">
        <v>195</v>
      </c>
      <c r="E274" s="37"/>
      <c r="F274" s="189" t="s">
        <v>641</v>
      </c>
      <c r="G274" s="37"/>
      <c r="H274" s="37"/>
      <c r="I274" s="190"/>
      <c r="J274" s="37"/>
      <c r="K274" s="37"/>
      <c r="L274" s="40"/>
      <c r="M274" s="191"/>
      <c r="N274" s="192"/>
      <c r="O274" s="65"/>
      <c r="P274" s="65"/>
      <c r="Q274" s="65"/>
      <c r="R274" s="65"/>
      <c r="S274" s="65"/>
      <c r="T274" s="66"/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T274" s="18" t="s">
        <v>195</v>
      </c>
      <c r="AU274" s="18" t="s">
        <v>81</v>
      </c>
    </row>
    <row r="275" spans="1:65" s="13" customFormat="1" ht="11.25">
      <c r="B275" s="193"/>
      <c r="C275" s="194"/>
      <c r="D275" s="195" t="s">
        <v>197</v>
      </c>
      <c r="E275" s="196" t="s">
        <v>19</v>
      </c>
      <c r="F275" s="197" t="s">
        <v>642</v>
      </c>
      <c r="G275" s="194"/>
      <c r="H275" s="198">
        <v>48</v>
      </c>
      <c r="I275" s="199"/>
      <c r="J275" s="194"/>
      <c r="K275" s="194"/>
      <c r="L275" s="200"/>
      <c r="M275" s="201"/>
      <c r="N275" s="202"/>
      <c r="O275" s="202"/>
      <c r="P275" s="202"/>
      <c r="Q275" s="202"/>
      <c r="R275" s="202"/>
      <c r="S275" s="202"/>
      <c r="T275" s="203"/>
      <c r="AT275" s="204" t="s">
        <v>197</v>
      </c>
      <c r="AU275" s="204" t="s">
        <v>81</v>
      </c>
      <c r="AV275" s="13" t="s">
        <v>81</v>
      </c>
      <c r="AW275" s="13" t="s">
        <v>33</v>
      </c>
      <c r="AX275" s="13" t="s">
        <v>79</v>
      </c>
      <c r="AY275" s="204" t="s">
        <v>187</v>
      </c>
    </row>
    <row r="276" spans="1:65" s="2" customFormat="1" ht="24.2" customHeight="1">
      <c r="A276" s="35"/>
      <c r="B276" s="36"/>
      <c r="C276" s="175" t="s">
        <v>545</v>
      </c>
      <c r="D276" s="175" t="s">
        <v>189</v>
      </c>
      <c r="E276" s="176" t="s">
        <v>644</v>
      </c>
      <c r="F276" s="177" t="s">
        <v>645</v>
      </c>
      <c r="G276" s="178" t="s">
        <v>128</v>
      </c>
      <c r="H276" s="179">
        <v>248</v>
      </c>
      <c r="I276" s="180"/>
      <c r="J276" s="181">
        <f>ROUND(I276*H276,2)</f>
        <v>0</v>
      </c>
      <c r="K276" s="177" t="s">
        <v>192</v>
      </c>
      <c r="L276" s="40"/>
      <c r="M276" s="182" t="s">
        <v>19</v>
      </c>
      <c r="N276" s="183" t="s">
        <v>42</v>
      </c>
      <c r="O276" s="65"/>
      <c r="P276" s="184">
        <f>O276*H276</f>
        <v>0</v>
      </c>
      <c r="Q276" s="184">
        <v>0</v>
      </c>
      <c r="R276" s="184">
        <f>Q276*H276</f>
        <v>0</v>
      </c>
      <c r="S276" s="184">
        <v>0</v>
      </c>
      <c r="T276" s="185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86" t="s">
        <v>193</v>
      </c>
      <c r="AT276" s="186" t="s">
        <v>189</v>
      </c>
      <c r="AU276" s="186" t="s">
        <v>81</v>
      </c>
      <c r="AY276" s="18" t="s">
        <v>187</v>
      </c>
      <c r="BE276" s="187">
        <f>IF(N276="základní",J276,0)</f>
        <v>0</v>
      </c>
      <c r="BF276" s="187">
        <f>IF(N276="snížená",J276,0)</f>
        <v>0</v>
      </c>
      <c r="BG276" s="187">
        <f>IF(N276="zákl. přenesená",J276,0)</f>
        <v>0</v>
      </c>
      <c r="BH276" s="187">
        <f>IF(N276="sníž. přenesená",J276,0)</f>
        <v>0</v>
      </c>
      <c r="BI276" s="187">
        <f>IF(N276="nulová",J276,0)</f>
        <v>0</v>
      </c>
      <c r="BJ276" s="18" t="s">
        <v>79</v>
      </c>
      <c r="BK276" s="187">
        <f>ROUND(I276*H276,2)</f>
        <v>0</v>
      </c>
      <c r="BL276" s="18" t="s">
        <v>193</v>
      </c>
      <c r="BM276" s="186" t="s">
        <v>905</v>
      </c>
    </row>
    <row r="277" spans="1:65" s="2" customFormat="1" ht="11.25">
      <c r="A277" s="35"/>
      <c r="B277" s="36"/>
      <c r="C277" s="37"/>
      <c r="D277" s="188" t="s">
        <v>195</v>
      </c>
      <c r="E277" s="37"/>
      <c r="F277" s="189" t="s">
        <v>647</v>
      </c>
      <c r="G277" s="37"/>
      <c r="H277" s="37"/>
      <c r="I277" s="190"/>
      <c r="J277" s="37"/>
      <c r="K277" s="37"/>
      <c r="L277" s="40"/>
      <c r="M277" s="191"/>
      <c r="N277" s="192"/>
      <c r="O277" s="65"/>
      <c r="P277" s="65"/>
      <c r="Q277" s="65"/>
      <c r="R277" s="65"/>
      <c r="S277" s="65"/>
      <c r="T277" s="66"/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T277" s="18" t="s">
        <v>195</v>
      </c>
      <c r="AU277" s="18" t="s">
        <v>81</v>
      </c>
    </row>
    <row r="278" spans="1:65" s="15" customFormat="1" ht="11.25">
      <c r="B278" s="216"/>
      <c r="C278" s="217"/>
      <c r="D278" s="195" t="s">
        <v>197</v>
      </c>
      <c r="E278" s="218" t="s">
        <v>19</v>
      </c>
      <c r="F278" s="219" t="s">
        <v>648</v>
      </c>
      <c r="G278" s="217"/>
      <c r="H278" s="218" t="s">
        <v>19</v>
      </c>
      <c r="I278" s="220"/>
      <c r="J278" s="217"/>
      <c r="K278" s="217"/>
      <c r="L278" s="221"/>
      <c r="M278" s="222"/>
      <c r="N278" s="223"/>
      <c r="O278" s="223"/>
      <c r="P278" s="223"/>
      <c r="Q278" s="223"/>
      <c r="R278" s="223"/>
      <c r="S278" s="223"/>
      <c r="T278" s="224"/>
      <c r="AT278" s="225" t="s">
        <v>197</v>
      </c>
      <c r="AU278" s="225" t="s">
        <v>81</v>
      </c>
      <c r="AV278" s="15" t="s">
        <v>79</v>
      </c>
      <c r="AW278" s="15" t="s">
        <v>33</v>
      </c>
      <c r="AX278" s="15" t="s">
        <v>71</v>
      </c>
      <c r="AY278" s="225" t="s">
        <v>187</v>
      </c>
    </row>
    <row r="279" spans="1:65" s="13" customFormat="1" ht="11.25">
      <c r="B279" s="193"/>
      <c r="C279" s="194"/>
      <c r="D279" s="195" t="s">
        <v>197</v>
      </c>
      <c r="E279" s="196" t="s">
        <v>19</v>
      </c>
      <c r="F279" s="197" t="s">
        <v>906</v>
      </c>
      <c r="G279" s="194"/>
      <c r="H279" s="198">
        <v>100</v>
      </c>
      <c r="I279" s="199"/>
      <c r="J279" s="194"/>
      <c r="K279" s="194"/>
      <c r="L279" s="200"/>
      <c r="M279" s="201"/>
      <c r="N279" s="202"/>
      <c r="O279" s="202"/>
      <c r="P279" s="202"/>
      <c r="Q279" s="202"/>
      <c r="R279" s="202"/>
      <c r="S279" s="202"/>
      <c r="T279" s="203"/>
      <c r="AT279" s="204" t="s">
        <v>197</v>
      </c>
      <c r="AU279" s="204" t="s">
        <v>81</v>
      </c>
      <c r="AV279" s="13" t="s">
        <v>81</v>
      </c>
      <c r="AW279" s="13" t="s">
        <v>33</v>
      </c>
      <c r="AX279" s="13" t="s">
        <v>71</v>
      </c>
      <c r="AY279" s="204" t="s">
        <v>187</v>
      </c>
    </row>
    <row r="280" spans="1:65" s="16" customFormat="1" ht="11.25">
      <c r="B280" s="236"/>
      <c r="C280" s="237"/>
      <c r="D280" s="195" t="s">
        <v>197</v>
      </c>
      <c r="E280" s="238" t="s">
        <v>126</v>
      </c>
      <c r="F280" s="239" t="s">
        <v>507</v>
      </c>
      <c r="G280" s="237"/>
      <c r="H280" s="240">
        <v>100</v>
      </c>
      <c r="I280" s="241"/>
      <c r="J280" s="237"/>
      <c r="K280" s="237"/>
      <c r="L280" s="242"/>
      <c r="M280" s="243"/>
      <c r="N280" s="244"/>
      <c r="O280" s="244"/>
      <c r="P280" s="244"/>
      <c r="Q280" s="244"/>
      <c r="R280" s="244"/>
      <c r="S280" s="244"/>
      <c r="T280" s="245"/>
      <c r="AT280" s="246" t="s">
        <v>197</v>
      </c>
      <c r="AU280" s="246" t="s">
        <v>81</v>
      </c>
      <c r="AV280" s="16" t="s">
        <v>205</v>
      </c>
      <c r="AW280" s="16" t="s">
        <v>33</v>
      </c>
      <c r="AX280" s="16" t="s">
        <v>71</v>
      </c>
      <c r="AY280" s="246" t="s">
        <v>187</v>
      </c>
    </row>
    <row r="281" spans="1:65" s="15" customFormat="1" ht="11.25">
      <c r="B281" s="216"/>
      <c r="C281" s="217"/>
      <c r="D281" s="195" t="s">
        <v>197</v>
      </c>
      <c r="E281" s="218" t="s">
        <v>19</v>
      </c>
      <c r="F281" s="219" t="s">
        <v>650</v>
      </c>
      <c r="G281" s="217"/>
      <c r="H281" s="218" t="s">
        <v>19</v>
      </c>
      <c r="I281" s="220"/>
      <c r="J281" s="217"/>
      <c r="K281" s="217"/>
      <c r="L281" s="221"/>
      <c r="M281" s="222"/>
      <c r="N281" s="223"/>
      <c r="O281" s="223"/>
      <c r="P281" s="223"/>
      <c r="Q281" s="223"/>
      <c r="R281" s="223"/>
      <c r="S281" s="223"/>
      <c r="T281" s="224"/>
      <c r="AT281" s="225" t="s">
        <v>197</v>
      </c>
      <c r="AU281" s="225" t="s">
        <v>81</v>
      </c>
      <c r="AV281" s="15" t="s">
        <v>79</v>
      </c>
      <c r="AW281" s="15" t="s">
        <v>33</v>
      </c>
      <c r="AX281" s="15" t="s">
        <v>71</v>
      </c>
      <c r="AY281" s="225" t="s">
        <v>187</v>
      </c>
    </row>
    <row r="282" spans="1:65" s="13" customFormat="1" ht="11.25">
      <c r="B282" s="193"/>
      <c r="C282" s="194"/>
      <c r="D282" s="195" t="s">
        <v>197</v>
      </c>
      <c r="E282" s="196" t="s">
        <v>19</v>
      </c>
      <c r="F282" s="197" t="s">
        <v>907</v>
      </c>
      <c r="G282" s="194"/>
      <c r="H282" s="198">
        <v>24</v>
      </c>
      <c r="I282" s="199"/>
      <c r="J282" s="194"/>
      <c r="K282" s="194"/>
      <c r="L282" s="200"/>
      <c r="M282" s="201"/>
      <c r="N282" s="202"/>
      <c r="O282" s="202"/>
      <c r="P282" s="202"/>
      <c r="Q282" s="202"/>
      <c r="R282" s="202"/>
      <c r="S282" s="202"/>
      <c r="T282" s="203"/>
      <c r="AT282" s="204" t="s">
        <v>197</v>
      </c>
      <c r="AU282" s="204" t="s">
        <v>81</v>
      </c>
      <c r="AV282" s="13" t="s">
        <v>81</v>
      </c>
      <c r="AW282" s="13" t="s">
        <v>33</v>
      </c>
      <c r="AX282" s="13" t="s">
        <v>71</v>
      </c>
      <c r="AY282" s="204" t="s">
        <v>187</v>
      </c>
    </row>
    <row r="283" spans="1:65" s="16" customFormat="1" ht="11.25">
      <c r="B283" s="236"/>
      <c r="C283" s="237"/>
      <c r="D283" s="195" t="s">
        <v>197</v>
      </c>
      <c r="E283" s="238" t="s">
        <v>131</v>
      </c>
      <c r="F283" s="239" t="s">
        <v>507</v>
      </c>
      <c r="G283" s="237"/>
      <c r="H283" s="240">
        <v>24</v>
      </c>
      <c r="I283" s="241"/>
      <c r="J283" s="237"/>
      <c r="K283" s="237"/>
      <c r="L283" s="242"/>
      <c r="M283" s="243"/>
      <c r="N283" s="244"/>
      <c r="O283" s="244"/>
      <c r="P283" s="244"/>
      <c r="Q283" s="244"/>
      <c r="R283" s="244"/>
      <c r="S283" s="244"/>
      <c r="T283" s="245"/>
      <c r="AT283" s="246" t="s">
        <v>197</v>
      </c>
      <c r="AU283" s="246" t="s">
        <v>81</v>
      </c>
      <c r="AV283" s="16" t="s">
        <v>205</v>
      </c>
      <c r="AW283" s="16" t="s">
        <v>33</v>
      </c>
      <c r="AX283" s="16" t="s">
        <v>71</v>
      </c>
      <c r="AY283" s="246" t="s">
        <v>187</v>
      </c>
    </row>
    <row r="284" spans="1:65" s="13" customFormat="1" ht="11.25">
      <c r="B284" s="193"/>
      <c r="C284" s="194"/>
      <c r="D284" s="195" t="s">
        <v>197</v>
      </c>
      <c r="E284" s="196" t="s">
        <v>19</v>
      </c>
      <c r="F284" s="197" t="s">
        <v>642</v>
      </c>
      <c r="G284" s="194"/>
      <c r="H284" s="198">
        <v>48</v>
      </c>
      <c r="I284" s="199"/>
      <c r="J284" s="194"/>
      <c r="K284" s="194"/>
      <c r="L284" s="200"/>
      <c r="M284" s="201"/>
      <c r="N284" s="202"/>
      <c r="O284" s="202"/>
      <c r="P284" s="202"/>
      <c r="Q284" s="202"/>
      <c r="R284" s="202"/>
      <c r="S284" s="202"/>
      <c r="T284" s="203"/>
      <c r="AT284" s="204" t="s">
        <v>197</v>
      </c>
      <c r="AU284" s="204" t="s">
        <v>81</v>
      </c>
      <c r="AV284" s="13" t="s">
        <v>81</v>
      </c>
      <c r="AW284" s="13" t="s">
        <v>33</v>
      </c>
      <c r="AX284" s="13" t="s">
        <v>71</v>
      </c>
      <c r="AY284" s="204" t="s">
        <v>187</v>
      </c>
    </row>
    <row r="285" spans="1:65" s="13" customFormat="1" ht="11.25">
      <c r="B285" s="193"/>
      <c r="C285" s="194"/>
      <c r="D285" s="195" t="s">
        <v>197</v>
      </c>
      <c r="E285" s="196" t="s">
        <v>19</v>
      </c>
      <c r="F285" s="197" t="s">
        <v>652</v>
      </c>
      <c r="G285" s="194"/>
      <c r="H285" s="198">
        <v>200</v>
      </c>
      <c r="I285" s="199"/>
      <c r="J285" s="194"/>
      <c r="K285" s="194"/>
      <c r="L285" s="200"/>
      <c r="M285" s="201"/>
      <c r="N285" s="202"/>
      <c r="O285" s="202"/>
      <c r="P285" s="202"/>
      <c r="Q285" s="202"/>
      <c r="R285" s="202"/>
      <c r="S285" s="202"/>
      <c r="T285" s="203"/>
      <c r="AT285" s="204" t="s">
        <v>197</v>
      </c>
      <c r="AU285" s="204" t="s">
        <v>81</v>
      </c>
      <c r="AV285" s="13" t="s">
        <v>81</v>
      </c>
      <c r="AW285" s="13" t="s">
        <v>33</v>
      </c>
      <c r="AX285" s="13" t="s">
        <v>71</v>
      </c>
      <c r="AY285" s="204" t="s">
        <v>187</v>
      </c>
    </row>
    <row r="286" spans="1:65" s="16" customFormat="1" ht="11.25">
      <c r="B286" s="236"/>
      <c r="C286" s="237"/>
      <c r="D286" s="195" t="s">
        <v>197</v>
      </c>
      <c r="E286" s="238" t="s">
        <v>19</v>
      </c>
      <c r="F286" s="239" t="s">
        <v>507</v>
      </c>
      <c r="G286" s="237"/>
      <c r="H286" s="240">
        <v>248</v>
      </c>
      <c r="I286" s="241"/>
      <c r="J286" s="237"/>
      <c r="K286" s="237"/>
      <c r="L286" s="242"/>
      <c r="M286" s="243"/>
      <c r="N286" s="244"/>
      <c r="O286" s="244"/>
      <c r="P286" s="244"/>
      <c r="Q286" s="244"/>
      <c r="R286" s="244"/>
      <c r="S286" s="244"/>
      <c r="T286" s="245"/>
      <c r="AT286" s="246" t="s">
        <v>197</v>
      </c>
      <c r="AU286" s="246" t="s">
        <v>81</v>
      </c>
      <c r="AV286" s="16" t="s">
        <v>205</v>
      </c>
      <c r="AW286" s="16" t="s">
        <v>33</v>
      </c>
      <c r="AX286" s="16" t="s">
        <v>79</v>
      </c>
      <c r="AY286" s="246" t="s">
        <v>187</v>
      </c>
    </row>
    <row r="287" spans="1:65" s="2" customFormat="1" ht="16.5" customHeight="1">
      <c r="A287" s="35"/>
      <c r="B287" s="36"/>
      <c r="C287" s="175" t="s">
        <v>549</v>
      </c>
      <c r="D287" s="175" t="s">
        <v>189</v>
      </c>
      <c r="E287" s="176" t="s">
        <v>654</v>
      </c>
      <c r="F287" s="177" t="s">
        <v>655</v>
      </c>
      <c r="G287" s="178" t="s">
        <v>128</v>
      </c>
      <c r="H287" s="179">
        <v>248</v>
      </c>
      <c r="I287" s="180"/>
      <c r="J287" s="181">
        <f>ROUND(I287*H287,2)</f>
        <v>0</v>
      </c>
      <c r="K287" s="177" t="s">
        <v>192</v>
      </c>
      <c r="L287" s="40"/>
      <c r="M287" s="182" t="s">
        <v>19</v>
      </c>
      <c r="N287" s="183" t="s">
        <v>42</v>
      </c>
      <c r="O287" s="65"/>
      <c r="P287" s="184">
        <f>O287*H287</f>
        <v>0</v>
      </c>
      <c r="Q287" s="184">
        <v>0</v>
      </c>
      <c r="R287" s="184">
        <f>Q287*H287</f>
        <v>0</v>
      </c>
      <c r="S287" s="184">
        <v>0</v>
      </c>
      <c r="T287" s="185">
        <f>S287*H287</f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186" t="s">
        <v>193</v>
      </c>
      <c r="AT287" s="186" t="s">
        <v>189</v>
      </c>
      <c r="AU287" s="186" t="s">
        <v>81</v>
      </c>
      <c r="AY287" s="18" t="s">
        <v>187</v>
      </c>
      <c r="BE287" s="187">
        <f>IF(N287="základní",J287,0)</f>
        <v>0</v>
      </c>
      <c r="BF287" s="187">
        <f>IF(N287="snížená",J287,0)</f>
        <v>0</v>
      </c>
      <c r="BG287" s="187">
        <f>IF(N287="zákl. přenesená",J287,0)</f>
        <v>0</v>
      </c>
      <c r="BH287" s="187">
        <f>IF(N287="sníž. přenesená",J287,0)</f>
        <v>0</v>
      </c>
      <c r="BI287" s="187">
        <f>IF(N287="nulová",J287,0)</f>
        <v>0</v>
      </c>
      <c r="BJ287" s="18" t="s">
        <v>79</v>
      </c>
      <c r="BK287" s="187">
        <f>ROUND(I287*H287,2)</f>
        <v>0</v>
      </c>
      <c r="BL287" s="18" t="s">
        <v>193</v>
      </c>
      <c r="BM287" s="186" t="s">
        <v>908</v>
      </c>
    </row>
    <row r="288" spans="1:65" s="2" customFormat="1" ht="11.25">
      <c r="A288" s="35"/>
      <c r="B288" s="36"/>
      <c r="C288" s="37"/>
      <c r="D288" s="188" t="s">
        <v>195</v>
      </c>
      <c r="E288" s="37"/>
      <c r="F288" s="189" t="s">
        <v>657</v>
      </c>
      <c r="G288" s="37"/>
      <c r="H288" s="37"/>
      <c r="I288" s="190"/>
      <c r="J288" s="37"/>
      <c r="K288" s="37"/>
      <c r="L288" s="40"/>
      <c r="M288" s="191"/>
      <c r="N288" s="192"/>
      <c r="O288" s="65"/>
      <c r="P288" s="65"/>
      <c r="Q288" s="65"/>
      <c r="R288" s="65"/>
      <c r="S288" s="65"/>
      <c r="T288" s="66"/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T288" s="18" t="s">
        <v>195</v>
      </c>
      <c r="AU288" s="18" t="s">
        <v>81</v>
      </c>
    </row>
    <row r="289" spans="1:65" s="12" customFormat="1" ht="22.9" customHeight="1">
      <c r="B289" s="159"/>
      <c r="C289" s="160"/>
      <c r="D289" s="161" t="s">
        <v>70</v>
      </c>
      <c r="E289" s="173" t="s">
        <v>658</v>
      </c>
      <c r="F289" s="173" t="s">
        <v>659</v>
      </c>
      <c r="G289" s="160"/>
      <c r="H289" s="160"/>
      <c r="I289" s="163"/>
      <c r="J289" s="174">
        <f>BK289</f>
        <v>0</v>
      </c>
      <c r="K289" s="160"/>
      <c r="L289" s="165"/>
      <c r="M289" s="166"/>
      <c r="N289" s="167"/>
      <c r="O289" s="167"/>
      <c r="P289" s="168">
        <f>SUM(P290:P310)</f>
        <v>0</v>
      </c>
      <c r="Q289" s="167"/>
      <c r="R289" s="168">
        <f>SUM(R290:R310)</f>
        <v>0</v>
      </c>
      <c r="S289" s="167"/>
      <c r="T289" s="169">
        <f>SUM(T290:T310)</f>
        <v>0</v>
      </c>
      <c r="AR289" s="170" t="s">
        <v>79</v>
      </c>
      <c r="AT289" s="171" t="s">
        <v>70</v>
      </c>
      <c r="AU289" s="171" t="s">
        <v>79</v>
      </c>
      <c r="AY289" s="170" t="s">
        <v>187</v>
      </c>
      <c r="BK289" s="172">
        <f>SUM(BK290:BK310)</f>
        <v>0</v>
      </c>
    </row>
    <row r="290" spans="1:65" s="2" customFormat="1" ht="24.2" customHeight="1">
      <c r="A290" s="35"/>
      <c r="B290" s="36"/>
      <c r="C290" s="175" t="s">
        <v>553</v>
      </c>
      <c r="D290" s="175" t="s">
        <v>189</v>
      </c>
      <c r="E290" s="176" t="s">
        <v>661</v>
      </c>
      <c r="F290" s="177" t="s">
        <v>662</v>
      </c>
      <c r="G290" s="178" t="s">
        <v>330</v>
      </c>
      <c r="H290" s="179">
        <v>72.135999999999996</v>
      </c>
      <c r="I290" s="180"/>
      <c r="J290" s="181">
        <f>ROUND(I290*H290,2)</f>
        <v>0</v>
      </c>
      <c r="K290" s="177" t="s">
        <v>192</v>
      </c>
      <c r="L290" s="40"/>
      <c r="M290" s="182" t="s">
        <v>19</v>
      </c>
      <c r="N290" s="183" t="s">
        <v>42</v>
      </c>
      <c r="O290" s="65"/>
      <c r="P290" s="184">
        <f>O290*H290</f>
        <v>0</v>
      </c>
      <c r="Q290" s="184">
        <v>0</v>
      </c>
      <c r="R290" s="184">
        <f>Q290*H290</f>
        <v>0</v>
      </c>
      <c r="S290" s="184">
        <v>0</v>
      </c>
      <c r="T290" s="185">
        <f>S290*H290</f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186" t="s">
        <v>193</v>
      </c>
      <c r="AT290" s="186" t="s">
        <v>189</v>
      </c>
      <c r="AU290" s="186" t="s">
        <v>81</v>
      </c>
      <c r="AY290" s="18" t="s">
        <v>187</v>
      </c>
      <c r="BE290" s="187">
        <f>IF(N290="základní",J290,0)</f>
        <v>0</v>
      </c>
      <c r="BF290" s="187">
        <f>IF(N290="snížená",J290,0)</f>
        <v>0</v>
      </c>
      <c r="BG290" s="187">
        <f>IF(N290="zákl. přenesená",J290,0)</f>
        <v>0</v>
      </c>
      <c r="BH290" s="187">
        <f>IF(N290="sníž. přenesená",J290,0)</f>
        <v>0</v>
      </c>
      <c r="BI290" s="187">
        <f>IF(N290="nulová",J290,0)</f>
        <v>0</v>
      </c>
      <c r="BJ290" s="18" t="s">
        <v>79</v>
      </c>
      <c r="BK290" s="187">
        <f>ROUND(I290*H290,2)</f>
        <v>0</v>
      </c>
      <c r="BL290" s="18" t="s">
        <v>193</v>
      </c>
      <c r="BM290" s="186" t="s">
        <v>909</v>
      </c>
    </row>
    <row r="291" spans="1:65" s="2" customFormat="1" ht="11.25">
      <c r="A291" s="35"/>
      <c r="B291" s="36"/>
      <c r="C291" s="37"/>
      <c r="D291" s="188" t="s">
        <v>195</v>
      </c>
      <c r="E291" s="37"/>
      <c r="F291" s="189" t="s">
        <v>664</v>
      </c>
      <c r="G291" s="37"/>
      <c r="H291" s="37"/>
      <c r="I291" s="190"/>
      <c r="J291" s="37"/>
      <c r="K291" s="37"/>
      <c r="L291" s="40"/>
      <c r="M291" s="191"/>
      <c r="N291" s="192"/>
      <c r="O291" s="65"/>
      <c r="P291" s="65"/>
      <c r="Q291" s="65"/>
      <c r="R291" s="65"/>
      <c r="S291" s="65"/>
      <c r="T291" s="66"/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T291" s="18" t="s">
        <v>195</v>
      </c>
      <c r="AU291" s="18" t="s">
        <v>81</v>
      </c>
    </row>
    <row r="292" spans="1:65" s="13" customFormat="1" ht="11.25">
      <c r="B292" s="193"/>
      <c r="C292" s="194"/>
      <c r="D292" s="195" t="s">
        <v>197</v>
      </c>
      <c r="E292" s="196" t="s">
        <v>19</v>
      </c>
      <c r="F292" s="197" t="s">
        <v>910</v>
      </c>
      <c r="G292" s="194"/>
      <c r="H292" s="198">
        <v>72.135999999999996</v>
      </c>
      <c r="I292" s="199"/>
      <c r="J292" s="194"/>
      <c r="K292" s="194"/>
      <c r="L292" s="200"/>
      <c r="M292" s="201"/>
      <c r="N292" s="202"/>
      <c r="O292" s="202"/>
      <c r="P292" s="202"/>
      <c r="Q292" s="202"/>
      <c r="R292" s="202"/>
      <c r="S292" s="202"/>
      <c r="T292" s="203"/>
      <c r="AT292" s="204" t="s">
        <v>197</v>
      </c>
      <c r="AU292" s="204" t="s">
        <v>81</v>
      </c>
      <c r="AV292" s="13" t="s">
        <v>81</v>
      </c>
      <c r="AW292" s="13" t="s">
        <v>33</v>
      </c>
      <c r="AX292" s="13" t="s">
        <v>79</v>
      </c>
      <c r="AY292" s="204" t="s">
        <v>187</v>
      </c>
    </row>
    <row r="293" spans="1:65" s="2" customFormat="1" ht="24.2" customHeight="1">
      <c r="A293" s="35"/>
      <c r="B293" s="36"/>
      <c r="C293" s="175" t="s">
        <v>558</v>
      </c>
      <c r="D293" s="175" t="s">
        <v>189</v>
      </c>
      <c r="E293" s="176" t="s">
        <v>667</v>
      </c>
      <c r="F293" s="177" t="s">
        <v>668</v>
      </c>
      <c r="G293" s="178" t="s">
        <v>330</v>
      </c>
      <c r="H293" s="179">
        <v>793.49599999999998</v>
      </c>
      <c r="I293" s="180"/>
      <c r="J293" s="181">
        <f>ROUND(I293*H293,2)</f>
        <v>0</v>
      </c>
      <c r="K293" s="177" t="s">
        <v>192</v>
      </c>
      <c r="L293" s="40"/>
      <c r="M293" s="182" t="s">
        <v>19</v>
      </c>
      <c r="N293" s="183" t="s">
        <v>42</v>
      </c>
      <c r="O293" s="65"/>
      <c r="P293" s="184">
        <f>O293*H293</f>
        <v>0</v>
      </c>
      <c r="Q293" s="184">
        <v>0</v>
      </c>
      <c r="R293" s="184">
        <f>Q293*H293</f>
        <v>0</v>
      </c>
      <c r="S293" s="184">
        <v>0</v>
      </c>
      <c r="T293" s="185">
        <f>S293*H293</f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186" t="s">
        <v>193</v>
      </c>
      <c r="AT293" s="186" t="s">
        <v>189</v>
      </c>
      <c r="AU293" s="186" t="s">
        <v>81</v>
      </c>
      <c r="AY293" s="18" t="s">
        <v>187</v>
      </c>
      <c r="BE293" s="187">
        <f>IF(N293="základní",J293,0)</f>
        <v>0</v>
      </c>
      <c r="BF293" s="187">
        <f>IF(N293="snížená",J293,0)</f>
        <v>0</v>
      </c>
      <c r="BG293" s="187">
        <f>IF(N293="zákl. přenesená",J293,0)</f>
        <v>0</v>
      </c>
      <c r="BH293" s="187">
        <f>IF(N293="sníž. přenesená",J293,0)</f>
        <v>0</v>
      </c>
      <c r="BI293" s="187">
        <f>IF(N293="nulová",J293,0)</f>
        <v>0</v>
      </c>
      <c r="BJ293" s="18" t="s">
        <v>79</v>
      </c>
      <c r="BK293" s="187">
        <f>ROUND(I293*H293,2)</f>
        <v>0</v>
      </c>
      <c r="BL293" s="18" t="s">
        <v>193</v>
      </c>
      <c r="BM293" s="186" t="s">
        <v>911</v>
      </c>
    </row>
    <row r="294" spans="1:65" s="2" customFormat="1" ht="11.25">
      <c r="A294" s="35"/>
      <c r="B294" s="36"/>
      <c r="C294" s="37"/>
      <c r="D294" s="188" t="s">
        <v>195</v>
      </c>
      <c r="E294" s="37"/>
      <c r="F294" s="189" t="s">
        <v>670</v>
      </c>
      <c r="G294" s="37"/>
      <c r="H294" s="37"/>
      <c r="I294" s="190"/>
      <c r="J294" s="37"/>
      <c r="K294" s="37"/>
      <c r="L294" s="40"/>
      <c r="M294" s="191"/>
      <c r="N294" s="192"/>
      <c r="O294" s="65"/>
      <c r="P294" s="65"/>
      <c r="Q294" s="65"/>
      <c r="R294" s="65"/>
      <c r="S294" s="65"/>
      <c r="T294" s="66"/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T294" s="18" t="s">
        <v>195</v>
      </c>
      <c r="AU294" s="18" t="s">
        <v>81</v>
      </c>
    </row>
    <row r="295" spans="1:65" s="13" customFormat="1" ht="11.25">
      <c r="B295" s="193"/>
      <c r="C295" s="194"/>
      <c r="D295" s="195" t="s">
        <v>197</v>
      </c>
      <c r="E295" s="194"/>
      <c r="F295" s="197" t="s">
        <v>912</v>
      </c>
      <c r="G295" s="194"/>
      <c r="H295" s="198">
        <v>793.49599999999998</v>
      </c>
      <c r="I295" s="199"/>
      <c r="J295" s="194"/>
      <c r="K295" s="194"/>
      <c r="L295" s="200"/>
      <c r="M295" s="201"/>
      <c r="N295" s="202"/>
      <c r="O295" s="202"/>
      <c r="P295" s="202"/>
      <c r="Q295" s="202"/>
      <c r="R295" s="202"/>
      <c r="S295" s="202"/>
      <c r="T295" s="203"/>
      <c r="AT295" s="204" t="s">
        <v>197</v>
      </c>
      <c r="AU295" s="204" t="s">
        <v>81</v>
      </c>
      <c r="AV295" s="13" t="s">
        <v>81</v>
      </c>
      <c r="AW295" s="13" t="s">
        <v>4</v>
      </c>
      <c r="AX295" s="13" t="s">
        <v>79</v>
      </c>
      <c r="AY295" s="204" t="s">
        <v>187</v>
      </c>
    </row>
    <row r="296" spans="1:65" s="2" customFormat="1" ht="24.2" customHeight="1">
      <c r="A296" s="35"/>
      <c r="B296" s="36"/>
      <c r="C296" s="175" t="s">
        <v>563</v>
      </c>
      <c r="D296" s="175" t="s">
        <v>189</v>
      </c>
      <c r="E296" s="176" t="s">
        <v>673</v>
      </c>
      <c r="F296" s="177" t="s">
        <v>674</v>
      </c>
      <c r="G296" s="178" t="s">
        <v>330</v>
      </c>
      <c r="H296" s="179">
        <v>86.852000000000004</v>
      </c>
      <c r="I296" s="180"/>
      <c r="J296" s="181">
        <f>ROUND(I296*H296,2)</f>
        <v>0</v>
      </c>
      <c r="K296" s="177" t="s">
        <v>192</v>
      </c>
      <c r="L296" s="40"/>
      <c r="M296" s="182" t="s">
        <v>19</v>
      </c>
      <c r="N296" s="183" t="s">
        <v>42</v>
      </c>
      <c r="O296" s="65"/>
      <c r="P296" s="184">
        <f>O296*H296</f>
        <v>0</v>
      </c>
      <c r="Q296" s="184">
        <v>0</v>
      </c>
      <c r="R296" s="184">
        <f>Q296*H296</f>
        <v>0</v>
      </c>
      <c r="S296" s="184">
        <v>0</v>
      </c>
      <c r="T296" s="185">
        <f>S296*H296</f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186" t="s">
        <v>193</v>
      </c>
      <c r="AT296" s="186" t="s">
        <v>189</v>
      </c>
      <c r="AU296" s="186" t="s">
        <v>81</v>
      </c>
      <c r="AY296" s="18" t="s">
        <v>187</v>
      </c>
      <c r="BE296" s="187">
        <f>IF(N296="základní",J296,0)</f>
        <v>0</v>
      </c>
      <c r="BF296" s="187">
        <f>IF(N296="snížená",J296,0)</f>
        <v>0</v>
      </c>
      <c r="BG296" s="187">
        <f>IF(N296="zákl. přenesená",J296,0)</f>
        <v>0</v>
      </c>
      <c r="BH296" s="187">
        <f>IF(N296="sníž. přenesená",J296,0)</f>
        <v>0</v>
      </c>
      <c r="BI296" s="187">
        <f>IF(N296="nulová",J296,0)</f>
        <v>0</v>
      </c>
      <c r="BJ296" s="18" t="s">
        <v>79</v>
      </c>
      <c r="BK296" s="187">
        <f>ROUND(I296*H296,2)</f>
        <v>0</v>
      </c>
      <c r="BL296" s="18" t="s">
        <v>193</v>
      </c>
      <c r="BM296" s="186" t="s">
        <v>913</v>
      </c>
    </row>
    <row r="297" spans="1:65" s="2" customFormat="1" ht="11.25">
      <c r="A297" s="35"/>
      <c r="B297" s="36"/>
      <c r="C297" s="37"/>
      <c r="D297" s="188" t="s">
        <v>195</v>
      </c>
      <c r="E297" s="37"/>
      <c r="F297" s="189" t="s">
        <v>676</v>
      </c>
      <c r="G297" s="37"/>
      <c r="H297" s="37"/>
      <c r="I297" s="190"/>
      <c r="J297" s="37"/>
      <c r="K297" s="37"/>
      <c r="L297" s="40"/>
      <c r="M297" s="191"/>
      <c r="N297" s="192"/>
      <c r="O297" s="65"/>
      <c r="P297" s="65"/>
      <c r="Q297" s="65"/>
      <c r="R297" s="65"/>
      <c r="S297" s="65"/>
      <c r="T297" s="66"/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T297" s="18" t="s">
        <v>195</v>
      </c>
      <c r="AU297" s="18" t="s">
        <v>81</v>
      </c>
    </row>
    <row r="298" spans="1:65" s="13" customFormat="1" ht="11.25">
      <c r="B298" s="193"/>
      <c r="C298" s="194"/>
      <c r="D298" s="195" t="s">
        <v>197</v>
      </c>
      <c r="E298" s="196" t="s">
        <v>19</v>
      </c>
      <c r="F298" s="197" t="s">
        <v>914</v>
      </c>
      <c r="G298" s="194"/>
      <c r="H298" s="198">
        <v>86.852000000000004</v>
      </c>
      <c r="I298" s="199"/>
      <c r="J298" s="194"/>
      <c r="K298" s="194"/>
      <c r="L298" s="200"/>
      <c r="M298" s="201"/>
      <c r="N298" s="202"/>
      <c r="O298" s="202"/>
      <c r="P298" s="202"/>
      <c r="Q298" s="202"/>
      <c r="R298" s="202"/>
      <c r="S298" s="202"/>
      <c r="T298" s="203"/>
      <c r="AT298" s="204" t="s">
        <v>197</v>
      </c>
      <c r="AU298" s="204" t="s">
        <v>81</v>
      </c>
      <c r="AV298" s="13" t="s">
        <v>81</v>
      </c>
      <c r="AW298" s="13" t="s">
        <v>33</v>
      </c>
      <c r="AX298" s="13" t="s">
        <v>79</v>
      </c>
      <c r="AY298" s="204" t="s">
        <v>187</v>
      </c>
    </row>
    <row r="299" spans="1:65" s="2" customFormat="1" ht="24.2" customHeight="1">
      <c r="A299" s="35"/>
      <c r="B299" s="36"/>
      <c r="C299" s="175" t="s">
        <v>567</v>
      </c>
      <c r="D299" s="175" t="s">
        <v>189</v>
      </c>
      <c r="E299" s="176" t="s">
        <v>679</v>
      </c>
      <c r="F299" s="177" t="s">
        <v>668</v>
      </c>
      <c r="G299" s="178" t="s">
        <v>330</v>
      </c>
      <c r="H299" s="179">
        <v>955.37199999999996</v>
      </c>
      <c r="I299" s="180"/>
      <c r="J299" s="181">
        <f>ROUND(I299*H299,2)</f>
        <v>0</v>
      </c>
      <c r="K299" s="177" t="s">
        <v>192</v>
      </c>
      <c r="L299" s="40"/>
      <c r="M299" s="182" t="s">
        <v>19</v>
      </c>
      <c r="N299" s="183" t="s">
        <v>42</v>
      </c>
      <c r="O299" s="65"/>
      <c r="P299" s="184">
        <f>O299*H299</f>
        <v>0</v>
      </c>
      <c r="Q299" s="184">
        <v>0</v>
      </c>
      <c r="R299" s="184">
        <f>Q299*H299</f>
        <v>0</v>
      </c>
      <c r="S299" s="184">
        <v>0</v>
      </c>
      <c r="T299" s="185">
        <f>S299*H299</f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186" t="s">
        <v>193</v>
      </c>
      <c r="AT299" s="186" t="s">
        <v>189</v>
      </c>
      <c r="AU299" s="186" t="s">
        <v>81</v>
      </c>
      <c r="AY299" s="18" t="s">
        <v>187</v>
      </c>
      <c r="BE299" s="187">
        <f>IF(N299="základní",J299,0)</f>
        <v>0</v>
      </c>
      <c r="BF299" s="187">
        <f>IF(N299="snížená",J299,0)</f>
        <v>0</v>
      </c>
      <c r="BG299" s="187">
        <f>IF(N299="zákl. přenesená",J299,0)</f>
        <v>0</v>
      </c>
      <c r="BH299" s="187">
        <f>IF(N299="sníž. přenesená",J299,0)</f>
        <v>0</v>
      </c>
      <c r="BI299" s="187">
        <f>IF(N299="nulová",J299,0)</f>
        <v>0</v>
      </c>
      <c r="BJ299" s="18" t="s">
        <v>79</v>
      </c>
      <c r="BK299" s="187">
        <f>ROUND(I299*H299,2)</f>
        <v>0</v>
      </c>
      <c r="BL299" s="18" t="s">
        <v>193</v>
      </c>
      <c r="BM299" s="186" t="s">
        <v>915</v>
      </c>
    </row>
    <row r="300" spans="1:65" s="2" customFormat="1" ht="11.25">
      <c r="A300" s="35"/>
      <c r="B300" s="36"/>
      <c r="C300" s="37"/>
      <c r="D300" s="188" t="s">
        <v>195</v>
      </c>
      <c r="E300" s="37"/>
      <c r="F300" s="189" t="s">
        <v>681</v>
      </c>
      <c r="G300" s="37"/>
      <c r="H300" s="37"/>
      <c r="I300" s="190"/>
      <c r="J300" s="37"/>
      <c r="K300" s="37"/>
      <c r="L300" s="40"/>
      <c r="M300" s="191"/>
      <c r="N300" s="192"/>
      <c r="O300" s="65"/>
      <c r="P300" s="65"/>
      <c r="Q300" s="65"/>
      <c r="R300" s="65"/>
      <c r="S300" s="65"/>
      <c r="T300" s="66"/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T300" s="18" t="s">
        <v>195</v>
      </c>
      <c r="AU300" s="18" t="s">
        <v>81</v>
      </c>
    </row>
    <row r="301" spans="1:65" s="13" customFormat="1" ht="11.25">
      <c r="B301" s="193"/>
      <c r="C301" s="194"/>
      <c r="D301" s="195" t="s">
        <v>197</v>
      </c>
      <c r="E301" s="194"/>
      <c r="F301" s="197" t="s">
        <v>916</v>
      </c>
      <c r="G301" s="194"/>
      <c r="H301" s="198">
        <v>955.37199999999996</v>
      </c>
      <c r="I301" s="199"/>
      <c r="J301" s="194"/>
      <c r="K301" s="194"/>
      <c r="L301" s="200"/>
      <c r="M301" s="201"/>
      <c r="N301" s="202"/>
      <c r="O301" s="202"/>
      <c r="P301" s="202"/>
      <c r="Q301" s="202"/>
      <c r="R301" s="202"/>
      <c r="S301" s="202"/>
      <c r="T301" s="203"/>
      <c r="AT301" s="204" t="s">
        <v>197</v>
      </c>
      <c r="AU301" s="204" t="s">
        <v>81</v>
      </c>
      <c r="AV301" s="13" t="s">
        <v>81</v>
      </c>
      <c r="AW301" s="13" t="s">
        <v>4</v>
      </c>
      <c r="AX301" s="13" t="s">
        <v>79</v>
      </c>
      <c r="AY301" s="204" t="s">
        <v>187</v>
      </c>
    </row>
    <row r="302" spans="1:65" s="2" customFormat="1" ht="24.2" customHeight="1">
      <c r="A302" s="35"/>
      <c r="B302" s="36"/>
      <c r="C302" s="175" t="s">
        <v>571</v>
      </c>
      <c r="D302" s="175" t="s">
        <v>189</v>
      </c>
      <c r="E302" s="176" t="s">
        <v>684</v>
      </c>
      <c r="F302" s="177" t="s">
        <v>685</v>
      </c>
      <c r="G302" s="178" t="s">
        <v>330</v>
      </c>
      <c r="H302" s="179">
        <v>62.5</v>
      </c>
      <c r="I302" s="180"/>
      <c r="J302" s="181">
        <f>ROUND(I302*H302,2)</f>
        <v>0</v>
      </c>
      <c r="K302" s="177" t="s">
        <v>192</v>
      </c>
      <c r="L302" s="40"/>
      <c r="M302" s="182" t="s">
        <v>19</v>
      </c>
      <c r="N302" s="183" t="s">
        <v>42</v>
      </c>
      <c r="O302" s="65"/>
      <c r="P302" s="184">
        <f>O302*H302</f>
        <v>0</v>
      </c>
      <c r="Q302" s="184">
        <v>0</v>
      </c>
      <c r="R302" s="184">
        <f>Q302*H302</f>
        <v>0</v>
      </c>
      <c r="S302" s="184">
        <v>0</v>
      </c>
      <c r="T302" s="185">
        <f>S302*H302</f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186" t="s">
        <v>193</v>
      </c>
      <c r="AT302" s="186" t="s">
        <v>189</v>
      </c>
      <c r="AU302" s="186" t="s">
        <v>81</v>
      </c>
      <c r="AY302" s="18" t="s">
        <v>187</v>
      </c>
      <c r="BE302" s="187">
        <f>IF(N302="základní",J302,0)</f>
        <v>0</v>
      </c>
      <c r="BF302" s="187">
        <f>IF(N302="snížená",J302,0)</f>
        <v>0</v>
      </c>
      <c r="BG302" s="187">
        <f>IF(N302="zákl. přenesená",J302,0)</f>
        <v>0</v>
      </c>
      <c r="BH302" s="187">
        <f>IF(N302="sníž. přenesená",J302,0)</f>
        <v>0</v>
      </c>
      <c r="BI302" s="187">
        <f>IF(N302="nulová",J302,0)</f>
        <v>0</v>
      </c>
      <c r="BJ302" s="18" t="s">
        <v>79</v>
      </c>
      <c r="BK302" s="187">
        <f>ROUND(I302*H302,2)</f>
        <v>0</v>
      </c>
      <c r="BL302" s="18" t="s">
        <v>193</v>
      </c>
      <c r="BM302" s="186" t="s">
        <v>917</v>
      </c>
    </row>
    <row r="303" spans="1:65" s="2" customFormat="1" ht="11.25">
      <c r="A303" s="35"/>
      <c r="B303" s="36"/>
      <c r="C303" s="37"/>
      <c r="D303" s="188" t="s">
        <v>195</v>
      </c>
      <c r="E303" s="37"/>
      <c r="F303" s="189" t="s">
        <v>687</v>
      </c>
      <c r="G303" s="37"/>
      <c r="H303" s="37"/>
      <c r="I303" s="190"/>
      <c r="J303" s="37"/>
      <c r="K303" s="37"/>
      <c r="L303" s="40"/>
      <c r="M303" s="191"/>
      <c r="N303" s="192"/>
      <c r="O303" s="65"/>
      <c r="P303" s="65"/>
      <c r="Q303" s="65"/>
      <c r="R303" s="65"/>
      <c r="S303" s="65"/>
      <c r="T303" s="66"/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T303" s="18" t="s">
        <v>195</v>
      </c>
      <c r="AU303" s="18" t="s">
        <v>81</v>
      </c>
    </row>
    <row r="304" spans="1:65" s="13" customFormat="1" ht="11.25">
      <c r="B304" s="193"/>
      <c r="C304" s="194"/>
      <c r="D304" s="195" t="s">
        <v>197</v>
      </c>
      <c r="E304" s="196" t="s">
        <v>19</v>
      </c>
      <c r="F304" s="197" t="s">
        <v>918</v>
      </c>
      <c r="G304" s="194"/>
      <c r="H304" s="198">
        <v>62.5</v>
      </c>
      <c r="I304" s="199"/>
      <c r="J304" s="194"/>
      <c r="K304" s="194"/>
      <c r="L304" s="200"/>
      <c r="M304" s="201"/>
      <c r="N304" s="202"/>
      <c r="O304" s="202"/>
      <c r="P304" s="202"/>
      <c r="Q304" s="202"/>
      <c r="R304" s="202"/>
      <c r="S304" s="202"/>
      <c r="T304" s="203"/>
      <c r="AT304" s="204" t="s">
        <v>197</v>
      </c>
      <c r="AU304" s="204" t="s">
        <v>81</v>
      </c>
      <c r="AV304" s="13" t="s">
        <v>81</v>
      </c>
      <c r="AW304" s="13" t="s">
        <v>33</v>
      </c>
      <c r="AX304" s="13" t="s">
        <v>79</v>
      </c>
      <c r="AY304" s="204" t="s">
        <v>187</v>
      </c>
    </row>
    <row r="305" spans="1:65" s="2" customFormat="1" ht="24.2" customHeight="1">
      <c r="A305" s="35"/>
      <c r="B305" s="36"/>
      <c r="C305" s="175" t="s">
        <v>576</v>
      </c>
      <c r="D305" s="175" t="s">
        <v>189</v>
      </c>
      <c r="E305" s="176" t="s">
        <v>690</v>
      </c>
      <c r="F305" s="177" t="s">
        <v>329</v>
      </c>
      <c r="G305" s="178" t="s">
        <v>330</v>
      </c>
      <c r="H305" s="179">
        <v>49.32</v>
      </c>
      <c r="I305" s="180"/>
      <c r="J305" s="181">
        <f>ROUND(I305*H305,2)</f>
        <v>0</v>
      </c>
      <c r="K305" s="177" t="s">
        <v>192</v>
      </c>
      <c r="L305" s="40"/>
      <c r="M305" s="182" t="s">
        <v>19</v>
      </c>
      <c r="N305" s="183" t="s">
        <v>42</v>
      </c>
      <c r="O305" s="65"/>
      <c r="P305" s="184">
        <f>O305*H305</f>
        <v>0</v>
      </c>
      <c r="Q305" s="184">
        <v>0</v>
      </c>
      <c r="R305" s="184">
        <f>Q305*H305</f>
        <v>0</v>
      </c>
      <c r="S305" s="184">
        <v>0</v>
      </c>
      <c r="T305" s="185">
        <f>S305*H305</f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186" t="s">
        <v>193</v>
      </c>
      <c r="AT305" s="186" t="s">
        <v>189</v>
      </c>
      <c r="AU305" s="186" t="s">
        <v>81</v>
      </c>
      <c r="AY305" s="18" t="s">
        <v>187</v>
      </c>
      <c r="BE305" s="187">
        <f>IF(N305="základní",J305,0)</f>
        <v>0</v>
      </c>
      <c r="BF305" s="187">
        <f>IF(N305="snížená",J305,0)</f>
        <v>0</v>
      </c>
      <c r="BG305" s="187">
        <f>IF(N305="zákl. přenesená",J305,0)</f>
        <v>0</v>
      </c>
      <c r="BH305" s="187">
        <f>IF(N305="sníž. přenesená",J305,0)</f>
        <v>0</v>
      </c>
      <c r="BI305" s="187">
        <f>IF(N305="nulová",J305,0)</f>
        <v>0</v>
      </c>
      <c r="BJ305" s="18" t="s">
        <v>79</v>
      </c>
      <c r="BK305" s="187">
        <f>ROUND(I305*H305,2)</f>
        <v>0</v>
      </c>
      <c r="BL305" s="18" t="s">
        <v>193</v>
      </c>
      <c r="BM305" s="186" t="s">
        <v>919</v>
      </c>
    </row>
    <row r="306" spans="1:65" s="2" customFormat="1" ht="11.25">
      <c r="A306" s="35"/>
      <c r="B306" s="36"/>
      <c r="C306" s="37"/>
      <c r="D306" s="188" t="s">
        <v>195</v>
      </c>
      <c r="E306" s="37"/>
      <c r="F306" s="189" t="s">
        <v>692</v>
      </c>
      <c r="G306" s="37"/>
      <c r="H306" s="37"/>
      <c r="I306" s="190"/>
      <c r="J306" s="37"/>
      <c r="K306" s="37"/>
      <c r="L306" s="40"/>
      <c r="M306" s="191"/>
      <c r="N306" s="192"/>
      <c r="O306" s="65"/>
      <c r="P306" s="65"/>
      <c r="Q306" s="65"/>
      <c r="R306" s="65"/>
      <c r="S306" s="65"/>
      <c r="T306" s="66"/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T306" s="18" t="s">
        <v>195</v>
      </c>
      <c r="AU306" s="18" t="s">
        <v>81</v>
      </c>
    </row>
    <row r="307" spans="1:65" s="13" customFormat="1" ht="11.25">
      <c r="B307" s="193"/>
      <c r="C307" s="194"/>
      <c r="D307" s="195" t="s">
        <v>197</v>
      </c>
      <c r="E307" s="196" t="s">
        <v>19</v>
      </c>
      <c r="F307" s="197" t="s">
        <v>920</v>
      </c>
      <c r="G307" s="194"/>
      <c r="H307" s="198">
        <v>49.32</v>
      </c>
      <c r="I307" s="199"/>
      <c r="J307" s="194"/>
      <c r="K307" s="194"/>
      <c r="L307" s="200"/>
      <c r="M307" s="201"/>
      <c r="N307" s="202"/>
      <c r="O307" s="202"/>
      <c r="P307" s="202"/>
      <c r="Q307" s="202"/>
      <c r="R307" s="202"/>
      <c r="S307" s="202"/>
      <c r="T307" s="203"/>
      <c r="AT307" s="204" t="s">
        <v>197</v>
      </c>
      <c r="AU307" s="204" t="s">
        <v>81</v>
      </c>
      <c r="AV307" s="13" t="s">
        <v>81</v>
      </c>
      <c r="AW307" s="13" t="s">
        <v>33</v>
      </c>
      <c r="AX307" s="13" t="s">
        <v>79</v>
      </c>
      <c r="AY307" s="204" t="s">
        <v>187</v>
      </c>
    </row>
    <row r="308" spans="1:65" s="2" customFormat="1" ht="24.2" customHeight="1">
      <c r="A308" s="35"/>
      <c r="B308" s="36"/>
      <c r="C308" s="175" t="s">
        <v>580</v>
      </c>
      <c r="D308" s="175" t="s">
        <v>189</v>
      </c>
      <c r="E308" s="176" t="s">
        <v>695</v>
      </c>
      <c r="F308" s="177" t="s">
        <v>696</v>
      </c>
      <c r="G308" s="178" t="s">
        <v>330</v>
      </c>
      <c r="H308" s="179">
        <v>47.167999999999999</v>
      </c>
      <c r="I308" s="180"/>
      <c r="J308" s="181">
        <f>ROUND(I308*H308,2)</f>
        <v>0</v>
      </c>
      <c r="K308" s="177" t="s">
        <v>192</v>
      </c>
      <c r="L308" s="40"/>
      <c r="M308" s="182" t="s">
        <v>19</v>
      </c>
      <c r="N308" s="183" t="s">
        <v>42</v>
      </c>
      <c r="O308" s="65"/>
      <c r="P308" s="184">
        <f>O308*H308</f>
        <v>0</v>
      </c>
      <c r="Q308" s="184">
        <v>0</v>
      </c>
      <c r="R308" s="184">
        <f>Q308*H308</f>
        <v>0</v>
      </c>
      <c r="S308" s="184">
        <v>0</v>
      </c>
      <c r="T308" s="185">
        <f>S308*H308</f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186" t="s">
        <v>193</v>
      </c>
      <c r="AT308" s="186" t="s">
        <v>189</v>
      </c>
      <c r="AU308" s="186" t="s">
        <v>81</v>
      </c>
      <c r="AY308" s="18" t="s">
        <v>187</v>
      </c>
      <c r="BE308" s="187">
        <f>IF(N308="základní",J308,0)</f>
        <v>0</v>
      </c>
      <c r="BF308" s="187">
        <f>IF(N308="snížená",J308,0)</f>
        <v>0</v>
      </c>
      <c r="BG308" s="187">
        <f>IF(N308="zákl. přenesená",J308,0)</f>
        <v>0</v>
      </c>
      <c r="BH308" s="187">
        <f>IF(N308="sníž. přenesená",J308,0)</f>
        <v>0</v>
      </c>
      <c r="BI308" s="187">
        <f>IF(N308="nulová",J308,0)</f>
        <v>0</v>
      </c>
      <c r="BJ308" s="18" t="s">
        <v>79</v>
      </c>
      <c r="BK308" s="187">
        <f>ROUND(I308*H308,2)</f>
        <v>0</v>
      </c>
      <c r="BL308" s="18" t="s">
        <v>193</v>
      </c>
      <c r="BM308" s="186" t="s">
        <v>921</v>
      </c>
    </row>
    <row r="309" spans="1:65" s="2" customFormat="1" ht="11.25">
      <c r="A309" s="35"/>
      <c r="B309" s="36"/>
      <c r="C309" s="37"/>
      <c r="D309" s="188" t="s">
        <v>195</v>
      </c>
      <c r="E309" s="37"/>
      <c r="F309" s="189" t="s">
        <v>698</v>
      </c>
      <c r="G309" s="37"/>
      <c r="H309" s="37"/>
      <c r="I309" s="190"/>
      <c r="J309" s="37"/>
      <c r="K309" s="37"/>
      <c r="L309" s="40"/>
      <c r="M309" s="191"/>
      <c r="N309" s="192"/>
      <c r="O309" s="65"/>
      <c r="P309" s="65"/>
      <c r="Q309" s="65"/>
      <c r="R309" s="65"/>
      <c r="S309" s="65"/>
      <c r="T309" s="66"/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T309" s="18" t="s">
        <v>195</v>
      </c>
      <c r="AU309" s="18" t="s">
        <v>81</v>
      </c>
    </row>
    <row r="310" spans="1:65" s="13" customFormat="1" ht="11.25">
      <c r="B310" s="193"/>
      <c r="C310" s="194"/>
      <c r="D310" s="195" t="s">
        <v>197</v>
      </c>
      <c r="E310" s="196" t="s">
        <v>19</v>
      </c>
      <c r="F310" s="197" t="s">
        <v>922</v>
      </c>
      <c r="G310" s="194"/>
      <c r="H310" s="198">
        <v>47.167999999999999</v>
      </c>
      <c r="I310" s="199"/>
      <c r="J310" s="194"/>
      <c r="K310" s="194"/>
      <c r="L310" s="200"/>
      <c r="M310" s="201"/>
      <c r="N310" s="202"/>
      <c r="O310" s="202"/>
      <c r="P310" s="202"/>
      <c r="Q310" s="202"/>
      <c r="R310" s="202"/>
      <c r="S310" s="202"/>
      <c r="T310" s="203"/>
      <c r="AT310" s="204" t="s">
        <v>197</v>
      </c>
      <c r="AU310" s="204" t="s">
        <v>81</v>
      </c>
      <c r="AV310" s="13" t="s">
        <v>81</v>
      </c>
      <c r="AW310" s="13" t="s">
        <v>33</v>
      </c>
      <c r="AX310" s="13" t="s">
        <v>79</v>
      </c>
      <c r="AY310" s="204" t="s">
        <v>187</v>
      </c>
    </row>
    <row r="311" spans="1:65" s="12" customFormat="1" ht="22.9" customHeight="1">
      <c r="B311" s="159"/>
      <c r="C311" s="160"/>
      <c r="D311" s="161" t="s">
        <v>70</v>
      </c>
      <c r="E311" s="173" t="s">
        <v>700</v>
      </c>
      <c r="F311" s="173" t="s">
        <v>701</v>
      </c>
      <c r="G311" s="160"/>
      <c r="H311" s="160"/>
      <c r="I311" s="163"/>
      <c r="J311" s="174">
        <f>BK311</f>
        <v>0</v>
      </c>
      <c r="K311" s="160"/>
      <c r="L311" s="165"/>
      <c r="M311" s="166"/>
      <c r="N311" s="167"/>
      <c r="O311" s="167"/>
      <c r="P311" s="168">
        <f>SUM(P312:P313)</f>
        <v>0</v>
      </c>
      <c r="Q311" s="167"/>
      <c r="R311" s="168">
        <f>SUM(R312:R313)</f>
        <v>0</v>
      </c>
      <c r="S311" s="167"/>
      <c r="T311" s="169">
        <f>SUM(T312:T313)</f>
        <v>0</v>
      </c>
      <c r="AR311" s="170" t="s">
        <v>79</v>
      </c>
      <c r="AT311" s="171" t="s">
        <v>70</v>
      </c>
      <c r="AU311" s="171" t="s">
        <v>79</v>
      </c>
      <c r="AY311" s="170" t="s">
        <v>187</v>
      </c>
      <c r="BK311" s="172">
        <f>SUM(BK312:BK313)</f>
        <v>0</v>
      </c>
    </row>
    <row r="312" spans="1:65" s="2" customFormat="1" ht="24.2" customHeight="1">
      <c r="A312" s="35"/>
      <c r="B312" s="36"/>
      <c r="C312" s="175" t="s">
        <v>585</v>
      </c>
      <c r="D312" s="175" t="s">
        <v>189</v>
      </c>
      <c r="E312" s="176" t="s">
        <v>703</v>
      </c>
      <c r="F312" s="177" t="s">
        <v>704</v>
      </c>
      <c r="G312" s="178" t="s">
        <v>330</v>
      </c>
      <c r="H312" s="179">
        <v>294.07600000000002</v>
      </c>
      <c r="I312" s="180"/>
      <c r="J312" s="181">
        <f>ROUND(I312*H312,2)</f>
        <v>0</v>
      </c>
      <c r="K312" s="177" t="s">
        <v>192</v>
      </c>
      <c r="L312" s="40"/>
      <c r="M312" s="182" t="s">
        <v>19</v>
      </c>
      <c r="N312" s="183" t="s">
        <v>42</v>
      </c>
      <c r="O312" s="65"/>
      <c r="P312" s="184">
        <f>O312*H312</f>
        <v>0</v>
      </c>
      <c r="Q312" s="184">
        <v>0</v>
      </c>
      <c r="R312" s="184">
        <f>Q312*H312</f>
        <v>0</v>
      </c>
      <c r="S312" s="184">
        <v>0</v>
      </c>
      <c r="T312" s="185">
        <f>S312*H312</f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186" t="s">
        <v>193</v>
      </c>
      <c r="AT312" s="186" t="s">
        <v>189</v>
      </c>
      <c r="AU312" s="186" t="s">
        <v>81</v>
      </c>
      <c r="AY312" s="18" t="s">
        <v>187</v>
      </c>
      <c r="BE312" s="187">
        <f>IF(N312="základní",J312,0)</f>
        <v>0</v>
      </c>
      <c r="BF312" s="187">
        <f>IF(N312="snížená",J312,0)</f>
        <v>0</v>
      </c>
      <c r="BG312" s="187">
        <f>IF(N312="zákl. přenesená",J312,0)</f>
        <v>0</v>
      </c>
      <c r="BH312" s="187">
        <f>IF(N312="sníž. přenesená",J312,0)</f>
        <v>0</v>
      </c>
      <c r="BI312" s="187">
        <f>IF(N312="nulová",J312,0)</f>
        <v>0</v>
      </c>
      <c r="BJ312" s="18" t="s">
        <v>79</v>
      </c>
      <c r="BK312" s="187">
        <f>ROUND(I312*H312,2)</f>
        <v>0</v>
      </c>
      <c r="BL312" s="18" t="s">
        <v>193</v>
      </c>
      <c r="BM312" s="186" t="s">
        <v>923</v>
      </c>
    </row>
    <row r="313" spans="1:65" s="2" customFormat="1" ht="11.25">
      <c r="A313" s="35"/>
      <c r="B313" s="36"/>
      <c r="C313" s="37"/>
      <c r="D313" s="188" t="s">
        <v>195</v>
      </c>
      <c r="E313" s="37"/>
      <c r="F313" s="189" t="s">
        <v>706</v>
      </c>
      <c r="G313" s="37"/>
      <c r="H313" s="37"/>
      <c r="I313" s="190"/>
      <c r="J313" s="37"/>
      <c r="K313" s="37"/>
      <c r="L313" s="40"/>
      <c r="M313" s="247"/>
      <c r="N313" s="248"/>
      <c r="O313" s="249"/>
      <c r="P313" s="249"/>
      <c r="Q313" s="249"/>
      <c r="R313" s="249"/>
      <c r="S313" s="249"/>
      <c r="T313" s="250"/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T313" s="18" t="s">
        <v>195</v>
      </c>
      <c r="AU313" s="18" t="s">
        <v>81</v>
      </c>
    </row>
    <row r="314" spans="1:65" s="2" customFormat="1" ht="6.95" customHeight="1">
      <c r="A314" s="35"/>
      <c r="B314" s="48"/>
      <c r="C314" s="49"/>
      <c r="D314" s="49"/>
      <c r="E314" s="49"/>
      <c r="F314" s="49"/>
      <c r="G314" s="49"/>
      <c r="H314" s="49"/>
      <c r="I314" s="49"/>
      <c r="J314" s="49"/>
      <c r="K314" s="49"/>
      <c r="L314" s="40"/>
      <c r="M314" s="35"/>
      <c r="O314" s="35"/>
      <c r="P314" s="35"/>
      <c r="Q314" s="35"/>
      <c r="R314" s="35"/>
      <c r="S314" s="35"/>
      <c r="T314" s="35"/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</row>
  </sheetData>
  <sheetProtection algorithmName="SHA-512" hashValue="JnwpcPWWqB1q8BT+AIHvThkkS0gYQLDv/64WfTMJg0kw5a2I8gsTTM64wDolX+TXlMcYcWfFRwPFTB8SstHZiw==" saltValue="4PIHT60fKGRUEap5TEidero8cC4aYN2WG/jL75+9Rkm81tSJ+SIwIiChGNzifDRZWSmaxJXPDj4BXVx+DA960Q==" spinCount="100000" sheet="1" objects="1" scenarios="1" formatColumns="0" formatRows="0" autoFilter="0"/>
  <autoFilter ref="C86:K313"/>
  <mergeCells count="9">
    <mergeCell ref="E50:H50"/>
    <mergeCell ref="E77:H77"/>
    <mergeCell ref="E79:H79"/>
    <mergeCell ref="L2:V2"/>
    <mergeCell ref="E7:H7"/>
    <mergeCell ref="E9:H9"/>
    <mergeCell ref="E18:H18"/>
    <mergeCell ref="E27:H27"/>
    <mergeCell ref="E48:H48"/>
  </mergeCells>
  <hyperlinks>
    <hyperlink ref="F91" r:id="rId1"/>
    <hyperlink ref="F96" r:id="rId2"/>
    <hyperlink ref="F99" r:id="rId3"/>
    <hyperlink ref="F102" r:id="rId4"/>
    <hyperlink ref="F105" r:id="rId5"/>
    <hyperlink ref="F108" r:id="rId6"/>
    <hyperlink ref="F113" r:id="rId7"/>
    <hyperlink ref="F116" r:id="rId8"/>
    <hyperlink ref="F119" r:id="rId9"/>
    <hyperlink ref="F129" r:id="rId10"/>
    <hyperlink ref="F132" r:id="rId11"/>
    <hyperlink ref="F135" r:id="rId12"/>
    <hyperlink ref="F137" r:id="rId13"/>
    <hyperlink ref="F141" r:id="rId14"/>
    <hyperlink ref="F145" r:id="rId15"/>
    <hyperlink ref="F148" r:id="rId16"/>
    <hyperlink ref="F151" r:id="rId17"/>
    <hyperlink ref="F154" r:id="rId18"/>
    <hyperlink ref="F157" r:id="rId19"/>
    <hyperlink ref="F161" r:id="rId20"/>
    <hyperlink ref="F172" r:id="rId21"/>
    <hyperlink ref="F178" r:id="rId22"/>
    <hyperlink ref="F181" r:id="rId23"/>
    <hyperlink ref="F189" r:id="rId24"/>
    <hyperlink ref="F191" r:id="rId25"/>
    <hyperlink ref="F193" r:id="rId26"/>
    <hyperlink ref="F195" r:id="rId27"/>
    <hyperlink ref="F201" r:id="rId28"/>
    <hyperlink ref="F205" r:id="rId29"/>
    <hyperlink ref="F211" r:id="rId30"/>
    <hyperlink ref="F214" r:id="rId31"/>
    <hyperlink ref="F217" r:id="rId32"/>
    <hyperlink ref="F220" r:id="rId33"/>
    <hyperlink ref="F224" r:id="rId34"/>
    <hyperlink ref="F227" r:id="rId35"/>
    <hyperlink ref="F230" r:id="rId36"/>
    <hyperlink ref="F234" r:id="rId37"/>
    <hyperlink ref="F240" r:id="rId38"/>
    <hyperlink ref="F244" r:id="rId39"/>
    <hyperlink ref="F247" r:id="rId40"/>
    <hyperlink ref="F250" r:id="rId41"/>
    <hyperlink ref="F254" r:id="rId42"/>
    <hyperlink ref="F257" r:id="rId43"/>
    <hyperlink ref="F260" r:id="rId44"/>
    <hyperlink ref="F263" r:id="rId45"/>
    <hyperlink ref="F266" r:id="rId46"/>
    <hyperlink ref="F269" r:id="rId47"/>
    <hyperlink ref="F274" r:id="rId48"/>
    <hyperlink ref="F277" r:id="rId49"/>
    <hyperlink ref="F288" r:id="rId50"/>
    <hyperlink ref="F291" r:id="rId51"/>
    <hyperlink ref="F294" r:id="rId52"/>
    <hyperlink ref="F297" r:id="rId53"/>
    <hyperlink ref="F300" r:id="rId54"/>
    <hyperlink ref="F303" r:id="rId55"/>
    <hyperlink ref="F306" r:id="rId56"/>
    <hyperlink ref="F309" r:id="rId57"/>
    <hyperlink ref="F313" r:id="rId58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5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19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296"/>
      <c r="M2" s="296"/>
      <c r="N2" s="296"/>
      <c r="O2" s="296"/>
      <c r="P2" s="296"/>
      <c r="Q2" s="296"/>
      <c r="R2" s="296"/>
      <c r="S2" s="296"/>
      <c r="T2" s="296"/>
      <c r="U2" s="296"/>
      <c r="V2" s="296"/>
      <c r="AT2" s="18" t="s">
        <v>87</v>
      </c>
      <c r="AZ2" s="102" t="s">
        <v>924</v>
      </c>
      <c r="BA2" s="102" t="s">
        <v>925</v>
      </c>
      <c r="BB2" s="102" t="s">
        <v>128</v>
      </c>
      <c r="BC2" s="102" t="s">
        <v>926</v>
      </c>
      <c r="BD2" s="102" t="s">
        <v>81</v>
      </c>
    </row>
    <row r="3" spans="1:56" s="1" customFormat="1" ht="6.95" hidden="1" customHeight="1">
      <c r="B3" s="103"/>
      <c r="C3" s="104"/>
      <c r="D3" s="104"/>
      <c r="E3" s="104"/>
      <c r="F3" s="104"/>
      <c r="G3" s="104"/>
      <c r="H3" s="104"/>
      <c r="I3" s="104"/>
      <c r="J3" s="104"/>
      <c r="K3" s="104"/>
      <c r="L3" s="21"/>
      <c r="AT3" s="18" t="s">
        <v>81</v>
      </c>
      <c r="AZ3" s="102" t="s">
        <v>48</v>
      </c>
      <c r="BA3" s="102" t="s">
        <v>927</v>
      </c>
      <c r="BB3" s="102" t="s">
        <v>144</v>
      </c>
      <c r="BC3" s="102" t="s">
        <v>637</v>
      </c>
      <c r="BD3" s="102" t="s">
        <v>81</v>
      </c>
    </row>
    <row r="4" spans="1:56" s="1" customFormat="1" ht="24.95" hidden="1" customHeight="1">
      <c r="B4" s="21"/>
      <c r="D4" s="105" t="s">
        <v>130</v>
      </c>
      <c r="L4" s="21"/>
      <c r="M4" s="106" t="s">
        <v>10</v>
      </c>
      <c r="AT4" s="18" t="s">
        <v>4</v>
      </c>
      <c r="AZ4" s="102" t="s">
        <v>147</v>
      </c>
      <c r="BA4" s="102" t="s">
        <v>928</v>
      </c>
      <c r="BB4" s="102" t="s">
        <v>144</v>
      </c>
      <c r="BC4" s="102" t="s">
        <v>929</v>
      </c>
      <c r="BD4" s="102" t="s">
        <v>81</v>
      </c>
    </row>
    <row r="5" spans="1:56" s="1" customFormat="1" ht="6.95" hidden="1" customHeight="1">
      <c r="B5" s="21"/>
      <c r="L5" s="21"/>
      <c r="AZ5" s="102" t="s">
        <v>150</v>
      </c>
      <c r="BA5" s="102" t="s">
        <v>930</v>
      </c>
      <c r="BB5" s="102" t="s">
        <v>144</v>
      </c>
      <c r="BC5" s="102" t="s">
        <v>931</v>
      </c>
      <c r="BD5" s="102" t="s">
        <v>81</v>
      </c>
    </row>
    <row r="6" spans="1:56" s="1" customFormat="1" ht="12" hidden="1" customHeight="1">
      <c r="B6" s="21"/>
      <c r="D6" s="107" t="s">
        <v>16</v>
      </c>
      <c r="L6" s="21"/>
      <c r="AZ6" s="102" t="s">
        <v>932</v>
      </c>
      <c r="BA6" s="102" t="s">
        <v>933</v>
      </c>
      <c r="BB6" s="102" t="s">
        <v>144</v>
      </c>
      <c r="BC6" s="102" t="s">
        <v>934</v>
      </c>
      <c r="BD6" s="102" t="s">
        <v>81</v>
      </c>
    </row>
    <row r="7" spans="1:56" s="1" customFormat="1" ht="16.5" hidden="1" customHeight="1">
      <c r="B7" s="21"/>
      <c r="E7" s="310" t="str">
        <f>'Rekapitulace stavby'!K6</f>
        <v>Splašková kanalizace Němčice</v>
      </c>
      <c r="F7" s="311"/>
      <c r="G7" s="311"/>
      <c r="H7" s="311"/>
      <c r="L7" s="21"/>
    </row>
    <row r="8" spans="1:56" s="2" customFormat="1" ht="12" hidden="1" customHeight="1">
      <c r="A8" s="35"/>
      <c r="B8" s="40"/>
      <c r="C8" s="35"/>
      <c r="D8" s="107" t="s">
        <v>142</v>
      </c>
      <c r="E8" s="35"/>
      <c r="F8" s="35"/>
      <c r="G8" s="35"/>
      <c r="H8" s="35"/>
      <c r="I8" s="35"/>
      <c r="J8" s="35"/>
      <c r="K8" s="35"/>
      <c r="L8" s="108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56" s="2" customFormat="1" ht="16.5" hidden="1" customHeight="1">
      <c r="A9" s="35"/>
      <c r="B9" s="40"/>
      <c r="C9" s="35"/>
      <c r="D9" s="35"/>
      <c r="E9" s="312" t="s">
        <v>935</v>
      </c>
      <c r="F9" s="313"/>
      <c r="G9" s="313"/>
      <c r="H9" s="313"/>
      <c r="I9" s="35"/>
      <c r="J9" s="35"/>
      <c r="K9" s="35"/>
      <c r="L9" s="108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56" s="2" customFormat="1" ht="11.25" hidden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108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56" s="2" customFormat="1" ht="12" hidden="1" customHeight="1">
      <c r="A11" s="35"/>
      <c r="B11" s="40"/>
      <c r="C11" s="35"/>
      <c r="D11" s="107" t="s">
        <v>18</v>
      </c>
      <c r="E11" s="35"/>
      <c r="F11" s="109" t="s">
        <v>19</v>
      </c>
      <c r="G11" s="35"/>
      <c r="H11" s="35"/>
      <c r="I11" s="107" t="s">
        <v>20</v>
      </c>
      <c r="J11" s="109" t="s">
        <v>19</v>
      </c>
      <c r="K11" s="35"/>
      <c r="L11" s="108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56" s="2" customFormat="1" ht="12" hidden="1" customHeight="1">
      <c r="A12" s="35"/>
      <c r="B12" s="40"/>
      <c r="C12" s="35"/>
      <c r="D12" s="107" t="s">
        <v>21</v>
      </c>
      <c r="E12" s="35"/>
      <c r="F12" s="109" t="s">
        <v>22</v>
      </c>
      <c r="G12" s="35"/>
      <c r="H12" s="35"/>
      <c r="I12" s="107" t="s">
        <v>23</v>
      </c>
      <c r="J12" s="110" t="str">
        <f>'Rekapitulace stavby'!AN8</f>
        <v>26. 5. 2025</v>
      </c>
      <c r="K12" s="35"/>
      <c r="L12" s="108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56" s="2" customFormat="1" ht="10.9" hidden="1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108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56" s="2" customFormat="1" ht="12" hidden="1" customHeight="1">
      <c r="A14" s="35"/>
      <c r="B14" s="40"/>
      <c r="C14" s="35"/>
      <c r="D14" s="107" t="s">
        <v>25</v>
      </c>
      <c r="E14" s="35"/>
      <c r="F14" s="35"/>
      <c r="G14" s="35"/>
      <c r="H14" s="35"/>
      <c r="I14" s="107" t="s">
        <v>26</v>
      </c>
      <c r="J14" s="109" t="s">
        <v>19</v>
      </c>
      <c r="K14" s="35"/>
      <c r="L14" s="108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56" s="2" customFormat="1" ht="18" hidden="1" customHeight="1">
      <c r="A15" s="35"/>
      <c r="B15" s="40"/>
      <c r="C15" s="35"/>
      <c r="D15" s="35"/>
      <c r="E15" s="109" t="s">
        <v>27</v>
      </c>
      <c r="F15" s="35"/>
      <c r="G15" s="35"/>
      <c r="H15" s="35"/>
      <c r="I15" s="107" t="s">
        <v>28</v>
      </c>
      <c r="J15" s="109" t="s">
        <v>19</v>
      </c>
      <c r="K15" s="35"/>
      <c r="L15" s="108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56" s="2" customFormat="1" ht="6.95" hidden="1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108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hidden="1" customHeight="1">
      <c r="A17" s="35"/>
      <c r="B17" s="40"/>
      <c r="C17" s="35"/>
      <c r="D17" s="107" t="s">
        <v>29</v>
      </c>
      <c r="E17" s="35"/>
      <c r="F17" s="35"/>
      <c r="G17" s="35"/>
      <c r="H17" s="35"/>
      <c r="I17" s="107" t="s">
        <v>26</v>
      </c>
      <c r="J17" s="31" t="str">
        <f>'Rekapitulace stavby'!AN13</f>
        <v>Vyplň údaj</v>
      </c>
      <c r="K17" s="35"/>
      <c r="L17" s="108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hidden="1" customHeight="1">
      <c r="A18" s="35"/>
      <c r="B18" s="40"/>
      <c r="C18" s="35"/>
      <c r="D18" s="35"/>
      <c r="E18" s="314" t="str">
        <f>'Rekapitulace stavby'!E14</f>
        <v>Vyplň údaj</v>
      </c>
      <c r="F18" s="315"/>
      <c r="G18" s="315"/>
      <c r="H18" s="315"/>
      <c r="I18" s="107" t="s">
        <v>28</v>
      </c>
      <c r="J18" s="31" t="str">
        <f>'Rekapitulace stavby'!AN14</f>
        <v>Vyplň údaj</v>
      </c>
      <c r="K18" s="35"/>
      <c r="L18" s="108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hidden="1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108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hidden="1" customHeight="1">
      <c r="A20" s="35"/>
      <c r="B20" s="40"/>
      <c r="C20" s="35"/>
      <c r="D20" s="107" t="s">
        <v>31</v>
      </c>
      <c r="E20" s="35"/>
      <c r="F20" s="35"/>
      <c r="G20" s="35"/>
      <c r="H20" s="35"/>
      <c r="I20" s="107" t="s">
        <v>26</v>
      </c>
      <c r="J20" s="109" t="s">
        <v>19</v>
      </c>
      <c r="K20" s="35"/>
      <c r="L20" s="108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hidden="1" customHeight="1">
      <c r="A21" s="35"/>
      <c r="B21" s="40"/>
      <c r="C21" s="35"/>
      <c r="D21" s="35"/>
      <c r="E21" s="109" t="s">
        <v>32</v>
      </c>
      <c r="F21" s="35"/>
      <c r="G21" s="35"/>
      <c r="H21" s="35"/>
      <c r="I21" s="107" t="s">
        <v>28</v>
      </c>
      <c r="J21" s="109" t="s">
        <v>19</v>
      </c>
      <c r="K21" s="35"/>
      <c r="L21" s="108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hidden="1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108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hidden="1" customHeight="1">
      <c r="A23" s="35"/>
      <c r="B23" s="40"/>
      <c r="C23" s="35"/>
      <c r="D23" s="107" t="s">
        <v>34</v>
      </c>
      <c r="E23" s="35"/>
      <c r="F23" s="35"/>
      <c r="G23" s="35"/>
      <c r="H23" s="35"/>
      <c r="I23" s="107" t="s">
        <v>26</v>
      </c>
      <c r="J23" s="109" t="s">
        <v>19</v>
      </c>
      <c r="K23" s="35"/>
      <c r="L23" s="108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hidden="1" customHeight="1">
      <c r="A24" s="35"/>
      <c r="B24" s="40"/>
      <c r="C24" s="35"/>
      <c r="D24" s="35"/>
      <c r="E24" s="109" t="s">
        <v>35</v>
      </c>
      <c r="F24" s="35"/>
      <c r="G24" s="35"/>
      <c r="H24" s="35"/>
      <c r="I24" s="107" t="s">
        <v>28</v>
      </c>
      <c r="J24" s="109" t="s">
        <v>19</v>
      </c>
      <c r="K24" s="35"/>
      <c r="L24" s="108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hidden="1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108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hidden="1" customHeight="1">
      <c r="A26" s="35"/>
      <c r="B26" s="40"/>
      <c r="C26" s="35"/>
      <c r="D26" s="107" t="s">
        <v>36</v>
      </c>
      <c r="E26" s="35"/>
      <c r="F26" s="35"/>
      <c r="G26" s="35"/>
      <c r="H26" s="35"/>
      <c r="I26" s="35"/>
      <c r="J26" s="35"/>
      <c r="K26" s="35"/>
      <c r="L26" s="108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hidden="1" customHeight="1">
      <c r="A27" s="111"/>
      <c r="B27" s="112"/>
      <c r="C27" s="111"/>
      <c r="D27" s="111"/>
      <c r="E27" s="316" t="s">
        <v>19</v>
      </c>
      <c r="F27" s="316"/>
      <c r="G27" s="316"/>
      <c r="H27" s="316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hidden="1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108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hidden="1" customHeight="1">
      <c r="A29" s="35"/>
      <c r="B29" s="40"/>
      <c r="C29" s="35"/>
      <c r="D29" s="114"/>
      <c r="E29" s="114"/>
      <c r="F29" s="114"/>
      <c r="G29" s="114"/>
      <c r="H29" s="114"/>
      <c r="I29" s="114"/>
      <c r="J29" s="114"/>
      <c r="K29" s="114"/>
      <c r="L29" s="108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hidden="1" customHeight="1">
      <c r="A30" s="35"/>
      <c r="B30" s="40"/>
      <c r="C30" s="35"/>
      <c r="D30" s="115" t="s">
        <v>37</v>
      </c>
      <c r="E30" s="35"/>
      <c r="F30" s="35"/>
      <c r="G30" s="35"/>
      <c r="H30" s="35"/>
      <c r="I30" s="35"/>
      <c r="J30" s="116">
        <f>ROUND(J88, 2)</f>
        <v>0</v>
      </c>
      <c r="K30" s="35"/>
      <c r="L30" s="108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hidden="1" customHeight="1">
      <c r="A31" s="35"/>
      <c r="B31" s="40"/>
      <c r="C31" s="35"/>
      <c r="D31" s="114"/>
      <c r="E31" s="114"/>
      <c r="F31" s="114"/>
      <c r="G31" s="114"/>
      <c r="H31" s="114"/>
      <c r="I31" s="114"/>
      <c r="J31" s="114"/>
      <c r="K31" s="114"/>
      <c r="L31" s="108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hidden="1" customHeight="1">
      <c r="A32" s="35"/>
      <c r="B32" s="40"/>
      <c r="C32" s="35"/>
      <c r="D32" s="35"/>
      <c r="E32" s="35"/>
      <c r="F32" s="117" t="s">
        <v>39</v>
      </c>
      <c r="G32" s="35"/>
      <c r="H32" s="35"/>
      <c r="I32" s="117" t="s">
        <v>38</v>
      </c>
      <c r="J32" s="117" t="s">
        <v>40</v>
      </c>
      <c r="K32" s="35"/>
      <c r="L32" s="108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hidden="1" customHeight="1">
      <c r="A33" s="35"/>
      <c r="B33" s="40"/>
      <c r="C33" s="35"/>
      <c r="D33" s="118" t="s">
        <v>41</v>
      </c>
      <c r="E33" s="107" t="s">
        <v>42</v>
      </c>
      <c r="F33" s="119">
        <f>ROUND((SUM(BE88:BE218)),  2)</f>
        <v>0</v>
      </c>
      <c r="G33" s="35"/>
      <c r="H33" s="35"/>
      <c r="I33" s="120">
        <v>0.21</v>
      </c>
      <c r="J33" s="119">
        <f>ROUND(((SUM(BE88:BE218))*I33),  2)</f>
        <v>0</v>
      </c>
      <c r="K33" s="35"/>
      <c r="L33" s="108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hidden="1" customHeight="1">
      <c r="A34" s="35"/>
      <c r="B34" s="40"/>
      <c r="C34" s="35"/>
      <c r="D34" s="35"/>
      <c r="E34" s="107" t="s">
        <v>43</v>
      </c>
      <c r="F34" s="119">
        <f>ROUND((SUM(BF88:BF218)),  2)</f>
        <v>0</v>
      </c>
      <c r="G34" s="35"/>
      <c r="H34" s="35"/>
      <c r="I34" s="120">
        <v>0.12</v>
      </c>
      <c r="J34" s="119">
        <f>ROUND(((SUM(BF88:BF218))*I34),  2)</f>
        <v>0</v>
      </c>
      <c r="K34" s="35"/>
      <c r="L34" s="108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07" t="s">
        <v>44</v>
      </c>
      <c r="F35" s="119">
        <f>ROUND((SUM(BG88:BG218)),  2)</f>
        <v>0</v>
      </c>
      <c r="G35" s="35"/>
      <c r="H35" s="35"/>
      <c r="I35" s="120">
        <v>0.21</v>
      </c>
      <c r="J35" s="119">
        <f>0</f>
        <v>0</v>
      </c>
      <c r="K35" s="35"/>
      <c r="L35" s="108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>
      <c r="A36" s="35"/>
      <c r="B36" s="40"/>
      <c r="C36" s="35"/>
      <c r="D36" s="35"/>
      <c r="E36" s="107" t="s">
        <v>45</v>
      </c>
      <c r="F36" s="119">
        <f>ROUND((SUM(BH88:BH218)),  2)</f>
        <v>0</v>
      </c>
      <c r="G36" s="35"/>
      <c r="H36" s="35"/>
      <c r="I36" s="120">
        <v>0.12</v>
      </c>
      <c r="J36" s="119">
        <f>0</f>
        <v>0</v>
      </c>
      <c r="K36" s="35"/>
      <c r="L36" s="108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07" t="s">
        <v>46</v>
      </c>
      <c r="F37" s="119">
        <f>ROUND((SUM(BI88:BI218)),  2)</f>
        <v>0</v>
      </c>
      <c r="G37" s="35"/>
      <c r="H37" s="35"/>
      <c r="I37" s="120">
        <v>0</v>
      </c>
      <c r="J37" s="119">
        <f>0</f>
        <v>0</v>
      </c>
      <c r="K37" s="35"/>
      <c r="L37" s="108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hidden="1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108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hidden="1" customHeight="1">
      <c r="A39" s="35"/>
      <c r="B39" s="40"/>
      <c r="C39" s="121"/>
      <c r="D39" s="122" t="s">
        <v>47</v>
      </c>
      <c r="E39" s="123"/>
      <c r="F39" s="123"/>
      <c r="G39" s="124" t="s">
        <v>48</v>
      </c>
      <c r="H39" s="125" t="s">
        <v>49</v>
      </c>
      <c r="I39" s="123"/>
      <c r="J39" s="126">
        <f>SUM(J30:J37)</f>
        <v>0</v>
      </c>
      <c r="K39" s="127"/>
      <c r="L39" s="108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128"/>
      <c r="C40" s="129"/>
      <c r="D40" s="129"/>
      <c r="E40" s="129"/>
      <c r="F40" s="129"/>
      <c r="G40" s="129"/>
      <c r="H40" s="129"/>
      <c r="I40" s="129"/>
      <c r="J40" s="129"/>
      <c r="K40" s="129"/>
      <c r="L40" s="108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ht="11.25" hidden="1"/>
    <row r="42" spans="1:31" ht="11.25" hidden="1"/>
    <row r="43" spans="1:31" ht="11.25" hidden="1"/>
    <row r="44" spans="1:31" s="2" customFormat="1" ht="6.95" hidden="1" customHeight="1">
      <c r="A44" s="35"/>
      <c r="B44" s="130"/>
      <c r="C44" s="131"/>
      <c r="D44" s="131"/>
      <c r="E44" s="131"/>
      <c r="F44" s="131"/>
      <c r="G44" s="131"/>
      <c r="H44" s="131"/>
      <c r="I44" s="131"/>
      <c r="J44" s="131"/>
      <c r="K44" s="131"/>
      <c r="L44" s="108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2" customFormat="1" ht="24.95" hidden="1" customHeight="1">
      <c r="A45" s="35"/>
      <c r="B45" s="36"/>
      <c r="C45" s="24" t="s">
        <v>159</v>
      </c>
      <c r="D45" s="37"/>
      <c r="E45" s="37"/>
      <c r="F45" s="37"/>
      <c r="G45" s="37"/>
      <c r="H45" s="37"/>
      <c r="I45" s="37"/>
      <c r="J45" s="37"/>
      <c r="K45" s="37"/>
      <c r="L45" s="108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</row>
    <row r="46" spans="1:31" s="2" customFormat="1" ht="6.95" hidden="1" customHeight="1">
      <c r="A46" s="35"/>
      <c r="B46" s="36"/>
      <c r="C46" s="37"/>
      <c r="D46" s="37"/>
      <c r="E46" s="37"/>
      <c r="F46" s="37"/>
      <c r="G46" s="37"/>
      <c r="H46" s="37"/>
      <c r="I46" s="37"/>
      <c r="J46" s="37"/>
      <c r="K46" s="37"/>
      <c r="L46" s="108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</row>
    <row r="47" spans="1:31" s="2" customFormat="1" ht="12" hidden="1" customHeight="1">
      <c r="A47" s="35"/>
      <c r="B47" s="36"/>
      <c r="C47" s="30" t="s">
        <v>16</v>
      </c>
      <c r="D47" s="37"/>
      <c r="E47" s="37"/>
      <c r="F47" s="37"/>
      <c r="G47" s="37"/>
      <c r="H47" s="37"/>
      <c r="I47" s="37"/>
      <c r="J47" s="37"/>
      <c r="K47" s="37"/>
      <c r="L47" s="108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</row>
    <row r="48" spans="1:31" s="2" customFormat="1" ht="16.5" hidden="1" customHeight="1">
      <c r="A48" s="35"/>
      <c r="B48" s="36"/>
      <c r="C48" s="37"/>
      <c r="D48" s="37"/>
      <c r="E48" s="317" t="str">
        <f>E7</f>
        <v>Splašková kanalizace Němčice</v>
      </c>
      <c r="F48" s="318"/>
      <c r="G48" s="318"/>
      <c r="H48" s="318"/>
      <c r="I48" s="37"/>
      <c r="J48" s="37"/>
      <c r="K48" s="37"/>
      <c r="L48" s="108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</row>
    <row r="49" spans="1:47" s="2" customFormat="1" ht="12" hidden="1" customHeight="1">
      <c r="A49" s="35"/>
      <c r="B49" s="36"/>
      <c r="C49" s="30" t="s">
        <v>142</v>
      </c>
      <c r="D49" s="37"/>
      <c r="E49" s="37"/>
      <c r="F49" s="37"/>
      <c r="G49" s="37"/>
      <c r="H49" s="37"/>
      <c r="I49" s="37"/>
      <c r="J49" s="37"/>
      <c r="K49" s="37"/>
      <c r="L49" s="108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</row>
    <row r="50" spans="1:47" s="2" customFormat="1" ht="16.5" hidden="1" customHeight="1">
      <c r="A50" s="35"/>
      <c r="B50" s="36"/>
      <c r="C50" s="37"/>
      <c r="D50" s="37"/>
      <c r="E50" s="274" t="str">
        <f>E9</f>
        <v>03 - SO 02 - Čerpací stanice odpadních vod ČSOV1</v>
      </c>
      <c r="F50" s="319"/>
      <c r="G50" s="319"/>
      <c r="H50" s="319"/>
      <c r="I50" s="37"/>
      <c r="J50" s="37"/>
      <c r="K50" s="37"/>
      <c r="L50" s="108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</row>
    <row r="51" spans="1:47" s="2" customFormat="1" ht="6.95" hidden="1" customHeight="1">
      <c r="A51" s="35"/>
      <c r="B51" s="36"/>
      <c r="C51" s="37"/>
      <c r="D51" s="37"/>
      <c r="E51" s="37"/>
      <c r="F51" s="37"/>
      <c r="G51" s="37"/>
      <c r="H51" s="37"/>
      <c r="I51" s="37"/>
      <c r="J51" s="37"/>
      <c r="K51" s="37"/>
      <c r="L51" s="108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</row>
    <row r="52" spans="1:47" s="2" customFormat="1" ht="12" hidden="1" customHeight="1">
      <c r="A52" s="35"/>
      <c r="B52" s="36"/>
      <c r="C52" s="30" t="s">
        <v>21</v>
      </c>
      <c r="D52" s="37"/>
      <c r="E52" s="37"/>
      <c r="F52" s="28" t="str">
        <f>F12</f>
        <v>Němčice u Luštěnic</v>
      </c>
      <c r="G52" s="37"/>
      <c r="H52" s="37"/>
      <c r="I52" s="30" t="s">
        <v>23</v>
      </c>
      <c r="J52" s="60" t="str">
        <f>IF(J12="","",J12)</f>
        <v>26. 5. 2025</v>
      </c>
      <c r="K52" s="37"/>
      <c r="L52" s="108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</row>
    <row r="53" spans="1:47" s="2" customFormat="1" ht="6.95" hidden="1" customHeight="1">
      <c r="A53" s="35"/>
      <c r="B53" s="36"/>
      <c r="C53" s="37"/>
      <c r="D53" s="37"/>
      <c r="E53" s="37"/>
      <c r="F53" s="37"/>
      <c r="G53" s="37"/>
      <c r="H53" s="37"/>
      <c r="I53" s="37"/>
      <c r="J53" s="37"/>
      <c r="K53" s="37"/>
      <c r="L53" s="108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</row>
    <row r="54" spans="1:47" s="2" customFormat="1" ht="15.2" hidden="1" customHeight="1">
      <c r="A54" s="35"/>
      <c r="B54" s="36"/>
      <c r="C54" s="30" t="s">
        <v>25</v>
      </c>
      <c r="D54" s="37"/>
      <c r="E54" s="37"/>
      <c r="F54" s="28" t="str">
        <f>E15</f>
        <v>Obec Němčice</v>
      </c>
      <c r="G54" s="37"/>
      <c r="H54" s="37"/>
      <c r="I54" s="30" t="s">
        <v>31</v>
      </c>
      <c r="J54" s="33" t="str">
        <f>E21</f>
        <v>VIS Praha</v>
      </c>
      <c r="K54" s="37"/>
      <c r="L54" s="108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</row>
    <row r="55" spans="1:47" s="2" customFormat="1" ht="15.2" hidden="1" customHeight="1">
      <c r="A55" s="35"/>
      <c r="B55" s="36"/>
      <c r="C55" s="30" t="s">
        <v>29</v>
      </c>
      <c r="D55" s="37"/>
      <c r="E55" s="37"/>
      <c r="F55" s="28" t="str">
        <f>IF(E18="","",E18)</f>
        <v>Vyplň údaj</v>
      </c>
      <c r="G55" s="37"/>
      <c r="H55" s="37"/>
      <c r="I55" s="30" t="s">
        <v>34</v>
      </c>
      <c r="J55" s="33" t="str">
        <f>E24</f>
        <v>Ing. Eva Mrvová</v>
      </c>
      <c r="K55" s="37"/>
      <c r="L55" s="108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</row>
    <row r="56" spans="1:47" s="2" customFormat="1" ht="10.35" hidden="1" customHeight="1">
      <c r="A56" s="35"/>
      <c r="B56" s="36"/>
      <c r="C56" s="37"/>
      <c r="D56" s="37"/>
      <c r="E56" s="37"/>
      <c r="F56" s="37"/>
      <c r="G56" s="37"/>
      <c r="H56" s="37"/>
      <c r="I56" s="37"/>
      <c r="J56" s="37"/>
      <c r="K56" s="37"/>
      <c r="L56" s="108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</row>
    <row r="57" spans="1:47" s="2" customFormat="1" ht="29.25" hidden="1" customHeight="1">
      <c r="A57" s="35"/>
      <c r="B57" s="36"/>
      <c r="C57" s="132" t="s">
        <v>160</v>
      </c>
      <c r="D57" s="133"/>
      <c r="E57" s="133"/>
      <c r="F57" s="133"/>
      <c r="G57" s="133"/>
      <c r="H57" s="133"/>
      <c r="I57" s="133"/>
      <c r="J57" s="134" t="s">
        <v>161</v>
      </c>
      <c r="K57" s="133"/>
      <c r="L57" s="108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</row>
    <row r="58" spans="1:47" s="2" customFormat="1" ht="10.35" hidden="1" customHeight="1">
      <c r="A58" s="35"/>
      <c r="B58" s="36"/>
      <c r="C58" s="37"/>
      <c r="D58" s="37"/>
      <c r="E58" s="37"/>
      <c r="F58" s="37"/>
      <c r="G58" s="37"/>
      <c r="H58" s="37"/>
      <c r="I58" s="37"/>
      <c r="J58" s="37"/>
      <c r="K58" s="37"/>
      <c r="L58" s="108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</row>
    <row r="59" spans="1:47" s="2" customFormat="1" ht="22.9" hidden="1" customHeight="1">
      <c r="A59" s="35"/>
      <c r="B59" s="36"/>
      <c r="C59" s="135" t="s">
        <v>69</v>
      </c>
      <c r="D59" s="37"/>
      <c r="E59" s="37"/>
      <c r="F59" s="37"/>
      <c r="G59" s="37"/>
      <c r="H59" s="37"/>
      <c r="I59" s="37"/>
      <c r="J59" s="78">
        <f>J88</f>
        <v>0</v>
      </c>
      <c r="K59" s="37"/>
      <c r="L59" s="108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U59" s="18" t="s">
        <v>162</v>
      </c>
    </row>
    <row r="60" spans="1:47" s="9" customFormat="1" ht="24.95" hidden="1" customHeight="1">
      <c r="B60" s="136"/>
      <c r="C60" s="137"/>
      <c r="D60" s="138" t="s">
        <v>163</v>
      </c>
      <c r="E60" s="139"/>
      <c r="F60" s="139"/>
      <c r="G60" s="139"/>
      <c r="H60" s="139"/>
      <c r="I60" s="139"/>
      <c r="J60" s="140">
        <f>J89</f>
        <v>0</v>
      </c>
      <c r="K60" s="137"/>
      <c r="L60" s="141"/>
    </row>
    <row r="61" spans="1:47" s="10" customFormat="1" ht="19.899999999999999" hidden="1" customHeight="1">
      <c r="B61" s="142"/>
      <c r="C61" s="143"/>
      <c r="D61" s="144" t="s">
        <v>164</v>
      </c>
      <c r="E61" s="145"/>
      <c r="F61" s="145"/>
      <c r="G61" s="145"/>
      <c r="H61" s="145"/>
      <c r="I61" s="145"/>
      <c r="J61" s="146">
        <f>J90</f>
        <v>0</v>
      </c>
      <c r="K61" s="143"/>
      <c r="L61" s="147"/>
    </row>
    <row r="62" spans="1:47" s="10" customFormat="1" ht="19.899999999999999" hidden="1" customHeight="1">
      <c r="B62" s="142"/>
      <c r="C62" s="143"/>
      <c r="D62" s="144" t="s">
        <v>936</v>
      </c>
      <c r="E62" s="145"/>
      <c r="F62" s="145"/>
      <c r="G62" s="145"/>
      <c r="H62" s="145"/>
      <c r="I62" s="145"/>
      <c r="J62" s="146">
        <f>J166</f>
        <v>0</v>
      </c>
      <c r="K62" s="143"/>
      <c r="L62" s="147"/>
    </row>
    <row r="63" spans="1:47" s="10" customFormat="1" ht="19.899999999999999" hidden="1" customHeight="1">
      <c r="B63" s="142"/>
      <c r="C63" s="143"/>
      <c r="D63" s="144" t="s">
        <v>167</v>
      </c>
      <c r="E63" s="145"/>
      <c r="F63" s="145"/>
      <c r="G63" s="145"/>
      <c r="H63" s="145"/>
      <c r="I63" s="145"/>
      <c r="J63" s="146">
        <f>J178</f>
        <v>0</v>
      </c>
      <c r="K63" s="143"/>
      <c r="L63" s="147"/>
    </row>
    <row r="64" spans="1:47" s="10" customFormat="1" ht="19.899999999999999" hidden="1" customHeight="1">
      <c r="B64" s="142"/>
      <c r="C64" s="143"/>
      <c r="D64" s="144" t="s">
        <v>937</v>
      </c>
      <c r="E64" s="145"/>
      <c r="F64" s="145"/>
      <c r="G64" s="145"/>
      <c r="H64" s="145"/>
      <c r="I64" s="145"/>
      <c r="J64" s="146">
        <f>J188</f>
        <v>0</v>
      </c>
      <c r="K64" s="143"/>
      <c r="L64" s="147"/>
    </row>
    <row r="65" spans="1:31" s="10" customFormat="1" ht="19.899999999999999" hidden="1" customHeight="1">
      <c r="B65" s="142"/>
      <c r="C65" s="143"/>
      <c r="D65" s="144" t="s">
        <v>169</v>
      </c>
      <c r="E65" s="145"/>
      <c r="F65" s="145"/>
      <c r="G65" s="145"/>
      <c r="H65" s="145"/>
      <c r="I65" s="145"/>
      <c r="J65" s="146">
        <f>J194</f>
        <v>0</v>
      </c>
      <c r="K65" s="143"/>
      <c r="L65" s="147"/>
    </row>
    <row r="66" spans="1:31" s="10" customFormat="1" ht="19.899999999999999" hidden="1" customHeight="1">
      <c r="B66" s="142"/>
      <c r="C66" s="143"/>
      <c r="D66" s="144" t="s">
        <v>171</v>
      </c>
      <c r="E66" s="145"/>
      <c r="F66" s="145"/>
      <c r="G66" s="145"/>
      <c r="H66" s="145"/>
      <c r="I66" s="145"/>
      <c r="J66" s="146">
        <f>J204</f>
        <v>0</v>
      </c>
      <c r="K66" s="143"/>
      <c r="L66" s="147"/>
    </row>
    <row r="67" spans="1:31" s="9" customFormat="1" ht="24.95" hidden="1" customHeight="1">
      <c r="B67" s="136"/>
      <c r="C67" s="137"/>
      <c r="D67" s="138" t="s">
        <v>938</v>
      </c>
      <c r="E67" s="139"/>
      <c r="F67" s="139"/>
      <c r="G67" s="139"/>
      <c r="H67" s="139"/>
      <c r="I67" s="139"/>
      <c r="J67" s="140">
        <f>J207</f>
        <v>0</v>
      </c>
      <c r="K67" s="137"/>
      <c r="L67" s="141"/>
    </row>
    <row r="68" spans="1:31" s="10" customFormat="1" ht="19.899999999999999" hidden="1" customHeight="1">
      <c r="B68" s="142"/>
      <c r="C68" s="143"/>
      <c r="D68" s="144" t="s">
        <v>939</v>
      </c>
      <c r="E68" s="145"/>
      <c r="F68" s="145"/>
      <c r="G68" s="145"/>
      <c r="H68" s="145"/>
      <c r="I68" s="145"/>
      <c r="J68" s="146">
        <f>J208</f>
        <v>0</v>
      </c>
      <c r="K68" s="143"/>
      <c r="L68" s="147"/>
    </row>
    <row r="69" spans="1:31" s="2" customFormat="1" ht="21.75" hidden="1" customHeight="1">
      <c r="A69" s="35"/>
      <c r="B69" s="36"/>
      <c r="C69" s="37"/>
      <c r="D69" s="37"/>
      <c r="E69" s="37"/>
      <c r="F69" s="37"/>
      <c r="G69" s="37"/>
      <c r="H69" s="37"/>
      <c r="I69" s="37"/>
      <c r="J69" s="37"/>
      <c r="K69" s="37"/>
      <c r="L69" s="108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</row>
    <row r="70" spans="1:31" s="2" customFormat="1" ht="6.95" hidden="1" customHeight="1">
      <c r="A70" s="35"/>
      <c r="B70" s="48"/>
      <c r="C70" s="49"/>
      <c r="D70" s="49"/>
      <c r="E70" s="49"/>
      <c r="F70" s="49"/>
      <c r="G70" s="49"/>
      <c r="H70" s="49"/>
      <c r="I70" s="49"/>
      <c r="J70" s="49"/>
      <c r="K70" s="49"/>
      <c r="L70" s="108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</row>
    <row r="71" spans="1:31" ht="11.25" hidden="1"/>
    <row r="72" spans="1:31" ht="11.25" hidden="1"/>
    <row r="73" spans="1:31" ht="11.25" hidden="1"/>
    <row r="74" spans="1:31" s="2" customFormat="1" ht="6.95" customHeight="1">
      <c r="A74" s="35"/>
      <c r="B74" s="50"/>
      <c r="C74" s="51"/>
      <c r="D74" s="51"/>
      <c r="E74" s="51"/>
      <c r="F74" s="51"/>
      <c r="G74" s="51"/>
      <c r="H74" s="51"/>
      <c r="I74" s="51"/>
      <c r="J74" s="51"/>
      <c r="K74" s="51"/>
      <c r="L74" s="108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</row>
    <row r="75" spans="1:31" s="2" customFormat="1" ht="24.95" customHeight="1">
      <c r="A75" s="35"/>
      <c r="B75" s="36"/>
      <c r="C75" s="24" t="s">
        <v>172</v>
      </c>
      <c r="D75" s="37"/>
      <c r="E75" s="37"/>
      <c r="F75" s="37"/>
      <c r="G75" s="37"/>
      <c r="H75" s="37"/>
      <c r="I75" s="37"/>
      <c r="J75" s="37"/>
      <c r="K75" s="37"/>
      <c r="L75" s="108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</row>
    <row r="76" spans="1:31" s="2" customFormat="1" ht="6.95" customHeigh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108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2" customHeight="1">
      <c r="A77" s="35"/>
      <c r="B77" s="36"/>
      <c r="C77" s="30" t="s">
        <v>16</v>
      </c>
      <c r="D77" s="37"/>
      <c r="E77" s="37"/>
      <c r="F77" s="37"/>
      <c r="G77" s="37"/>
      <c r="H77" s="37"/>
      <c r="I77" s="37"/>
      <c r="J77" s="37"/>
      <c r="K77" s="37"/>
      <c r="L77" s="108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spans="1:31" s="2" customFormat="1" ht="16.5" customHeight="1">
      <c r="A78" s="35"/>
      <c r="B78" s="36"/>
      <c r="C78" s="37"/>
      <c r="D78" s="37"/>
      <c r="E78" s="317" t="str">
        <f>E7</f>
        <v>Splašková kanalizace Němčice</v>
      </c>
      <c r="F78" s="318"/>
      <c r="G78" s="318"/>
      <c r="H78" s="318"/>
      <c r="I78" s="37"/>
      <c r="J78" s="37"/>
      <c r="K78" s="37"/>
      <c r="L78" s="108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</row>
    <row r="79" spans="1:31" s="2" customFormat="1" ht="12" customHeight="1">
      <c r="A79" s="35"/>
      <c r="B79" s="36"/>
      <c r="C79" s="30" t="s">
        <v>142</v>
      </c>
      <c r="D79" s="37"/>
      <c r="E79" s="37"/>
      <c r="F79" s="37"/>
      <c r="G79" s="37"/>
      <c r="H79" s="37"/>
      <c r="I79" s="37"/>
      <c r="J79" s="37"/>
      <c r="K79" s="37"/>
      <c r="L79" s="108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</row>
    <row r="80" spans="1:31" s="2" customFormat="1" ht="16.5" customHeight="1">
      <c r="A80" s="35"/>
      <c r="B80" s="36"/>
      <c r="C80" s="37"/>
      <c r="D80" s="37"/>
      <c r="E80" s="274" t="str">
        <f>E9</f>
        <v>03 - SO 02 - Čerpací stanice odpadních vod ČSOV1</v>
      </c>
      <c r="F80" s="319"/>
      <c r="G80" s="319"/>
      <c r="H80" s="319"/>
      <c r="I80" s="37"/>
      <c r="J80" s="37"/>
      <c r="K80" s="37"/>
      <c r="L80" s="108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</row>
    <row r="81" spans="1:65" s="2" customFormat="1" ht="6.95" customHeight="1">
      <c r="A81" s="35"/>
      <c r="B81" s="36"/>
      <c r="C81" s="37"/>
      <c r="D81" s="37"/>
      <c r="E81" s="37"/>
      <c r="F81" s="37"/>
      <c r="G81" s="37"/>
      <c r="H81" s="37"/>
      <c r="I81" s="37"/>
      <c r="J81" s="37"/>
      <c r="K81" s="37"/>
      <c r="L81" s="108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65" s="2" customFormat="1" ht="12" customHeight="1">
      <c r="A82" s="35"/>
      <c r="B82" s="36"/>
      <c r="C82" s="30" t="s">
        <v>21</v>
      </c>
      <c r="D82" s="37"/>
      <c r="E82" s="37"/>
      <c r="F82" s="28" t="str">
        <f>F12</f>
        <v>Němčice u Luštěnic</v>
      </c>
      <c r="G82" s="37"/>
      <c r="H82" s="37"/>
      <c r="I82" s="30" t="s">
        <v>23</v>
      </c>
      <c r="J82" s="60" t="str">
        <f>IF(J12="","",J12)</f>
        <v>26. 5. 2025</v>
      </c>
      <c r="K82" s="37"/>
      <c r="L82" s="108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65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108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65" s="2" customFormat="1" ht="15.2" customHeight="1">
      <c r="A84" s="35"/>
      <c r="B84" s="36"/>
      <c r="C84" s="30" t="s">
        <v>25</v>
      </c>
      <c r="D84" s="37"/>
      <c r="E84" s="37"/>
      <c r="F84" s="28" t="str">
        <f>E15</f>
        <v>Obec Němčice</v>
      </c>
      <c r="G84" s="37"/>
      <c r="H84" s="37"/>
      <c r="I84" s="30" t="s">
        <v>31</v>
      </c>
      <c r="J84" s="33" t="str">
        <f>E21</f>
        <v>VIS Praha</v>
      </c>
      <c r="K84" s="37"/>
      <c r="L84" s="108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65" s="2" customFormat="1" ht="15.2" customHeight="1">
      <c r="A85" s="35"/>
      <c r="B85" s="36"/>
      <c r="C85" s="30" t="s">
        <v>29</v>
      </c>
      <c r="D85" s="37"/>
      <c r="E85" s="37"/>
      <c r="F85" s="28" t="str">
        <f>IF(E18="","",E18)</f>
        <v>Vyplň údaj</v>
      </c>
      <c r="G85" s="37"/>
      <c r="H85" s="37"/>
      <c r="I85" s="30" t="s">
        <v>34</v>
      </c>
      <c r="J85" s="33" t="str">
        <f>E24</f>
        <v>Ing. Eva Mrvová</v>
      </c>
      <c r="K85" s="37"/>
      <c r="L85" s="108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65" s="2" customFormat="1" ht="10.35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108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65" s="11" customFormat="1" ht="29.25" customHeight="1">
      <c r="A87" s="148"/>
      <c r="B87" s="149"/>
      <c r="C87" s="150" t="s">
        <v>173</v>
      </c>
      <c r="D87" s="151" t="s">
        <v>56</v>
      </c>
      <c r="E87" s="151" t="s">
        <v>52</v>
      </c>
      <c r="F87" s="151" t="s">
        <v>53</v>
      </c>
      <c r="G87" s="151" t="s">
        <v>174</v>
      </c>
      <c r="H87" s="151" t="s">
        <v>175</v>
      </c>
      <c r="I87" s="151" t="s">
        <v>176</v>
      </c>
      <c r="J87" s="151" t="s">
        <v>161</v>
      </c>
      <c r="K87" s="152" t="s">
        <v>177</v>
      </c>
      <c r="L87" s="153"/>
      <c r="M87" s="69" t="s">
        <v>19</v>
      </c>
      <c r="N87" s="70" t="s">
        <v>41</v>
      </c>
      <c r="O87" s="70" t="s">
        <v>178</v>
      </c>
      <c r="P87" s="70" t="s">
        <v>179</v>
      </c>
      <c r="Q87" s="70" t="s">
        <v>180</v>
      </c>
      <c r="R87" s="70" t="s">
        <v>181</v>
      </c>
      <c r="S87" s="70" t="s">
        <v>182</v>
      </c>
      <c r="T87" s="71" t="s">
        <v>183</v>
      </c>
      <c r="U87" s="148"/>
      <c r="V87" s="148"/>
      <c r="W87" s="148"/>
      <c r="X87" s="148"/>
      <c r="Y87" s="148"/>
      <c r="Z87" s="148"/>
      <c r="AA87" s="148"/>
      <c r="AB87" s="148"/>
      <c r="AC87" s="148"/>
      <c r="AD87" s="148"/>
      <c r="AE87" s="148"/>
    </row>
    <row r="88" spans="1:65" s="2" customFormat="1" ht="22.9" customHeight="1">
      <c r="A88" s="35"/>
      <c r="B88" s="36"/>
      <c r="C88" s="76" t="s">
        <v>184</v>
      </c>
      <c r="D88" s="37"/>
      <c r="E88" s="37"/>
      <c r="F88" s="37"/>
      <c r="G88" s="37"/>
      <c r="H88" s="37"/>
      <c r="I88" s="37"/>
      <c r="J88" s="154">
        <f>BK88</f>
        <v>0</v>
      </c>
      <c r="K88" s="37"/>
      <c r="L88" s="40"/>
      <c r="M88" s="72"/>
      <c r="N88" s="155"/>
      <c r="O88" s="73"/>
      <c r="P88" s="156">
        <f>P89+P207</f>
        <v>0</v>
      </c>
      <c r="Q88" s="73"/>
      <c r="R88" s="156">
        <f>R89+R207</f>
        <v>61.531762569999998</v>
      </c>
      <c r="S88" s="73"/>
      <c r="T88" s="157">
        <f>T89+T207</f>
        <v>0</v>
      </c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T88" s="18" t="s">
        <v>70</v>
      </c>
      <c r="AU88" s="18" t="s">
        <v>162</v>
      </c>
      <c r="BK88" s="158">
        <f>BK89+BK207</f>
        <v>0</v>
      </c>
    </row>
    <row r="89" spans="1:65" s="12" customFormat="1" ht="25.9" customHeight="1">
      <c r="B89" s="159"/>
      <c r="C89" s="160"/>
      <c r="D89" s="161" t="s">
        <v>70</v>
      </c>
      <c r="E89" s="162" t="s">
        <v>185</v>
      </c>
      <c r="F89" s="162" t="s">
        <v>186</v>
      </c>
      <c r="G89" s="160"/>
      <c r="H89" s="160"/>
      <c r="I89" s="163"/>
      <c r="J89" s="164">
        <f>BK89</f>
        <v>0</v>
      </c>
      <c r="K89" s="160"/>
      <c r="L89" s="165"/>
      <c r="M89" s="166"/>
      <c r="N89" s="167"/>
      <c r="O89" s="167"/>
      <c r="P89" s="168">
        <f>P90+P166+P178+P188+P194+P204</f>
        <v>0</v>
      </c>
      <c r="Q89" s="167"/>
      <c r="R89" s="168">
        <f>R90+R166+R178+R188+R194+R204</f>
        <v>61.401183369999998</v>
      </c>
      <c r="S89" s="167"/>
      <c r="T89" s="169">
        <f>T90+T166+T178+T188+T194+T204</f>
        <v>0</v>
      </c>
      <c r="AR89" s="170" t="s">
        <v>79</v>
      </c>
      <c r="AT89" s="171" t="s">
        <v>70</v>
      </c>
      <c r="AU89" s="171" t="s">
        <v>71</v>
      </c>
      <c r="AY89" s="170" t="s">
        <v>187</v>
      </c>
      <c r="BK89" s="172">
        <f>BK90+BK166+BK178+BK188+BK194+BK204</f>
        <v>0</v>
      </c>
    </row>
    <row r="90" spans="1:65" s="12" customFormat="1" ht="22.9" customHeight="1">
      <c r="B90" s="159"/>
      <c r="C90" s="160"/>
      <c r="D90" s="161" t="s">
        <v>70</v>
      </c>
      <c r="E90" s="173" t="s">
        <v>79</v>
      </c>
      <c r="F90" s="173" t="s">
        <v>188</v>
      </c>
      <c r="G90" s="160"/>
      <c r="H90" s="160"/>
      <c r="I90" s="163"/>
      <c r="J90" s="174">
        <f>BK90</f>
        <v>0</v>
      </c>
      <c r="K90" s="160"/>
      <c r="L90" s="165"/>
      <c r="M90" s="166"/>
      <c r="N90" s="167"/>
      <c r="O90" s="167"/>
      <c r="P90" s="168">
        <f>SUM(P91:P165)</f>
        <v>0</v>
      </c>
      <c r="Q90" s="167"/>
      <c r="R90" s="168">
        <f>SUM(R91:R165)</f>
        <v>7.5936896000000003</v>
      </c>
      <c r="S90" s="167"/>
      <c r="T90" s="169">
        <f>SUM(T91:T165)</f>
        <v>0</v>
      </c>
      <c r="AR90" s="170" t="s">
        <v>79</v>
      </c>
      <c r="AT90" s="171" t="s">
        <v>70</v>
      </c>
      <c r="AU90" s="171" t="s">
        <v>79</v>
      </c>
      <c r="AY90" s="170" t="s">
        <v>187</v>
      </c>
      <c r="BK90" s="172">
        <f>SUM(BK91:BK165)</f>
        <v>0</v>
      </c>
    </row>
    <row r="91" spans="1:65" s="2" customFormat="1" ht="16.5" customHeight="1">
      <c r="A91" s="35"/>
      <c r="B91" s="36"/>
      <c r="C91" s="175" t="s">
        <v>79</v>
      </c>
      <c r="D91" s="175" t="s">
        <v>189</v>
      </c>
      <c r="E91" s="176" t="s">
        <v>226</v>
      </c>
      <c r="F91" s="177" t="s">
        <v>227</v>
      </c>
      <c r="G91" s="178" t="s">
        <v>228</v>
      </c>
      <c r="H91" s="179">
        <v>480</v>
      </c>
      <c r="I91" s="180"/>
      <c r="J91" s="181">
        <f>ROUND(I91*H91,2)</f>
        <v>0</v>
      </c>
      <c r="K91" s="177" t="s">
        <v>192</v>
      </c>
      <c r="L91" s="40"/>
      <c r="M91" s="182" t="s">
        <v>19</v>
      </c>
      <c r="N91" s="183" t="s">
        <v>42</v>
      </c>
      <c r="O91" s="65"/>
      <c r="P91" s="184">
        <f>O91*H91</f>
        <v>0</v>
      </c>
      <c r="Q91" s="184">
        <v>3.0000000000000001E-5</v>
      </c>
      <c r="R91" s="184">
        <f>Q91*H91</f>
        <v>1.44E-2</v>
      </c>
      <c r="S91" s="184">
        <v>0</v>
      </c>
      <c r="T91" s="185">
        <f>S91*H91</f>
        <v>0</v>
      </c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R91" s="186" t="s">
        <v>193</v>
      </c>
      <c r="AT91" s="186" t="s">
        <v>189</v>
      </c>
      <c r="AU91" s="186" t="s">
        <v>81</v>
      </c>
      <c r="AY91" s="18" t="s">
        <v>187</v>
      </c>
      <c r="BE91" s="187">
        <f>IF(N91="základní",J91,0)</f>
        <v>0</v>
      </c>
      <c r="BF91" s="187">
        <f>IF(N91="snížená",J91,0)</f>
        <v>0</v>
      </c>
      <c r="BG91" s="187">
        <f>IF(N91="zákl. přenesená",J91,0)</f>
        <v>0</v>
      </c>
      <c r="BH91" s="187">
        <f>IF(N91="sníž. přenesená",J91,0)</f>
        <v>0</v>
      </c>
      <c r="BI91" s="187">
        <f>IF(N91="nulová",J91,0)</f>
        <v>0</v>
      </c>
      <c r="BJ91" s="18" t="s">
        <v>79</v>
      </c>
      <c r="BK91" s="187">
        <f>ROUND(I91*H91,2)</f>
        <v>0</v>
      </c>
      <c r="BL91" s="18" t="s">
        <v>193</v>
      </c>
      <c r="BM91" s="186" t="s">
        <v>940</v>
      </c>
    </row>
    <row r="92" spans="1:65" s="2" customFormat="1" ht="11.25">
      <c r="A92" s="35"/>
      <c r="B92" s="36"/>
      <c r="C92" s="37"/>
      <c r="D92" s="188" t="s">
        <v>195</v>
      </c>
      <c r="E92" s="37"/>
      <c r="F92" s="189" t="s">
        <v>230</v>
      </c>
      <c r="G92" s="37"/>
      <c r="H92" s="37"/>
      <c r="I92" s="190"/>
      <c r="J92" s="37"/>
      <c r="K92" s="37"/>
      <c r="L92" s="40"/>
      <c r="M92" s="191"/>
      <c r="N92" s="192"/>
      <c r="O92" s="65"/>
      <c r="P92" s="65"/>
      <c r="Q92" s="65"/>
      <c r="R92" s="65"/>
      <c r="S92" s="65"/>
      <c r="T92" s="66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T92" s="18" t="s">
        <v>195</v>
      </c>
      <c r="AU92" s="18" t="s">
        <v>81</v>
      </c>
    </row>
    <row r="93" spans="1:65" s="13" customFormat="1" ht="11.25">
      <c r="B93" s="193"/>
      <c r="C93" s="194"/>
      <c r="D93" s="195" t="s">
        <v>197</v>
      </c>
      <c r="E93" s="194"/>
      <c r="F93" s="197" t="s">
        <v>941</v>
      </c>
      <c r="G93" s="194"/>
      <c r="H93" s="198">
        <v>480</v>
      </c>
      <c r="I93" s="199"/>
      <c r="J93" s="194"/>
      <c r="K93" s="194"/>
      <c r="L93" s="200"/>
      <c r="M93" s="201"/>
      <c r="N93" s="202"/>
      <c r="O93" s="202"/>
      <c r="P93" s="202"/>
      <c r="Q93" s="202"/>
      <c r="R93" s="202"/>
      <c r="S93" s="202"/>
      <c r="T93" s="203"/>
      <c r="AT93" s="204" t="s">
        <v>197</v>
      </c>
      <c r="AU93" s="204" t="s">
        <v>81</v>
      </c>
      <c r="AV93" s="13" t="s">
        <v>81</v>
      </c>
      <c r="AW93" s="13" t="s">
        <v>4</v>
      </c>
      <c r="AX93" s="13" t="s">
        <v>79</v>
      </c>
      <c r="AY93" s="204" t="s">
        <v>187</v>
      </c>
    </row>
    <row r="94" spans="1:65" s="2" customFormat="1" ht="24.2" customHeight="1">
      <c r="A94" s="35"/>
      <c r="B94" s="36"/>
      <c r="C94" s="175" t="s">
        <v>81</v>
      </c>
      <c r="D94" s="175" t="s">
        <v>189</v>
      </c>
      <c r="E94" s="176" t="s">
        <v>233</v>
      </c>
      <c r="F94" s="177" t="s">
        <v>234</v>
      </c>
      <c r="G94" s="178" t="s">
        <v>235</v>
      </c>
      <c r="H94" s="179">
        <v>20</v>
      </c>
      <c r="I94" s="180"/>
      <c r="J94" s="181">
        <f>ROUND(I94*H94,2)</f>
        <v>0</v>
      </c>
      <c r="K94" s="177" t="s">
        <v>192</v>
      </c>
      <c r="L94" s="40"/>
      <c r="M94" s="182" t="s">
        <v>19</v>
      </c>
      <c r="N94" s="183" t="s">
        <v>42</v>
      </c>
      <c r="O94" s="65"/>
      <c r="P94" s="184">
        <f>O94*H94</f>
        <v>0</v>
      </c>
      <c r="Q94" s="184">
        <v>0</v>
      </c>
      <c r="R94" s="184">
        <f>Q94*H94</f>
        <v>0</v>
      </c>
      <c r="S94" s="184">
        <v>0</v>
      </c>
      <c r="T94" s="185">
        <f>S94*H94</f>
        <v>0</v>
      </c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R94" s="186" t="s">
        <v>193</v>
      </c>
      <c r="AT94" s="186" t="s">
        <v>189</v>
      </c>
      <c r="AU94" s="186" t="s">
        <v>81</v>
      </c>
      <c r="AY94" s="18" t="s">
        <v>187</v>
      </c>
      <c r="BE94" s="187">
        <f>IF(N94="základní",J94,0)</f>
        <v>0</v>
      </c>
      <c r="BF94" s="187">
        <f>IF(N94="snížená",J94,0)</f>
        <v>0</v>
      </c>
      <c r="BG94" s="187">
        <f>IF(N94="zákl. přenesená",J94,0)</f>
        <v>0</v>
      </c>
      <c r="BH94" s="187">
        <f>IF(N94="sníž. přenesená",J94,0)</f>
        <v>0</v>
      </c>
      <c r="BI94" s="187">
        <f>IF(N94="nulová",J94,0)</f>
        <v>0</v>
      </c>
      <c r="BJ94" s="18" t="s">
        <v>79</v>
      </c>
      <c r="BK94" s="187">
        <f>ROUND(I94*H94,2)</f>
        <v>0</v>
      </c>
      <c r="BL94" s="18" t="s">
        <v>193</v>
      </c>
      <c r="BM94" s="186" t="s">
        <v>942</v>
      </c>
    </row>
    <row r="95" spans="1:65" s="2" customFormat="1" ht="11.25">
      <c r="A95" s="35"/>
      <c r="B95" s="36"/>
      <c r="C95" s="37"/>
      <c r="D95" s="188" t="s">
        <v>195</v>
      </c>
      <c r="E95" s="37"/>
      <c r="F95" s="189" t="s">
        <v>237</v>
      </c>
      <c r="G95" s="37"/>
      <c r="H95" s="37"/>
      <c r="I95" s="190"/>
      <c r="J95" s="37"/>
      <c r="K95" s="37"/>
      <c r="L95" s="40"/>
      <c r="M95" s="191"/>
      <c r="N95" s="192"/>
      <c r="O95" s="65"/>
      <c r="P95" s="65"/>
      <c r="Q95" s="65"/>
      <c r="R95" s="65"/>
      <c r="S95" s="65"/>
      <c r="T95" s="66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T95" s="18" t="s">
        <v>195</v>
      </c>
      <c r="AU95" s="18" t="s">
        <v>81</v>
      </c>
    </row>
    <row r="96" spans="1:65" s="2" customFormat="1" ht="24.2" customHeight="1">
      <c r="A96" s="35"/>
      <c r="B96" s="36"/>
      <c r="C96" s="175" t="s">
        <v>205</v>
      </c>
      <c r="D96" s="175" t="s">
        <v>189</v>
      </c>
      <c r="E96" s="176" t="s">
        <v>943</v>
      </c>
      <c r="F96" s="177" t="s">
        <v>944</v>
      </c>
      <c r="G96" s="178" t="s">
        <v>144</v>
      </c>
      <c r="H96" s="179">
        <v>26.4</v>
      </c>
      <c r="I96" s="180"/>
      <c r="J96" s="181">
        <f>ROUND(I96*H96,2)</f>
        <v>0</v>
      </c>
      <c r="K96" s="177" t="s">
        <v>192</v>
      </c>
      <c r="L96" s="40"/>
      <c r="M96" s="182" t="s">
        <v>19</v>
      </c>
      <c r="N96" s="183" t="s">
        <v>42</v>
      </c>
      <c r="O96" s="65"/>
      <c r="P96" s="184">
        <f>O96*H96</f>
        <v>0</v>
      </c>
      <c r="Q96" s="184">
        <v>0</v>
      </c>
      <c r="R96" s="184">
        <f>Q96*H96</f>
        <v>0</v>
      </c>
      <c r="S96" s="184">
        <v>0</v>
      </c>
      <c r="T96" s="185">
        <f>S96*H96</f>
        <v>0</v>
      </c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R96" s="186" t="s">
        <v>193</v>
      </c>
      <c r="AT96" s="186" t="s">
        <v>189</v>
      </c>
      <c r="AU96" s="186" t="s">
        <v>81</v>
      </c>
      <c r="AY96" s="18" t="s">
        <v>187</v>
      </c>
      <c r="BE96" s="187">
        <f>IF(N96="základní",J96,0)</f>
        <v>0</v>
      </c>
      <c r="BF96" s="187">
        <f>IF(N96="snížená",J96,0)</f>
        <v>0</v>
      </c>
      <c r="BG96" s="187">
        <f>IF(N96="zákl. přenesená",J96,0)</f>
        <v>0</v>
      </c>
      <c r="BH96" s="187">
        <f>IF(N96="sníž. přenesená",J96,0)</f>
        <v>0</v>
      </c>
      <c r="BI96" s="187">
        <f>IF(N96="nulová",J96,0)</f>
        <v>0</v>
      </c>
      <c r="BJ96" s="18" t="s">
        <v>79</v>
      </c>
      <c r="BK96" s="187">
        <f>ROUND(I96*H96,2)</f>
        <v>0</v>
      </c>
      <c r="BL96" s="18" t="s">
        <v>193</v>
      </c>
      <c r="BM96" s="186" t="s">
        <v>945</v>
      </c>
    </row>
    <row r="97" spans="1:65" s="2" customFormat="1" ht="11.25">
      <c r="A97" s="35"/>
      <c r="B97" s="36"/>
      <c r="C97" s="37"/>
      <c r="D97" s="188" t="s">
        <v>195</v>
      </c>
      <c r="E97" s="37"/>
      <c r="F97" s="189" t="s">
        <v>946</v>
      </c>
      <c r="G97" s="37"/>
      <c r="H97" s="37"/>
      <c r="I97" s="190"/>
      <c r="J97" s="37"/>
      <c r="K97" s="37"/>
      <c r="L97" s="40"/>
      <c r="M97" s="191"/>
      <c r="N97" s="192"/>
      <c r="O97" s="65"/>
      <c r="P97" s="65"/>
      <c r="Q97" s="65"/>
      <c r="R97" s="65"/>
      <c r="S97" s="65"/>
      <c r="T97" s="66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T97" s="18" t="s">
        <v>195</v>
      </c>
      <c r="AU97" s="18" t="s">
        <v>81</v>
      </c>
    </row>
    <row r="98" spans="1:65" s="13" customFormat="1" ht="11.25">
      <c r="B98" s="193"/>
      <c r="C98" s="194"/>
      <c r="D98" s="195" t="s">
        <v>197</v>
      </c>
      <c r="E98" s="196" t="s">
        <v>19</v>
      </c>
      <c r="F98" s="197" t="s">
        <v>947</v>
      </c>
      <c r="G98" s="194"/>
      <c r="H98" s="198">
        <v>88</v>
      </c>
      <c r="I98" s="199"/>
      <c r="J98" s="194"/>
      <c r="K98" s="194"/>
      <c r="L98" s="200"/>
      <c r="M98" s="201"/>
      <c r="N98" s="202"/>
      <c r="O98" s="202"/>
      <c r="P98" s="202"/>
      <c r="Q98" s="202"/>
      <c r="R98" s="202"/>
      <c r="S98" s="202"/>
      <c r="T98" s="203"/>
      <c r="AT98" s="204" t="s">
        <v>197</v>
      </c>
      <c r="AU98" s="204" t="s">
        <v>81</v>
      </c>
      <c r="AV98" s="13" t="s">
        <v>81</v>
      </c>
      <c r="AW98" s="13" t="s">
        <v>33</v>
      </c>
      <c r="AX98" s="13" t="s">
        <v>71</v>
      </c>
      <c r="AY98" s="204" t="s">
        <v>187</v>
      </c>
    </row>
    <row r="99" spans="1:65" s="14" customFormat="1" ht="11.25">
      <c r="B99" s="205"/>
      <c r="C99" s="206"/>
      <c r="D99" s="195" t="s">
        <v>197</v>
      </c>
      <c r="E99" s="207" t="s">
        <v>48</v>
      </c>
      <c r="F99" s="208" t="s">
        <v>199</v>
      </c>
      <c r="G99" s="206"/>
      <c r="H99" s="209">
        <v>88</v>
      </c>
      <c r="I99" s="210"/>
      <c r="J99" s="206"/>
      <c r="K99" s="206"/>
      <c r="L99" s="211"/>
      <c r="M99" s="212"/>
      <c r="N99" s="213"/>
      <c r="O99" s="213"/>
      <c r="P99" s="213"/>
      <c r="Q99" s="213"/>
      <c r="R99" s="213"/>
      <c r="S99" s="213"/>
      <c r="T99" s="214"/>
      <c r="AT99" s="215" t="s">
        <v>197</v>
      </c>
      <c r="AU99" s="215" t="s">
        <v>81</v>
      </c>
      <c r="AV99" s="14" t="s">
        <v>193</v>
      </c>
      <c r="AW99" s="14" t="s">
        <v>33</v>
      </c>
      <c r="AX99" s="14" t="s">
        <v>71</v>
      </c>
      <c r="AY99" s="215" t="s">
        <v>187</v>
      </c>
    </row>
    <row r="100" spans="1:65" s="13" customFormat="1" ht="11.25">
      <c r="B100" s="193"/>
      <c r="C100" s="194"/>
      <c r="D100" s="195" t="s">
        <v>197</v>
      </c>
      <c r="E100" s="196" t="s">
        <v>19</v>
      </c>
      <c r="F100" s="197" t="s">
        <v>948</v>
      </c>
      <c r="G100" s="194"/>
      <c r="H100" s="198">
        <v>26.4</v>
      </c>
      <c r="I100" s="199"/>
      <c r="J100" s="194"/>
      <c r="K100" s="194"/>
      <c r="L100" s="200"/>
      <c r="M100" s="201"/>
      <c r="N100" s="202"/>
      <c r="O100" s="202"/>
      <c r="P100" s="202"/>
      <c r="Q100" s="202"/>
      <c r="R100" s="202"/>
      <c r="S100" s="202"/>
      <c r="T100" s="203"/>
      <c r="AT100" s="204" t="s">
        <v>197</v>
      </c>
      <c r="AU100" s="204" t="s">
        <v>81</v>
      </c>
      <c r="AV100" s="13" t="s">
        <v>81</v>
      </c>
      <c r="AW100" s="13" t="s">
        <v>33</v>
      </c>
      <c r="AX100" s="13" t="s">
        <v>79</v>
      </c>
      <c r="AY100" s="204" t="s">
        <v>187</v>
      </c>
    </row>
    <row r="101" spans="1:65" s="2" customFormat="1" ht="24.2" customHeight="1">
      <c r="A101" s="35"/>
      <c r="B101" s="36"/>
      <c r="C101" s="175" t="s">
        <v>193</v>
      </c>
      <c r="D101" s="175" t="s">
        <v>189</v>
      </c>
      <c r="E101" s="176" t="s">
        <v>949</v>
      </c>
      <c r="F101" s="177" t="s">
        <v>950</v>
      </c>
      <c r="G101" s="178" t="s">
        <v>144</v>
      </c>
      <c r="H101" s="179">
        <v>44</v>
      </c>
      <c r="I101" s="180"/>
      <c r="J101" s="181">
        <f>ROUND(I101*H101,2)</f>
        <v>0</v>
      </c>
      <c r="K101" s="177" t="s">
        <v>192</v>
      </c>
      <c r="L101" s="40"/>
      <c r="M101" s="182" t="s">
        <v>19</v>
      </c>
      <c r="N101" s="183" t="s">
        <v>42</v>
      </c>
      <c r="O101" s="65"/>
      <c r="P101" s="184">
        <f>O101*H101</f>
        <v>0</v>
      </c>
      <c r="Q101" s="184">
        <v>0</v>
      </c>
      <c r="R101" s="184">
        <f>Q101*H101</f>
        <v>0</v>
      </c>
      <c r="S101" s="184">
        <v>0</v>
      </c>
      <c r="T101" s="185">
        <f>S101*H101</f>
        <v>0</v>
      </c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R101" s="186" t="s">
        <v>193</v>
      </c>
      <c r="AT101" s="186" t="s">
        <v>189</v>
      </c>
      <c r="AU101" s="186" t="s">
        <v>81</v>
      </c>
      <c r="AY101" s="18" t="s">
        <v>187</v>
      </c>
      <c r="BE101" s="187">
        <f>IF(N101="základní",J101,0)</f>
        <v>0</v>
      </c>
      <c r="BF101" s="187">
        <f>IF(N101="snížená",J101,0)</f>
        <v>0</v>
      </c>
      <c r="BG101" s="187">
        <f>IF(N101="zákl. přenesená",J101,0)</f>
        <v>0</v>
      </c>
      <c r="BH101" s="187">
        <f>IF(N101="sníž. přenesená",J101,0)</f>
        <v>0</v>
      </c>
      <c r="BI101" s="187">
        <f>IF(N101="nulová",J101,0)</f>
        <v>0</v>
      </c>
      <c r="BJ101" s="18" t="s">
        <v>79</v>
      </c>
      <c r="BK101" s="187">
        <f>ROUND(I101*H101,2)</f>
        <v>0</v>
      </c>
      <c r="BL101" s="18" t="s">
        <v>193</v>
      </c>
      <c r="BM101" s="186" t="s">
        <v>951</v>
      </c>
    </row>
    <row r="102" spans="1:65" s="2" customFormat="1" ht="11.25">
      <c r="A102" s="35"/>
      <c r="B102" s="36"/>
      <c r="C102" s="37"/>
      <c r="D102" s="188" t="s">
        <v>195</v>
      </c>
      <c r="E102" s="37"/>
      <c r="F102" s="189" t="s">
        <v>952</v>
      </c>
      <c r="G102" s="37"/>
      <c r="H102" s="37"/>
      <c r="I102" s="190"/>
      <c r="J102" s="37"/>
      <c r="K102" s="37"/>
      <c r="L102" s="40"/>
      <c r="M102" s="191"/>
      <c r="N102" s="192"/>
      <c r="O102" s="65"/>
      <c r="P102" s="65"/>
      <c r="Q102" s="65"/>
      <c r="R102" s="65"/>
      <c r="S102" s="65"/>
      <c r="T102" s="66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T102" s="18" t="s">
        <v>195</v>
      </c>
      <c r="AU102" s="18" t="s">
        <v>81</v>
      </c>
    </row>
    <row r="103" spans="1:65" s="13" customFormat="1" ht="11.25">
      <c r="B103" s="193"/>
      <c r="C103" s="194"/>
      <c r="D103" s="195" t="s">
        <v>197</v>
      </c>
      <c r="E103" s="196" t="s">
        <v>19</v>
      </c>
      <c r="F103" s="197" t="s">
        <v>953</v>
      </c>
      <c r="G103" s="194"/>
      <c r="H103" s="198">
        <v>44</v>
      </c>
      <c r="I103" s="199"/>
      <c r="J103" s="194"/>
      <c r="K103" s="194"/>
      <c r="L103" s="200"/>
      <c r="M103" s="201"/>
      <c r="N103" s="202"/>
      <c r="O103" s="202"/>
      <c r="P103" s="202"/>
      <c r="Q103" s="202"/>
      <c r="R103" s="202"/>
      <c r="S103" s="202"/>
      <c r="T103" s="203"/>
      <c r="AT103" s="204" t="s">
        <v>197</v>
      </c>
      <c r="AU103" s="204" t="s">
        <v>81</v>
      </c>
      <c r="AV103" s="13" t="s">
        <v>81</v>
      </c>
      <c r="AW103" s="13" t="s">
        <v>33</v>
      </c>
      <c r="AX103" s="13" t="s">
        <v>79</v>
      </c>
      <c r="AY103" s="204" t="s">
        <v>187</v>
      </c>
    </row>
    <row r="104" spans="1:65" s="2" customFormat="1" ht="24.2" customHeight="1">
      <c r="A104" s="35"/>
      <c r="B104" s="36"/>
      <c r="C104" s="175" t="s">
        <v>214</v>
      </c>
      <c r="D104" s="175" t="s">
        <v>189</v>
      </c>
      <c r="E104" s="176" t="s">
        <v>954</v>
      </c>
      <c r="F104" s="177" t="s">
        <v>955</v>
      </c>
      <c r="G104" s="178" t="s">
        <v>144</v>
      </c>
      <c r="H104" s="179">
        <v>17.600000000000001</v>
      </c>
      <c r="I104" s="180"/>
      <c r="J104" s="181">
        <f>ROUND(I104*H104,2)</f>
        <v>0</v>
      </c>
      <c r="K104" s="177" t="s">
        <v>192</v>
      </c>
      <c r="L104" s="40"/>
      <c r="M104" s="182" t="s">
        <v>19</v>
      </c>
      <c r="N104" s="183" t="s">
        <v>42</v>
      </c>
      <c r="O104" s="65"/>
      <c r="P104" s="184">
        <f>O104*H104</f>
        <v>0</v>
      </c>
      <c r="Q104" s="184">
        <v>0</v>
      </c>
      <c r="R104" s="184">
        <f>Q104*H104</f>
        <v>0</v>
      </c>
      <c r="S104" s="184">
        <v>0</v>
      </c>
      <c r="T104" s="185">
        <f>S104*H104</f>
        <v>0</v>
      </c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R104" s="186" t="s">
        <v>193</v>
      </c>
      <c r="AT104" s="186" t="s">
        <v>189</v>
      </c>
      <c r="AU104" s="186" t="s">
        <v>81</v>
      </c>
      <c r="AY104" s="18" t="s">
        <v>187</v>
      </c>
      <c r="BE104" s="187">
        <f>IF(N104="základní",J104,0)</f>
        <v>0</v>
      </c>
      <c r="BF104" s="187">
        <f>IF(N104="snížená",J104,0)</f>
        <v>0</v>
      </c>
      <c r="BG104" s="187">
        <f>IF(N104="zákl. přenesená",J104,0)</f>
        <v>0</v>
      </c>
      <c r="BH104" s="187">
        <f>IF(N104="sníž. přenesená",J104,0)</f>
        <v>0</v>
      </c>
      <c r="BI104" s="187">
        <f>IF(N104="nulová",J104,0)</f>
        <v>0</v>
      </c>
      <c r="BJ104" s="18" t="s">
        <v>79</v>
      </c>
      <c r="BK104" s="187">
        <f>ROUND(I104*H104,2)</f>
        <v>0</v>
      </c>
      <c r="BL104" s="18" t="s">
        <v>193</v>
      </c>
      <c r="BM104" s="186" t="s">
        <v>956</v>
      </c>
    </row>
    <row r="105" spans="1:65" s="2" customFormat="1" ht="11.25">
      <c r="A105" s="35"/>
      <c r="B105" s="36"/>
      <c r="C105" s="37"/>
      <c r="D105" s="188" t="s">
        <v>195</v>
      </c>
      <c r="E105" s="37"/>
      <c r="F105" s="189" t="s">
        <v>957</v>
      </c>
      <c r="G105" s="37"/>
      <c r="H105" s="37"/>
      <c r="I105" s="190"/>
      <c r="J105" s="37"/>
      <c r="K105" s="37"/>
      <c r="L105" s="40"/>
      <c r="M105" s="191"/>
      <c r="N105" s="192"/>
      <c r="O105" s="65"/>
      <c r="P105" s="65"/>
      <c r="Q105" s="65"/>
      <c r="R105" s="65"/>
      <c r="S105" s="65"/>
      <c r="T105" s="66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T105" s="18" t="s">
        <v>195</v>
      </c>
      <c r="AU105" s="18" t="s">
        <v>81</v>
      </c>
    </row>
    <row r="106" spans="1:65" s="13" customFormat="1" ht="11.25">
      <c r="B106" s="193"/>
      <c r="C106" s="194"/>
      <c r="D106" s="195" t="s">
        <v>197</v>
      </c>
      <c r="E106" s="196" t="s">
        <v>19</v>
      </c>
      <c r="F106" s="197" t="s">
        <v>958</v>
      </c>
      <c r="G106" s="194"/>
      <c r="H106" s="198">
        <v>17.600000000000001</v>
      </c>
      <c r="I106" s="199"/>
      <c r="J106" s="194"/>
      <c r="K106" s="194"/>
      <c r="L106" s="200"/>
      <c r="M106" s="201"/>
      <c r="N106" s="202"/>
      <c r="O106" s="202"/>
      <c r="P106" s="202"/>
      <c r="Q106" s="202"/>
      <c r="R106" s="202"/>
      <c r="S106" s="202"/>
      <c r="T106" s="203"/>
      <c r="AT106" s="204" t="s">
        <v>197</v>
      </c>
      <c r="AU106" s="204" t="s">
        <v>81</v>
      </c>
      <c r="AV106" s="13" t="s">
        <v>81</v>
      </c>
      <c r="AW106" s="13" t="s">
        <v>33</v>
      </c>
      <c r="AX106" s="13" t="s">
        <v>79</v>
      </c>
      <c r="AY106" s="204" t="s">
        <v>187</v>
      </c>
    </row>
    <row r="107" spans="1:65" s="2" customFormat="1" ht="24.2" customHeight="1">
      <c r="A107" s="35"/>
      <c r="B107" s="36"/>
      <c r="C107" s="175" t="s">
        <v>219</v>
      </c>
      <c r="D107" s="175" t="s">
        <v>189</v>
      </c>
      <c r="E107" s="176" t="s">
        <v>959</v>
      </c>
      <c r="F107" s="177" t="s">
        <v>960</v>
      </c>
      <c r="G107" s="178" t="s">
        <v>128</v>
      </c>
      <c r="H107" s="179">
        <v>15.68</v>
      </c>
      <c r="I107" s="180"/>
      <c r="J107" s="181">
        <f>ROUND(I107*H107,2)</f>
        <v>0</v>
      </c>
      <c r="K107" s="177" t="s">
        <v>192</v>
      </c>
      <c r="L107" s="40"/>
      <c r="M107" s="182" t="s">
        <v>19</v>
      </c>
      <c r="N107" s="183" t="s">
        <v>42</v>
      </c>
      <c r="O107" s="65"/>
      <c r="P107" s="184">
        <f>O107*H107</f>
        <v>0</v>
      </c>
      <c r="Q107" s="184">
        <v>1.0200000000000001E-3</v>
      </c>
      <c r="R107" s="184">
        <f>Q107*H107</f>
        <v>1.59936E-2</v>
      </c>
      <c r="S107" s="184">
        <v>0</v>
      </c>
      <c r="T107" s="185">
        <f>S107*H107</f>
        <v>0</v>
      </c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R107" s="186" t="s">
        <v>193</v>
      </c>
      <c r="AT107" s="186" t="s">
        <v>189</v>
      </c>
      <c r="AU107" s="186" t="s">
        <v>81</v>
      </c>
      <c r="AY107" s="18" t="s">
        <v>187</v>
      </c>
      <c r="BE107" s="187">
        <f>IF(N107="základní",J107,0)</f>
        <v>0</v>
      </c>
      <c r="BF107" s="187">
        <f>IF(N107="snížená",J107,0)</f>
        <v>0</v>
      </c>
      <c r="BG107" s="187">
        <f>IF(N107="zákl. přenesená",J107,0)</f>
        <v>0</v>
      </c>
      <c r="BH107" s="187">
        <f>IF(N107="sníž. přenesená",J107,0)</f>
        <v>0</v>
      </c>
      <c r="BI107" s="187">
        <f>IF(N107="nulová",J107,0)</f>
        <v>0</v>
      </c>
      <c r="BJ107" s="18" t="s">
        <v>79</v>
      </c>
      <c r="BK107" s="187">
        <f>ROUND(I107*H107,2)</f>
        <v>0</v>
      </c>
      <c r="BL107" s="18" t="s">
        <v>193</v>
      </c>
      <c r="BM107" s="186" t="s">
        <v>961</v>
      </c>
    </row>
    <row r="108" spans="1:65" s="2" customFormat="1" ht="11.25">
      <c r="A108" s="35"/>
      <c r="B108" s="36"/>
      <c r="C108" s="37"/>
      <c r="D108" s="188" t="s">
        <v>195</v>
      </c>
      <c r="E108" s="37"/>
      <c r="F108" s="189" t="s">
        <v>962</v>
      </c>
      <c r="G108" s="37"/>
      <c r="H108" s="37"/>
      <c r="I108" s="190"/>
      <c r="J108" s="37"/>
      <c r="K108" s="37"/>
      <c r="L108" s="40"/>
      <c r="M108" s="191"/>
      <c r="N108" s="192"/>
      <c r="O108" s="65"/>
      <c r="P108" s="65"/>
      <c r="Q108" s="65"/>
      <c r="R108" s="65"/>
      <c r="S108" s="65"/>
      <c r="T108" s="66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T108" s="18" t="s">
        <v>195</v>
      </c>
      <c r="AU108" s="18" t="s">
        <v>81</v>
      </c>
    </row>
    <row r="109" spans="1:65" s="13" customFormat="1" ht="11.25">
      <c r="B109" s="193"/>
      <c r="C109" s="194"/>
      <c r="D109" s="195" t="s">
        <v>197</v>
      </c>
      <c r="E109" s="196" t="s">
        <v>19</v>
      </c>
      <c r="F109" s="197" t="s">
        <v>963</v>
      </c>
      <c r="G109" s="194"/>
      <c r="H109" s="198">
        <v>15.68</v>
      </c>
      <c r="I109" s="199"/>
      <c r="J109" s="194"/>
      <c r="K109" s="194"/>
      <c r="L109" s="200"/>
      <c r="M109" s="201"/>
      <c r="N109" s="202"/>
      <c r="O109" s="202"/>
      <c r="P109" s="202"/>
      <c r="Q109" s="202"/>
      <c r="R109" s="202"/>
      <c r="S109" s="202"/>
      <c r="T109" s="203"/>
      <c r="AT109" s="204" t="s">
        <v>197</v>
      </c>
      <c r="AU109" s="204" t="s">
        <v>81</v>
      </c>
      <c r="AV109" s="13" t="s">
        <v>81</v>
      </c>
      <c r="AW109" s="13" t="s">
        <v>33</v>
      </c>
      <c r="AX109" s="13" t="s">
        <v>79</v>
      </c>
      <c r="AY109" s="204" t="s">
        <v>187</v>
      </c>
    </row>
    <row r="110" spans="1:65" s="2" customFormat="1" ht="16.5" customHeight="1">
      <c r="A110" s="35"/>
      <c r="B110" s="36"/>
      <c r="C110" s="226" t="s">
        <v>225</v>
      </c>
      <c r="D110" s="226" t="s">
        <v>346</v>
      </c>
      <c r="E110" s="227" t="s">
        <v>964</v>
      </c>
      <c r="F110" s="228" t="s">
        <v>965</v>
      </c>
      <c r="G110" s="229" t="s">
        <v>330</v>
      </c>
      <c r="H110" s="230">
        <v>0.39700000000000002</v>
      </c>
      <c r="I110" s="231"/>
      <c r="J110" s="232">
        <f>ROUND(I110*H110,2)</f>
        <v>0</v>
      </c>
      <c r="K110" s="228" t="s">
        <v>192</v>
      </c>
      <c r="L110" s="233"/>
      <c r="M110" s="234" t="s">
        <v>19</v>
      </c>
      <c r="N110" s="235" t="s">
        <v>42</v>
      </c>
      <c r="O110" s="65"/>
      <c r="P110" s="184">
        <f>O110*H110</f>
        <v>0</v>
      </c>
      <c r="Q110" s="184">
        <v>1</v>
      </c>
      <c r="R110" s="184">
        <f>Q110*H110</f>
        <v>0.39700000000000002</v>
      </c>
      <c r="S110" s="184">
        <v>0</v>
      </c>
      <c r="T110" s="185">
        <f>S110*H110</f>
        <v>0</v>
      </c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R110" s="186" t="s">
        <v>966</v>
      </c>
      <c r="AT110" s="186" t="s">
        <v>346</v>
      </c>
      <c r="AU110" s="186" t="s">
        <v>81</v>
      </c>
      <c r="AY110" s="18" t="s">
        <v>187</v>
      </c>
      <c r="BE110" s="187">
        <f>IF(N110="základní",J110,0)</f>
        <v>0</v>
      </c>
      <c r="BF110" s="187">
        <f>IF(N110="snížená",J110,0)</f>
        <v>0</v>
      </c>
      <c r="BG110" s="187">
        <f>IF(N110="zákl. přenesená",J110,0)</f>
        <v>0</v>
      </c>
      <c r="BH110" s="187">
        <f>IF(N110="sníž. přenesená",J110,0)</f>
        <v>0</v>
      </c>
      <c r="BI110" s="187">
        <f>IF(N110="nulová",J110,0)</f>
        <v>0</v>
      </c>
      <c r="BJ110" s="18" t="s">
        <v>79</v>
      </c>
      <c r="BK110" s="187">
        <f>ROUND(I110*H110,2)</f>
        <v>0</v>
      </c>
      <c r="BL110" s="18" t="s">
        <v>966</v>
      </c>
      <c r="BM110" s="186" t="s">
        <v>967</v>
      </c>
    </row>
    <row r="111" spans="1:65" s="13" customFormat="1" ht="11.25">
      <c r="B111" s="193"/>
      <c r="C111" s="194"/>
      <c r="D111" s="195" t="s">
        <v>197</v>
      </c>
      <c r="E111" s="196" t="s">
        <v>19</v>
      </c>
      <c r="F111" s="197" t="s">
        <v>968</v>
      </c>
      <c r="G111" s="194"/>
      <c r="H111" s="198">
        <v>0.39700000000000002</v>
      </c>
      <c r="I111" s="199"/>
      <c r="J111" s="194"/>
      <c r="K111" s="194"/>
      <c r="L111" s="200"/>
      <c r="M111" s="201"/>
      <c r="N111" s="202"/>
      <c r="O111" s="202"/>
      <c r="P111" s="202"/>
      <c r="Q111" s="202"/>
      <c r="R111" s="202"/>
      <c r="S111" s="202"/>
      <c r="T111" s="203"/>
      <c r="AT111" s="204" t="s">
        <v>197</v>
      </c>
      <c r="AU111" s="204" t="s">
        <v>81</v>
      </c>
      <c r="AV111" s="13" t="s">
        <v>81</v>
      </c>
      <c r="AW111" s="13" t="s">
        <v>33</v>
      </c>
      <c r="AX111" s="13" t="s">
        <v>79</v>
      </c>
      <c r="AY111" s="204" t="s">
        <v>187</v>
      </c>
    </row>
    <row r="112" spans="1:65" s="2" customFormat="1" ht="16.5" customHeight="1">
      <c r="A112" s="35"/>
      <c r="B112" s="36"/>
      <c r="C112" s="175" t="s">
        <v>232</v>
      </c>
      <c r="D112" s="175" t="s">
        <v>189</v>
      </c>
      <c r="E112" s="176" t="s">
        <v>969</v>
      </c>
      <c r="F112" s="177" t="s">
        <v>970</v>
      </c>
      <c r="G112" s="178" t="s">
        <v>128</v>
      </c>
      <c r="H112" s="179">
        <v>15.68</v>
      </c>
      <c r="I112" s="180"/>
      <c r="J112" s="181">
        <f>ROUND(I112*H112,2)</f>
        <v>0</v>
      </c>
      <c r="K112" s="177" t="s">
        <v>192</v>
      </c>
      <c r="L112" s="40"/>
      <c r="M112" s="182" t="s">
        <v>19</v>
      </c>
      <c r="N112" s="183" t="s">
        <v>42</v>
      </c>
      <c r="O112" s="65"/>
      <c r="P112" s="184">
        <f>O112*H112</f>
        <v>0</v>
      </c>
      <c r="Q112" s="184">
        <v>0</v>
      </c>
      <c r="R112" s="184">
        <f>Q112*H112</f>
        <v>0</v>
      </c>
      <c r="S112" s="184">
        <v>0</v>
      </c>
      <c r="T112" s="185">
        <f>S112*H112</f>
        <v>0</v>
      </c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R112" s="186" t="s">
        <v>193</v>
      </c>
      <c r="AT112" s="186" t="s">
        <v>189</v>
      </c>
      <c r="AU112" s="186" t="s">
        <v>81</v>
      </c>
      <c r="AY112" s="18" t="s">
        <v>187</v>
      </c>
      <c r="BE112" s="187">
        <f>IF(N112="základní",J112,0)</f>
        <v>0</v>
      </c>
      <c r="BF112" s="187">
        <f>IF(N112="snížená",J112,0)</f>
        <v>0</v>
      </c>
      <c r="BG112" s="187">
        <f>IF(N112="zákl. přenesená",J112,0)</f>
        <v>0</v>
      </c>
      <c r="BH112" s="187">
        <f>IF(N112="sníž. přenesená",J112,0)</f>
        <v>0</v>
      </c>
      <c r="BI112" s="187">
        <f>IF(N112="nulová",J112,0)</f>
        <v>0</v>
      </c>
      <c r="BJ112" s="18" t="s">
        <v>79</v>
      </c>
      <c r="BK112" s="187">
        <f>ROUND(I112*H112,2)</f>
        <v>0</v>
      </c>
      <c r="BL112" s="18" t="s">
        <v>193</v>
      </c>
      <c r="BM112" s="186" t="s">
        <v>971</v>
      </c>
    </row>
    <row r="113" spans="1:65" s="2" customFormat="1" ht="11.25">
      <c r="A113" s="35"/>
      <c r="B113" s="36"/>
      <c r="C113" s="37"/>
      <c r="D113" s="188" t="s">
        <v>195</v>
      </c>
      <c r="E113" s="37"/>
      <c r="F113" s="189" t="s">
        <v>972</v>
      </c>
      <c r="G113" s="37"/>
      <c r="H113" s="37"/>
      <c r="I113" s="190"/>
      <c r="J113" s="37"/>
      <c r="K113" s="37"/>
      <c r="L113" s="40"/>
      <c r="M113" s="191"/>
      <c r="N113" s="192"/>
      <c r="O113" s="65"/>
      <c r="P113" s="65"/>
      <c r="Q113" s="65"/>
      <c r="R113" s="65"/>
      <c r="S113" s="65"/>
      <c r="T113" s="66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T113" s="18" t="s">
        <v>195</v>
      </c>
      <c r="AU113" s="18" t="s">
        <v>81</v>
      </c>
    </row>
    <row r="114" spans="1:65" s="2" customFormat="1" ht="16.5" customHeight="1">
      <c r="A114" s="35"/>
      <c r="B114" s="36"/>
      <c r="C114" s="175" t="s">
        <v>238</v>
      </c>
      <c r="D114" s="175" t="s">
        <v>189</v>
      </c>
      <c r="E114" s="176" t="s">
        <v>973</v>
      </c>
      <c r="F114" s="177" t="s">
        <v>974</v>
      </c>
      <c r="G114" s="178" t="s">
        <v>128</v>
      </c>
      <c r="H114" s="179">
        <v>15.68</v>
      </c>
      <c r="I114" s="180"/>
      <c r="J114" s="181">
        <f>ROUND(I114*H114,2)</f>
        <v>0</v>
      </c>
      <c r="K114" s="177" t="s">
        <v>192</v>
      </c>
      <c r="L114" s="40"/>
      <c r="M114" s="182" t="s">
        <v>19</v>
      </c>
      <c r="N114" s="183" t="s">
        <v>42</v>
      </c>
      <c r="O114" s="65"/>
      <c r="P114" s="184">
        <f>O114*H114</f>
        <v>0</v>
      </c>
      <c r="Q114" s="184">
        <v>0.15478</v>
      </c>
      <c r="R114" s="184">
        <f>Q114*H114</f>
        <v>2.4269504</v>
      </c>
      <c r="S114" s="184">
        <v>0</v>
      </c>
      <c r="T114" s="185">
        <f>S114*H114</f>
        <v>0</v>
      </c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R114" s="186" t="s">
        <v>193</v>
      </c>
      <c r="AT114" s="186" t="s">
        <v>189</v>
      </c>
      <c r="AU114" s="186" t="s">
        <v>81</v>
      </c>
      <c r="AY114" s="18" t="s">
        <v>187</v>
      </c>
      <c r="BE114" s="187">
        <f>IF(N114="základní",J114,0)</f>
        <v>0</v>
      </c>
      <c r="BF114" s="187">
        <f>IF(N114="snížená",J114,0)</f>
        <v>0</v>
      </c>
      <c r="BG114" s="187">
        <f>IF(N114="zákl. přenesená",J114,0)</f>
        <v>0</v>
      </c>
      <c r="BH114" s="187">
        <f>IF(N114="sníž. přenesená",J114,0)</f>
        <v>0</v>
      </c>
      <c r="BI114" s="187">
        <f>IF(N114="nulová",J114,0)</f>
        <v>0</v>
      </c>
      <c r="BJ114" s="18" t="s">
        <v>79</v>
      </c>
      <c r="BK114" s="187">
        <f>ROUND(I114*H114,2)</f>
        <v>0</v>
      </c>
      <c r="BL114" s="18" t="s">
        <v>193</v>
      </c>
      <c r="BM114" s="186" t="s">
        <v>975</v>
      </c>
    </row>
    <row r="115" spans="1:65" s="2" customFormat="1" ht="11.25">
      <c r="A115" s="35"/>
      <c r="B115" s="36"/>
      <c r="C115" s="37"/>
      <c r="D115" s="188" t="s">
        <v>195</v>
      </c>
      <c r="E115" s="37"/>
      <c r="F115" s="189" t="s">
        <v>976</v>
      </c>
      <c r="G115" s="37"/>
      <c r="H115" s="37"/>
      <c r="I115" s="190"/>
      <c r="J115" s="37"/>
      <c r="K115" s="37"/>
      <c r="L115" s="40"/>
      <c r="M115" s="191"/>
      <c r="N115" s="192"/>
      <c r="O115" s="65"/>
      <c r="P115" s="65"/>
      <c r="Q115" s="65"/>
      <c r="R115" s="65"/>
      <c r="S115" s="65"/>
      <c r="T115" s="66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T115" s="18" t="s">
        <v>195</v>
      </c>
      <c r="AU115" s="18" t="s">
        <v>81</v>
      </c>
    </row>
    <row r="116" spans="1:65" s="13" customFormat="1" ht="11.25">
      <c r="B116" s="193"/>
      <c r="C116" s="194"/>
      <c r="D116" s="195" t="s">
        <v>197</v>
      </c>
      <c r="E116" s="196" t="s">
        <v>19</v>
      </c>
      <c r="F116" s="197" t="s">
        <v>963</v>
      </c>
      <c r="G116" s="194"/>
      <c r="H116" s="198">
        <v>15.68</v>
      </c>
      <c r="I116" s="199"/>
      <c r="J116" s="194"/>
      <c r="K116" s="194"/>
      <c r="L116" s="200"/>
      <c r="M116" s="201"/>
      <c r="N116" s="202"/>
      <c r="O116" s="202"/>
      <c r="P116" s="202"/>
      <c r="Q116" s="202"/>
      <c r="R116" s="202"/>
      <c r="S116" s="202"/>
      <c r="T116" s="203"/>
      <c r="AT116" s="204" t="s">
        <v>197</v>
      </c>
      <c r="AU116" s="204" t="s">
        <v>81</v>
      </c>
      <c r="AV116" s="13" t="s">
        <v>81</v>
      </c>
      <c r="AW116" s="13" t="s">
        <v>33</v>
      </c>
      <c r="AX116" s="13" t="s">
        <v>79</v>
      </c>
      <c r="AY116" s="204" t="s">
        <v>187</v>
      </c>
    </row>
    <row r="117" spans="1:65" s="2" customFormat="1" ht="16.5" customHeight="1">
      <c r="A117" s="35"/>
      <c r="B117" s="36"/>
      <c r="C117" s="175" t="s">
        <v>107</v>
      </c>
      <c r="D117" s="175" t="s">
        <v>189</v>
      </c>
      <c r="E117" s="176" t="s">
        <v>977</v>
      </c>
      <c r="F117" s="177" t="s">
        <v>978</v>
      </c>
      <c r="G117" s="178" t="s">
        <v>128</v>
      </c>
      <c r="H117" s="179">
        <v>15.68</v>
      </c>
      <c r="I117" s="180"/>
      <c r="J117" s="181">
        <f>ROUND(I117*H117,2)</f>
        <v>0</v>
      </c>
      <c r="K117" s="177" t="s">
        <v>192</v>
      </c>
      <c r="L117" s="40"/>
      <c r="M117" s="182" t="s">
        <v>19</v>
      </c>
      <c r="N117" s="183" t="s">
        <v>42</v>
      </c>
      <c r="O117" s="65"/>
      <c r="P117" s="184">
        <f>O117*H117</f>
        <v>0</v>
      </c>
      <c r="Q117" s="184">
        <v>0</v>
      </c>
      <c r="R117" s="184">
        <f>Q117*H117</f>
        <v>0</v>
      </c>
      <c r="S117" s="184">
        <v>0</v>
      </c>
      <c r="T117" s="185">
        <f>S117*H117</f>
        <v>0</v>
      </c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R117" s="186" t="s">
        <v>193</v>
      </c>
      <c r="AT117" s="186" t="s">
        <v>189</v>
      </c>
      <c r="AU117" s="186" t="s">
        <v>81</v>
      </c>
      <c r="AY117" s="18" t="s">
        <v>187</v>
      </c>
      <c r="BE117" s="187">
        <f>IF(N117="základní",J117,0)</f>
        <v>0</v>
      </c>
      <c r="BF117" s="187">
        <f>IF(N117="snížená",J117,0)</f>
        <v>0</v>
      </c>
      <c r="BG117" s="187">
        <f>IF(N117="zákl. přenesená",J117,0)</f>
        <v>0</v>
      </c>
      <c r="BH117" s="187">
        <f>IF(N117="sníž. přenesená",J117,0)</f>
        <v>0</v>
      </c>
      <c r="BI117" s="187">
        <f>IF(N117="nulová",J117,0)</f>
        <v>0</v>
      </c>
      <c r="BJ117" s="18" t="s">
        <v>79</v>
      </c>
      <c r="BK117" s="187">
        <f>ROUND(I117*H117,2)</f>
        <v>0</v>
      </c>
      <c r="BL117" s="18" t="s">
        <v>193</v>
      </c>
      <c r="BM117" s="186" t="s">
        <v>979</v>
      </c>
    </row>
    <row r="118" spans="1:65" s="2" customFormat="1" ht="11.25">
      <c r="A118" s="35"/>
      <c r="B118" s="36"/>
      <c r="C118" s="37"/>
      <c r="D118" s="188" t="s">
        <v>195</v>
      </c>
      <c r="E118" s="37"/>
      <c r="F118" s="189" t="s">
        <v>980</v>
      </c>
      <c r="G118" s="37"/>
      <c r="H118" s="37"/>
      <c r="I118" s="190"/>
      <c r="J118" s="37"/>
      <c r="K118" s="37"/>
      <c r="L118" s="40"/>
      <c r="M118" s="191"/>
      <c r="N118" s="192"/>
      <c r="O118" s="65"/>
      <c r="P118" s="65"/>
      <c r="Q118" s="65"/>
      <c r="R118" s="65"/>
      <c r="S118" s="65"/>
      <c r="T118" s="66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T118" s="18" t="s">
        <v>195</v>
      </c>
      <c r="AU118" s="18" t="s">
        <v>81</v>
      </c>
    </row>
    <row r="119" spans="1:65" s="2" customFormat="1" ht="24.2" customHeight="1">
      <c r="A119" s="35"/>
      <c r="B119" s="36"/>
      <c r="C119" s="175" t="s">
        <v>110</v>
      </c>
      <c r="D119" s="175" t="s">
        <v>189</v>
      </c>
      <c r="E119" s="176" t="s">
        <v>981</v>
      </c>
      <c r="F119" s="177" t="s">
        <v>982</v>
      </c>
      <c r="G119" s="178" t="s">
        <v>124</v>
      </c>
      <c r="H119" s="179">
        <v>122.304</v>
      </c>
      <c r="I119" s="180"/>
      <c r="J119" s="181">
        <f>ROUND(I119*H119,2)</f>
        <v>0</v>
      </c>
      <c r="K119" s="177" t="s">
        <v>192</v>
      </c>
      <c r="L119" s="40"/>
      <c r="M119" s="182" t="s">
        <v>19</v>
      </c>
      <c r="N119" s="183" t="s">
        <v>42</v>
      </c>
      <c r="O119" s="65"/>
      <c r="P119" s="184">
        <f>O119*H119</f>
        <v>0</v>
      </c>
      <c r="Q119" s="184">
        <v>1.4999999999999999E-4</v>
      </c>
      <c r="R119" s="184">
        <f>Q119*H119</f>
        <v>1.83456E-2</v>
      </c>
      <c r="S119" s="184">
        <v>0</v>
      </c>
      <c r="T119" s="185">
        <f>S119*H119</f>
        <v>0</v>
      </c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R119" s="186" t="s">
        <v>193</v>
      </c>
      <c r="AT119" s="186" t="s">
        <v>189</v>
      </c>
      <c r="AU119" s="186" t="s">
        <v>81</v>
      </c>
      <c r="AY119" s="18" t="s">
        <v>187</v>
      </c>
      <c r="BE119" s="187">
        <f>IF(N119="základní",J119,0)</f>
        <v>0</v>
      </c>
      <c r="BF119" s="187">
        <f>IF(N119="snížená",J119,0)</f>
        <v>0</v>
      </c>
      <c r="BG119" s="187">
        <f>IF(N119="zákl. přenesená",J119,0)</f>
        <v>0</v>
      </c>
      <c r="BH119" s="187">
        <f>IF(N119="sníž. přenesená",J119,0)</f>
        <v>0</v>
      </c>
      <c r="BI119" s="187">
        <f>IF(N119="nulová",J119,0)</f>
        <v>0</v>
      </c>
      <c r="BJ119" s="18" t="s">
        <v>79</v>
      </c>
      <c r="BK119" s="187">
        <f>ROUND(I119*H119,2)</f>
        <v>0</v>
      </c>
      <c r="BL119" s="18" t="s">
        <v>193</v>
      </c>
      <c r="BM119" s="186" t="s">
        <v>983</v>
      </c>
    </row>
    <row r="120" spans="1:65" s="2" customFormat="1" ht="11.25">
      <c r="A120" s="35"/>
      <c r="B120" s="36"/>
      <c r="C120" s="37"/>
      <c r="D120" s="188" t="s">
        <v>195</v>
      </c>
      <c r="E120" s="37"/>
      <c r="F120" s="189" t="s">
        <v>984</v>
      </c>
      <c r="G120" s="37"/>
      <c r="H120" s="37"/>
      <c r="I120" s="190"/>
      <c r="J120" s="37"/>
      <c r="K120" s="37"/>
      <c r="L120" s="40"/>
      <c r="M120" s="191"/>
      <c r="N120" s="192"/>
      <c r="O120" s="65"/>
      <c r="P120" s="65"/>
      <c r="Q120" s="65"/>
      <c r="R120" s="65"/>
      <c r="S120" s="65"/>
      <c r="T120" s="66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T120" s="18" t="s">
        <v>195</v>
      </c>
      <c r="AU120" s="18" t="s">
        <v>81</v>
      </c>
    </row>
    <row r="121" spans="1:65" s="13" customFormat="1" ht="11.25">
      <c r="B121" s="193"/>
      <c r="C121" s="194"/>
      <c r="D121" s="195" t="s">
        <v>197</v>
      </c>
      <c r="E121" s="196" t="s">
        <v>19</v>
      </c>
      <c r="F121" s="197" t="s">
        <v>985</v>
      </c>
      <c r="G121" s="194"/>
      <c r="H121" s="198">
        <v>122.304</v>
      </c>
      <c r="I121" s="199"/>
      <c r="J121" s="194"/>
      <c r="K121" s="194"/>
      <c r="L121" s="200"/>
      <c r="M121" s="201"/>
      <c r="N121" s="202"/>
      <c r="O121" s="202"/>
      <c r="P121" s="202"/>
      <c r="Q121" s="202"/>
      <c r="R121" s="202"/>
      <c r="S121" s="202"/>
      <c r="T121" s="203"/>
      <c r="AT121" s="204" t="s">
        <v>197</v>
      </c>
      <c r="AU121" s="204" t="s">
        <v>81</v>
      </c>
      <c r="AV121" s="13" t="s">
        <v>81</v>
      </c>
      <c r="AW121" s="13" t="s">
        <v>33</v>
      </c>
      <c r="AX121" s="13" t="s">
        <v>79</v>
      </c>
      <c r="AY121" s="204" t="s">
        <v>187</v>
      </c>
    </row>
    <row r="122" spans="1:65" s="2" customFormat="1" ht="24.2" customHeight="1">
      <c r="A122" s="35"/>
      <c r="B122" s="36"/>
      <c r="C122" s="175" t="s">
        <v>8</v>
      </c>
      <c r="D122" s="175" t="s">
        <v>189</v>
      </c>
      <c r="E122" s="176" t="s">
        <v>986</v>
      </c>
      <c r="F122" s="177" t="s">
        <v>987</v>
      </c>
      <c r="G122" s="178" t="s">
        <v>124</v>
      </c>
      <c r="H122" s="179">
        <v>122.304</v>
      </c>
      <c r="I122" s="180"/>
      <c r="J122" s="181">
        <f>ROUND(I122*H122,2)</f>
        <v>0</v>
      </c>
      <c r="K122" s="177" t="s">
        <v>192</v>
      </c>
      <c r="L122" s="40"/>
      <c r="M122" s="182" t="s">
        <v>19</v>
      </c>
      <c r="N122" s="183" t="s">
        <v>42</v>
      </c>
      <c r="O122" s="65"/>
      <c r="P122" s="184">
        <f>O122*H122</f>
        <v>0</v>
      </c>
      <c r="Q122" s="184">
        <v>0</v>
      </c>
      <c r="R122" s="184">
        <f>Q122*H122</f>
        <v>0</v>
      </c>
      <c r="S122" s="184">
        <v>0</v>
      </c>
      <c r="T122" s="185">
        <f>S122*H122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186" t="s">
        <v>193</v>
      </c>
      <c r="AT122" s="186" t="s">
        <v>189</v>
      </c>
      <c r="AU122" s="186" t="s">
        <v>81</v>
      </c>
      <c r="AY122" s="18" t="s">
        <v>187</v>
      </c>
      <c r="BE122" s="187">
        <f>IF(N122="základní",J122,0)</f>
        <v>0</v>
      </c>
      <c r="BF122" s="187">
        <f>IF(N122="snížená",J122,0)</f>
        <v>0</v>
      </c>
      <c r="BG122" s="187">
        <f>IF(N122="zákl. přenesená",J122,0)</f>
        <v>0</v>
      </c>
      <c r="BH122" s="187">
        <f>IF(N122="sníž. přenesená",J122,0)</f>
        <v>0</v>
      </c>
      <c r="BI122" s="187">
        <f>IF(N122="nulová",J122,0)</f>
        <v>0</v>
      </c>
      <c r="BJ122" s="18" t="s">
        <v>79</v>
      </c>
      <c r="BK122" s="187">
        <f>ROUND(I122*H122,2)</f>
        <v>0</v>
      </c>
      <c r="BL122" s="18" t="s">
        <v>193</v>
      </c>
      <c r="BM122" s="186" t="s">
        <v>988</v>
      </c>
    </row>
    <row r="123" spans="1:65" s="2" customFormat="1" ht="11.25">
      <c r="A123" s="35"/>
      <c r="B123" s="36"/>
      <c r="C123" s="37"/>
      <c r="D123" s="188" t="s">
        <v>195</v>
      </c>
      <c r="E123" s="37"/>
      <c r="F123" s="189" t="s">
        <v>989</v>
      </c>
      <c r="G123" s="37"/>
      <c r="H123" s="37"/>
      <c r="I123" s="190"/>
      <c r="J123" s="37"/>
      <c r="K123" s="37"/>
      <c r="L123" s="40"/>
      <c r="M123" s="191"/>
      <c r="N123" s="192"/>
      <c r="O123" s="65"/>
      <c r="P123" s="65"/>
      <c r="Q123" s="65"/>
      <c r="R123" s="65"/>
      <c r="S123" s="65"/>
      <c r="T123" s="66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T123" s="18" t="s">
        <v>195</v>
      </c>
      <c r="AU123" s="18" t="s">
        <v>81</v>
      </c>
    </row>
    <row r="124" spans="1:65" s="2" customFormat="1" ht="24.2" customHeight="1">
      <c r="A124" s="35"/>
      <c r="B124" s="36"/>
      <c r="C124" s="175" t="s">
        <v>115</v>
      </c>
      <c r="D124" s="175" t="s">
        <v>189</v>
      </c>
      <c r="E124" s="176" t="s">
        <v>990</v>
      </c>
      <c r="F124" s="177" t="s">
        <v>991</v>
      </c>
      <c r="G124" s="178" t="s">
        <v>124</v>
      </c>
      <c r="H124" s="179">
        <v>122.304</v>
      </c>
      <c r="I124" s="180"/>
      <c r="J124" s="181">
        <f>ROUND(I124*H124,2)</f>
        <v>0</v>
      </c>
      <c r="K124" s="177" t="s">
        <v>192</v>
      </c>
      <c r="L124" s="40"/>
      <c r="M124" s="182" t="s">
        <v>19</v>
      </c>
      <c r="N124" s="183" t="s">
        <v>42</v>
      </c>
      <c r="O124" s="65"/>
      <c r="P124" s="184">
        <f>O124*H124</f>
        <v>0</v>
      </c>
      <c r="Q124" s="184">
        <v>0</v>
      </c>
      <c r="R124" s="184">
        <f>Q124*H124</f>
        <v>0</v>
      </c>
      <c r="S124" s="184">
        <v>0</v>
      </c>
      <c r="T124" s="185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186" t="s">
        <v>193</v>
      </c>
      <c r="AT124" s="186" t="s">
        <v>189</v>
      </c>
      <c r="AU124" s="186" t="s">
        <v>81</v>
      </c>
      <c r="AY124" s="18" t="s">
        <v>187</v>
      </c>
      <c r="BE124" s="187">
        <f>IF(N124="základní",J124,0)</f>
        <v>0</v>
      </c>
      <c r="BF124" s="187">
        <f>IF(N124="snížená",J124,0)</f>
        <v>0</v>
      </c>
      <c r="BG124" s="187">
        <f>IF(N124="zákl. přenesená",J124,0)</f>
        <v>0</v>
      </c>
      <c r="BH124" s="187">
        <f>IF(N124="sníž. přenesená",J124,0)</f>
        <v>0</v>
      </c>
      <c r="BI124" s="187">
        <f>IF(N124="nulová",J124,0)</f>
        <v>0</v>
      </c>
      <c r="BJ124" s="18" t="s">
        <v>79</v>
      </c>
      <c r="BK124" s="187">
        <f>ROUND(I124*H124,2)</f>
        <v>0</v>
      </c>
      <c r="BL124" s="18" t="s">
        <v>193</v>
      </c>
      <c r="BM124" s="186" t="s">
        <v>992</v>
      </c>
    </row>
    <row r="125" spans="1:65" s="2" customFormat="1" ht="11.25">
      <c r="A125" s="35"/>
      <c r="B125" s="36"/>
      <c r="C125" s="37"/>
      <c r="D125" s="188" t="s">
        <v>195</v>
      </c>
      <c r="E125" s="37"/>
      <c r="F125" s="189" t="s">
        <v>993</v>
      </c>
      <c r="G125" s="37"/>
      <c r="H125" s="37"/>
      <c r="I125" s="190"/>
      <c r="J125" s="37"/>
      <c r="K125" s="37"/>
      <c r="L125" s="40"/>
      <c r="M125" s="191"/>
      <c r="N125" s="192"/>
      <c r="O125" s="65"/>
      <c r="P125" s="65"/>
      <c r="Q125" s="65"/>
      <c r="R125" s="65"/>
      <c r="S125" s="65"/>
      <c r="T125" s="66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8" t="s">
        <v>195</v>
      </c>
      <c r="AU125" s="18" t="s">
        <v>81</v>
      </c>
    </row>
    <row r="126" spans="1:65" s="2" customFormat="1" ht="16.5" customHeight="1">
      <c r="A126" s="35"/>
      <c r="B126" s="36"/>
      <c r="C126" s="226" t="s">
        <v>118</v>
      </c>
      <c r="D126" s="226" t="s">
        <v>346</v>
      </c>
      <c r="E126" s="227" t="s">
        <v>994</v>
      </c>
      <c r="F126" s="228" t="s">
        <v>995</v>
      </c>
      <c r="G126" s="229" t="s">
        <v>330</v>
      </c>
      <c r="H126" s="230">
        <v>4.7210000000000001</v>
      </c>
      <c r="I126" s="231"/>
      <c r="J126" s="232">
        <f>ROUND(I126*H126,2)</f>
        <v>0</v>
      </c>
      <c r="K126" s="228" t="s">
        <v>192</v>
      </c>
      <c r="L126" s="233"/>
      <c r="M126" s="234" t="s">
        <v>19</v>
      </c>
      <c r="N126" s="235" t="s">
        <v>42</v>
      </c>
      <c r="O126" s="65"/>
      <c r="P126" s="184">
        <f>O126*H126</f>
        <v>0</v>
      </c>
      <c r="Q126" s="184">
        <v>1</v>
      </c>
      <c r="R126" s="184">
        <f>Q126*H126</f>
        <v>4.7210000000000001</v>
      </c>
      <c r="S126" s="184">
        <v>0</v>
      </c>
      <c r="T126" s="185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186" t="s">
        <v>232</v>
      </c>
      <c r="AT126" s="186" t="s">
        <v>346</v>
      </c>
      <c r="AU126" s="186" t="s">
        <v>81</v>
      </c>
      <c r="AY126" s="18" t="s">
        <v>187</v>
      </c>
      <c r="BE126" s="187">
        <f>IF(N126="základní",J126,0)</f>
        <v>0</v>
      </c>
      <c r="BF126" s="187">
        <f>IF(N126="snížená",J126,0)</f>
        <v>0</v>
      </c>
      <c r="BG126" s="187">
        <f>IF(N126="zákl. přenesená",J126,0)</f>
        <v>0</v>
      </c>
      <c r="BH126" s="187">
        <f>IF(N126="sníž. přenesená",J126,0)</f>
        <v>0</v>
      </c>
      <c r="BI126" s="187">
        <f>IF(N126="nulová",J126,0)</f>
        <v>0</v>
      </c>
      <c r="BJ126" s="18" t="s">
        <v>79</v>
      </c>
      <c r="BK126" s="187">
        <f>ROUND(I126*H126,2)</f>
        <v>0</v>
      </c>
      <c r="BL126" s="18" t="s">
        <v>193</v>
      </c>
      <c r="BM126" s="186" t="s">
        <v>996</v>
      </c>
    </row>
    <row r="127" spans="1:65" s="13" customFormat="1" ht="11.25">
      <c r="B127" s="193"/>
      <c r="C127" s="194"/>
      <c r="D127" s="195" t="s">
        <v>197</v>
      </c>
      <c r="E127" s="196" t="s">
        <v>19</v>
      </c>
      <c r="F127" s="197" t="s">
        <v>997</v>
      </c>
      <c r="G127" s="194"/>
      <c r="H127" s="198">
        <v>4.7210000000000001</v>
      </c>
      <c r="I127" s="199"/>
      <c r="J127" s="194"/>
      <c r="K127" s="194"/>
      <c r="L127" s="200"/>
      <c r="M127" s="201"/>
      <c r="N127" s="202"/>
      <c r="O127" s="202"/>
      <c r="P127" s="202"/>
      <c r="Q127" s="202"/>
      <c r="R127" s="202"/>
      <c r="S127" s="202"/>
      <c r="T127" s="203"/>
      <c r="AT127" s="204" t="s">
        <v>197</v>
      </c>
      <c r="AU127" s="204" t="s">
        <v>81</v>
      </c>
      <c r="AV127" s="13" t="s">
        <v>81</v>
      </c>
      <c r="AW127" s="13" t="s">
        <v>33</v>
      </c>
      <c r="AX127" s="13" t="s">
        <v>79</v>
      </c>
      <c r="AY127" s="204" t="s">
        <v>187</v>
      </c>
    </row>
    <row r="128" spans="1:65" s="2" customFormat="1" ht="37.9" customHeight="1">
      <c r="A128" s="35"/>
      <c r="B128" s="36"/>
      <c r="C128" s="175" t="s">
        <v>268</v>
      </c>
      <c r="D128" s="175" t="s">
        <v>189</v>
      </c>
      <c r="E128" s="176" t="s">
        <v>998</v>
      </c>
      <c r="F128" s="177" t="s">
        <v>999</v>
      </c>
      <c r="G128" s="178" t="s">
        <v>144</v>
      </c>
      <c r="H128" s="179">
        <v>26.4</v>
      </c>
      <c r="I128" s="180"/>
      <c r="J128" s="181">
        <f>ROUND(I128*H128,2)</f>
        <v>0</v>
      </c>
      <c r="K128" s="177" t="s">
        <v>192</v>
      </c>
      <c r="L128" s="40"/>
      <c r="M128" s="182" t="s">
        <v>19</v>
      </c>
      <c r="N128" s="183" t="s">
        <v>42</v>
      </c>
      <c r="O128" s="65"/>
      <c r="P128" s="184">
        <f>O128*H128</f>
        <v>0</v>
      </c>
      <c r="Q128" s="184">
        <v>0</v>
      </c>
      <c r="R128" s="184">
        <f>Q128*H128</f>
        <v>0</v>
      </c>
      <c r="S128" s="184">
        <v>0</v>
      </c>
      <c r="T128" s="185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186" t="s">
        <v>193</v>
      </c>
      <c r="AT128" s="186" t="s">
        <v>189</v>
      </c>
      <c r="AU128" s="186" t="s">
        <v>81</v>
      </c>
      <c r="AY128" s="18" t="s">
        <v>187</v>
      </c>
      <c r="BE128" s="187">
        <f>IF(N128="základní",J128,0)</f>
        <v>0</v>
      </c>
      <c r="BF128" s="187">
        <f>IF(N128="snížená",J128,0)</f>
        <v>0</v>
      </c>
      <c r="BG128" s="187">
        <f>IF(N128="zákl. přenesená",J128,0)</f>
        <v>0</v>
      </c>
      <c r="BH128" s="187">
        <f>IF(N128="sníž. přenesená",J128,0)</f>
        <v>0</v>
      </c>
      <c r="BI128" s="187">
        <f>IF(N128="nulová",J128,0)</f>
        <v>0</v>
      </c>
      <c r="BJ128" s="18" t="s">
        <v>79</v>
      </c>
      <c r="BK128" s="187">
        <f>ROUND(I128*H128,2)</f>
        <v>0</v>
      </c>
      <c r="BL128" s="18" t="s">
        <v>193</v>
      </c>
      <c r="BM128" s="186" t="s">
        <v>1000</v>
      </c>
    </row>
    <row r="129" spans="1:65" s="2" customFormat="1" ht="11.25">
      <c r="A129" s="35"/>
      <c r="B129" s="36"/>
      <c r="C129" s="37"/>
      <c r="D129" s="188" t="s">
        <v>195</v>
      </c>
      <c r="E129" s="37"/>
      <c r="F129" s="189" t="s">
        <v>1001</v>
      </c>
      <c r="G129" s="37"/>
      <c r="H129" s="37"/>
      <c r="I129" s="190"/>
      <c r="J129" s="37"/>
      <c r="K129" s="37"/>
      <c r="L129" s="40"/>
      <c r="M129" s="191"/>
      <c r="N129" s="192"/>
      <c r="O129" s="65"/>
      <c r="P129" s="65"/>
      <c r="Q129" s="65"/>
      <c r="R129" s="65"/>
      <c r="S129" s="65"/>
      <c r="T129" s="66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T129" s="18" t="s">
        <v>195</v>
      </c>
      <c r="AU129" s="18" t="s">
        <v>81</v>
      </c>
    </row>
    <row r="130" spans="1:65" s="13" customFormat="1" ht="11.25">
      <c r="B130" s="193"/>
      <c r="C130" s="194"/>
      <c r="D130" s="195" t="s">
        <v>197</v>
      </c>
      <c r="E130" s="196" t="s">
        <v>19</v>
      </c>
      <c r="F130" s="197" t="s">
        <v>948</v>
      </c>
      <c r="G130" s="194"/>
      <c r="H130" s="198">
        <v>26.4</v>
      </c>
      <c r="I130" s="199"/>
      <c r="J130" s="194"/>
      <c r="K130" s="194"/>
      <c r="L130" s="200"/>
      <c r="M130" s="201"/>
      <c r="N130" s="202"/>
      <c r="O130" s="202"/>
      <c r="P130" s="202"/>
      <c r="Q130" s="202"/>
      <c r="R130" s="202"/>
      <c r="S130" s="202"/>
      <c r="T130" s="203"/>
      <c r="AT130" s="204" t="s">
        <v>197</v>
      </c>
      <c r="AU130" s="204" t="s">
        <v>81</v>
      </c>
      <c r="AV130" s="13" t="s">
        <v>81</v>
      </c>
      <c r="AW130" s="13" t="s">
        <v>33</v>
      </c>
      <c r="AX130" s="13" t="s">
        <v>79</v>
      </c>
      <c r="AY130" s="204" t="s">
        <v>187</v>
      </c>
    </row>
    <row r="131" spans="1:65" s="2" customFormat="1" ht="37.9" customHeight="1">
      <c r="A131" s="35"/>
      <c r="B131" s="36"/>
      <c r="C131" s="175" t="s">
        <v>282</v>
      </c>
      <c r="D131" s="175" t="s">
        <v>189</v>
      </c>
      <c r="E131" s="176" t="s">
        <v>1002</v>
      </c>
      <c r="F131" s="177" t="s">
        <v>1003</v>
      </c>
      <c r="G131" s="178" t="s">
        <v>144</v>
      </c>
      <c r="H131" s="179">
        <v>61.6</v>
      </c>
      <c r="I131" s="180"/>
      <c r="J131" s="181">
        <f>ROUND(I131*H131,2)</f>
        <v>0</v>
      </c>
      <c r="K131" s="177" t="s">
        <v>192</v>
      </c>
      <c r="L131" s="40"/>
      <c r="M131" s="182" t="s">
        <v>19</v>
      </c>
      <c r="N131" s="183" t="s">
        <v>42</v>
      </c>
      <c r="O131" s="65"/>
      <c r="P131" s="184">
        <f>O131*H131</f>
        <v>0</v>
      </c>
      <c r="Q131" s="184">
        <v>0</v>
      </c>
      <c r="R131" s="184">
        <f>Q131*H131</f>
        <v>0</v>
      </c>
      <c r="S131" s="184">
        <v>0</v>
      </c>
      <c r="T131" s="185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86" t="s">
        <v>193</v>
      </c>
      <c r="AT131" s="186" t="s">
        <v>189</v>
      </c>
      <c r="AU131" s="186" t="s">
        <v>81</v>
      </c>
      <c r="AY131" s="18" t="s">
        <v>187</v>
      </c>
      <c r="BE131" s="187">
        <f>IF(N131="základní",J131,0)</f>
        <v>0</v>
      </c>
      <c r="BF131" s="187">
        <f>IF(N131="snížená",J131,0)</f>
        <v>0</v>
      </c>
      <c r="BG131" s="187">
        <f>IF(N131="zákl. přenesená",J131,0)</f>
        <v>0</v>
      </c>
      <c r="BH131" s="187">
        <f>IF(N131="sníž. přenesená",J131,0)</f>
        <v>0</v>
      </c>
      <c r="BI131" s="187">
        <f>IF(N131="nulová",J131,0)</f>
        <v>0</v>
      </c>
      <c r="BJ131" s="18" t="s">
        <v>79</v>
      </c>
      <c r="BK131" s="187">
        <f>ROUND(I131*H131,2)</f>
        <v>0</v>
      </c>
      <c r="BL131" s="18" t="s">
        <v>193</v>
      </c>
      <c r="BM131" s="186" t="s">
        <v>1004</v>
      </c>
    </row>
    <row r="132" spans="1:65" s="2" customFormat="1" ht="11.25">
      <c r="A132" s="35"/>
      <c r="B132" s="36"/>
      <c r="C132" s="37"/>
      <c r="D132" s="188" t="s">
        <v>195</v>
      </c>
      <c r="E132" s="37"/>
      <c r="F132" s="189" t="s">
        <v>1005</v>
      </c>
      <c r="G132" s="37"/>
      <c r="H132" s="37"/>
      <c r="I132" s="190"/>
      <c r="J132" s="37"/>
      <c r="K132" s="37"/>
      <c r="L132" s="40"/>
      <c r="M132" s="191"/>
      <c r="N132" s="192"/>
      <c r="O132" s="65"/>
      <c r="P132" s="65"/>
      <c r="Q132" s="65"/>
      <c r="R132" s="65"/>
      <c r="S132" s="65"/>
      <c r="T132" s="66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T132" s="18" t="s">
        <v>195</v>
      </c>
      <c r="AU132" s="18" t="s">
        <v>81</v>
      </c>
    </row>
    <row r="133" spans="1:65" s="13" customFormat="1" ht="11.25">
      <c r="B133" s="193"/>
      <c r="C133" s="194"/>
      <c r="D133" s="195" t="s">
        <v>197</v>
      </c>
      <c r="E133" s="196" t="s">
        <v>19</v>
      </c>
      <c r="F133" s="197" t="s">
        <v>1006</v>
      </c>
      <c r="G133" s="194"/>
      <c r="H133" s="198">
        <v>61.6</v>
      </c>
      <c r="I133" s="199"/>
      <c r="J133" s="194"/>
      <c r="K133" s="194"/>
      <c r="L133" s="200"/>
      <c r="M133" s="201"/>
      <c r="N133" s="202"/>
      <c r="O133" s="202"/>
      <c r="P133" s="202"/>
      <c r="Q133" s="202"/>
      <c r="R133" s="202"/>
      <c r="S133" s="202"/>
      <c r="T133" s="203"/>
      <c r="AT133" s="204" t="s">
        <v>197</v>
      </c>
      <c r="AU133" s="204" t="s">
        <v>81</v>
      </c>
      <c r="AV133" s="13" t="s">
        <v>81</v>
      </c>
      <c r="AW133" s="13" t="s">
        <v>33</v>
      </c>
      <c r="AX133" s="13" t="s">
        <v>79</v>
      </c>
      <c r="AY133" s="204" t="s">
        <v>187</v>
      </c>
    </row>
    <row r="134" spans="1:65" s="2" customFormat="1" ht="37.9" customHeight="1">
      <c r="A134" s="35"/>
      <c r="B134" s="36"/>
      <c r="C134" s="175" t="s">
        <v>778</v>
      </c>
      <c r="D134" s="175" t="s">
        <v>189</v>
      </c>
      <c r="E134" s="176" t="s">
        <v>1007</v>
      </c>
      <c r="F134" s="177" t="s">
        <v>1008</v>
      </c>
      <c r="G134" s="178" t="s">
        <v>144</v>
      </c>
      <c r="H134" s="179">
        <v>52.8</v>
      </c>
      <c r="I134" s="180"/>
      <c r="J134" s="181">
        <f>ROUND(I134*H134,2)</f>
        <v>0</v>
      </c>
      <c r="K134" s="177" t="s">
        <v>192</v>
      </c>
      <c r="L134" s="40"/>
      <c r="M134" s="182" t="s">
        <v>19</v>
      </c>
      <c r="N134" s="183" t="s">
        <v>42</v>
      </c>
      <c r="O134" s="65"/>
      <c r="P134" s="184">
        <f>O134*H134</f>
        <v>0</v>
      </c>
      <c r="Q134" s="184">
        <v>0</v>
      </c>
      <c r="R134" s="184">
        <f>Q134*H134</f>
        <v>0</v>
      </c>
      <c r="S134" s="184">
        <v>0</v>
      </c>
      <c r="T134" s="185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6" t="s">
        <v>193</v>
      </c>
      <c r="AT134" s="186" t="s">
        <v>189</v>
      </c>
      <c r="AU134" s="186" t="s">
        <v>81</v>
      </c>
      <c r="AY134" s="18" t="s">
        <v>187</v>
      </c>
      <c r="BE134" s="187">
        <f>IF(N134="základní",J134,0)</f>
        <v>0</v>
      </c>
      <c r="BF134" s="187">
        <f>IF(N134="snížená",J134,0)</f>
        <v>0</v>
      </c>
      <c r="BG134" s="187">
        <f>IF(N134="zákl. přenesená",J134,0)</f>
        <v>0</v>
      </c>
      <c r="BH134" s="187">
        <f>IF(N134="sníž. přenesená",J134,0)</f>
        <v>0</v>
      </c>
      <c r="BI134" s="187">
        <f>IF(N134="nulová",J134,0)</f>
        <v>0</v>
      </c>
      <c r="BJ134" s="18" t="s">
        <v>79</v>
      </c>
      <c r="BK134" s="187">
        <f>ROUND(I134*H134,2)</f>
        <v>0</v>
      </c>
      <c r="BL134" s="18" t="s">
        <v>193</v>
      </c>
      <c r="BM134" s="186" t="s">
        <v>1009</v>
      </c>
    </row>
    <row r="135" spans="1:65" s="2" customFormat="1" ht="11.25">
      <c r="A135" s="35"/>
      <c r="B135" s="36"/>
      <c r="C135" s="37"/>
      <c r="D135" s="188" t="s">
        <v>195</v>
      </c>
      <c r="E135" s="37"/>
      <c r="F135" s="189" t="s">
        <v>1010</v>
      </c>
      <c r="G135" s="37"/>
      <c r="H135" s="37"/>
      <c r="I135" s="190"/>
      <c r="J135" s="37"/>
      <c r="K135" s="37"/>
      <c r="L135" s="40"/>
      <c r="M135" s="191"/>
      <c r="N135" s="192"/>
      <c r="O135" s="65"/>
      <c r="P135" s="65"/>
      <c r="Q135" s="65"/>
      <c r="R135" s="65"/>
      <c r="S135" s="65"/>
      <c r="T135" s="66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T135" s="18" t="s">
        <v>195</v>
      </c>
      <c r="AU135" s="18" t="s">
        <v>81</v>
      </c>
    </row>
    <row r="136" spans="1:65" s="15" customFormat="1" ht="11.25">
      <c r="B136" s="216"/>
      <c r="C136" s="217"/>
      <c r="D136" s="195" t="s">
        <v>197</v>
      </c>
      <c r="E136" s="218" t="s">
        <v>19</v>
      </c>
      <c r="F136" s="219" t="s">
        <v>305</v>
      </c>
      <c r="G136" s="217"/>
      <c r="H136" s="218" t="s">
        <v>19</v>
      </c>
      <c r="I136" s="220"/>
      <c r="J136" s="217"/>
      <c r="K136" s="217"/>
      <c r="L136" s="221"/>
      <c r="M136" s="222"/>
      <c r="N136" s="223"/>
      <c r="O136" s="223"/>
      <c r="P136" s="223"/>
      <c r="Q136" s="223"/>
      <c r="R136" s="223"/>
      <c r="S136" s="223"/>
      <c r="T136" s="224"/>
      <c r="AT136" s="225" t="s">
        <v>197</v>
      </c>
      <c r="AU136" s="225" t="s">
        <v>81</v>
      </c>
      <c r="AV136" s="15" t="s">
        <v>79</v>
      </c>
      <c r="AW136" s="15" t="s">
        <v>33</v>
      </c>
      <c r="AX136" s="15" t="s">
        <v>71</v>
      </c>
      <c r="AY136" s="225" t="s">
        <v>187</v>
      </c>
    </row>
    <row r="137" spans="1:65" s="13" customFormat="1" ht="11.25">
      <c r="B137" s="193"/>
      <c r="C137" s="194"/>
      <c r="D137" s="195" t="s">
        <v>197</v>
      </c>
      <c r="E137" s="196" t="s">
        <v>19</v>
      </c>
      <c r="F137" s="197" t="s">
        <v>1011</v>
      </c>
      <c r="G137" s="194"/>
      <c r="H137" s="198">
        <v>52.8</v>
      </c>
      <c r="I137" s="199"/>
      <c r="J137" s="194"/>
      <c r="K137" s="194"/>
      <c r="L137" s="200"/>
      <c r="M137" s="201"/>
      <c r="N137" s="202"/>
      <c r="O137" s="202"/>
      <c r="P137" s="202"/>
      <c r="Q137" s="202"/>
      <c r="R137" s="202"/>
      <c r="S137" s="202"/>
      <c r="T137" s="203"/>
      <c r="AT137" s="204" t="s">
        <v>197</v>
      </c>
      <c r="AU137" s="204" t="s">
        <v>81</v>
      </c>
      <c r="AV137" s="13" t="s">
        <v>81</v>
      </c>
      <c r="AW137" s="13" t="s">
        <v>33</v>
      </c>
      <c r="AX137" s="13" t="s">
        <v>79</v>
      </c>
      <c r="AY137" s="204" t="s">
        <v>187</v>
      </c>
    </row>
    <row r="138" spans="1:65" s="2" customFormat="1" ht="37.9" customHeight="1">
      <c r="A138" s="35"/>
      <c r="B138" s="36"/>
      <c r="C138" s="175" t="s">
        <v>288</v>
      </c>
      <c r="D138" s="175" t="s">
        <v>189</v>
      </c>
      <c r="E138" s="176" t="s">
        <v>1012</v>
      </c>
      <c r="F138" s="177" t="s">
        <v>1013</v>
      </c>
      <c r="G138" s="178" t="s">
        <v>144</v>
      </c>
      <c r="H138" s="179">
        <v>123.2</v>
      </c>
      <c r="I138" s="180"/>
      <c r="J138" s="181">
        <f>ROUND(I138*H138,2)</f>
        <v>0</v>
      </c>
      <c r="K138" s="177" t="s">
        <v>192</v>
      </c>
      <c r="L138" s="40"/>
      <c r="M138" s="182" t="s">
        <v>19</v>
      </c>
      <c r="N138" s="183" t="s">
        <v>42</v>
      </c>
      <c r="O138" s="65"/>
      <c r="P138" s="184">
        <f>O138*H138</f>
        <v>0</v>
      </c>
      <c r="Q138" s="184">
        <v>0</v>
      </c>
      <c r="R138" s="184">
        <f>Q138*H138</f>
        <v>0</v>
      </c>
      <c r="S138" s="184">
        <v>0</v>
      </c>
      <c r="T138" s="185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6" t="s">
        <v>193</v>
      </c>
      <c r="AT138" s="186" t="s">
        <v>189</v>
      </c>
      <c r="AU138" s="186" t="s">
        <v>81</v>
      </c>
      <c r="AY138" s="18" t="s">
        <v>187</v>
      </c>
      <c r="BE138" s="187">
        <f>IF(N138="základní",J138,0)</f>
        <v>0</v>
      </c>
      <c r="BF138" s="187">
        <f>IF(N138="snížená",J138,0)</f>
        <v>0</v>
      </c>
      <c r="BG138" s="187">
        <f>IF(N138="zákl. přenesená",J138,0)</f>
        <v>0</v>
      </c>
      <c r="BH138" s="187">
        <f>IF(N138="sníž. přenesená",J138,0)</f>
        <v>0</v>
      </c>
      <c r="BI138" s="187">
        <f>IF(N138="nulová",J138,0)</f>
        <v>0</v>
      </c>
      <c r="BJ138" s="18" t="s">
        <v>79</v>
      </c>
      <c r="BK138" s="187">
        <f>ROUND(I138*H138,2)</f>
        <v>0</v>
      </c>
      <c r="BL138" s="18" t="s">
        <v>193</v>
      </c>
      <c r="BM138" s="186" t="s">
        <v>1014</v>
      </c>
    </row>
    <row r="139" spans="1:65" s="2" customFormat="1" ht="11.25">
      <c r="A139" s="35"/>
      <c r="B139" s="36"/>
      <c r="C139" s="37"/>
      <c r="D139" s="188" t="s">
        <v>195</v>
      </c>
      <c r="E139" s="37"/>
      <c r="F139" s="189" t="s">
        <v>1015</v>
      </c>
      <c r="G139" s="37"/>
      <c r="H139" s="37"/>
      <c r="I139" s="190"/>
      <c r="J139" s="37"/>
      <c r="K139" s="37"/>
      <c r="L139" s="40"/>
      <c r="M139" s="191"/>
      <c r="N139" s="192"/>
      <c r="O139" s="65"/>
      <c r="P139" s="65"/>
      <c r="Q139" s="65"/>
      <c r="R139" s="65"/>
      <c r="S139" s="65"/>
      <c r="T139" s="66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T139" s="18" t="s">
        <v>195</v>
      </c>
      <c r="AU139" s="18" t="s">
        <v>81</v>
      </c>
    </row>
    <row r="140" spans="1:65" s="15" customFormat="1" ht="11.25">
      <c r="B140" s="216"/>
      <c r="C140" s="217"/>
      <c r="D140" s="195" t="s">
        <v>197</v>
      </c>
      <c r="E140" s="218" t="s">
        <v>19</v>
      </c>
      <c r="F140" s="219" t="s">
        <v>305</v>
      </c>
      <c r="G140" s="217"/>
      <c r="H140" s="218" t="s">
        <v>19</v>
      </c>
      <c r="I140" s="220"/>
      <c r="J140" s="217"/>
      <c r="K140" s="217"/>
      <c r="L140" s="221"/>
      <c r="M140" s="222"/>
      <c r="N140" s="223"/>
      <c r="O140" s="223"/>
      <c r="P140" s="223"/>
      <c r="Q140" s="223"/>
      <c r="R140" s="223"/>
      <c r="S140" s="223"/>
      <c r="T140" s="224"/>
      <c r="AT140" s="225" t="s">
        <v>197</v>
      </c>
      <c r="AU140" s="225" t="s">
        <v>81</v>
      </c>
      <c r="AV140" s="15" t="s">
        <v>79</v>
      </c>
      <c r="AW140" s="15" t="s">
        <v>33</v>
      </c>
      <c r="AX140" s="15" t="s">
        <v>71</v>
      </c>
      <c r="AY140" s="225" t="s">
        <v>187</v>
      </c>
    </row>
    <row r="141" spans="1:65" s="13" customFormat="1" ht="11.25">
      <c r="B141" s="193"/>
      <c r="C141" s="194"/>
      <c r="D141" s="195" t="s">
        <v>197</v>
      </c>
      <c r="E141" s="196" t="s">
        <v>19</v>
      </c>
      <c r="F141" s="197" t="s">
        <v>1016</v>
      </c>
      <c r="G141" s="194"/>
      <c r="H141" s="198">
        <v>123.2</v>
      </c>
      <c r="I141" s="199"/>
      <c r="J141" s="194"/>
      <c r="K141" s="194"/>
      <c r="L141" s="200"/>
      <c r="M141" s="201"/>
      <c r="N141" s="202"/>
      <c r="O141" s="202"/>
      <c r="P141" s="202"/>
      <c r="Q141" s="202"/>
      <c r="R141" s="202"/>
      <c r="S141" s="202"/>
      <c r="T141" s="203"/>
      <c r="AT141" s="204" t="s">
        <v>197</v>
      </c>
      <c r="AU141" s="204" t="s">
        <v>81</v>
      </c>
      <c r="AV141" s="13" t="s">
        <v>81</v>
      </c>
      <c r="AW141" s="13" t="s">
        <v>33</v>
      </c>
      <c r="AX141" s="13" t="s">
        <v>79</v>
      </c>
      <c r="AY141" s="204" t="s">
        <v>187</v>
      </c>
    </row>
    <row r="142" spans="1:65" s="2" customFormat="1" ht="37.9" customHeight="1">
      <c r="A142" s="35"/>
      <c r="B142" s="36"/>
      <c r="C142" s="175" t="s">
        <v>295</v>
      </c>
      <c r="D142" s="175" t="s">
        <v>189</v>
      </c>
      <c r="E142" s="176" t="s">
        <v>769</v>
      </c>
      <c r="F142" s="177" t="s">
        <v>770</v>
      </c>
      <c r="G142" s="178" t="s">
        <v>144</v>
      </c>
      <c r="H142" s="179">
        <v>25.036000000000001</v>
      </c>
      <c r="I142" s="180"/>
      <c r="J142" s="181">
        <f>ROUND(I142*H142,2)</f>
        <v>0</v>
      </c>
      <c r="K142" s="177" t="s">
        <v>192</v>
      </c>
      <c r="L142" s="40"/>
      <c r="M142" s="182" t="s">
        <v>19</v>
      </c>
      <c r="N142" s="183" t="s">
        <v>42</v>
      </c>
      <c r="O142" s="65"/>
      <c r="P142" s="184">
        <f>O142*H142</f>
        <v>0</v>
      </c>
      <c r="Q142" s="184">
        <v>0</v>
      </c>
      <c r="R142" s="184">
        <f>Q142*H142</f>
        <v>0</v>
      </c>
      <c r="S142" s="184">
        <v>0</v>
      </c>
      <c r="T142" s="185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6" t="s">
        <v>193</v>
      </c>
      <c r="AT142" s="186" t="s">
        <v>189</v>
      </c>
      <c r="AU142" s="186" t="s">
        <v>81</v>
      </c>
      <c r="AY142" s="18" t="s">
        <v>187</v>
      </c>
      <c r="BE142" s="187">
        <f>IF(N142="základní",J142,0)</f>
        <v>0</v>
      </c>
      <c r="BF142" s="187">
        <f>IF(N142="snížená",J142,0)</f>
        <v>0</v>
      </c>
      <c r="BG142" s="187">
        <f>IF(N142="zákl. přenesená",J142,0)</f>
        <v>0</v>
      </c>
      <c r="BH142" s="187">
        <f>IF(N142="sníž. přenesená",J142,0)</f>
        <v>0</v>
      </c>
      <c r="BI142" s="187">
        <f>IF(N142="nulová",J142,0)</f>
        <v>0</v>
      </c>
      <c r="BJ142" s="18" t="s">
        <v>79</v>
      </c>
      <c r="BK142" s="187">
        <f>ROUND(I142*H142,2)</f>
        <v>0</v>
      </c>
      <c r="BL142" s="18" t="s">
        <v>193</v>
      </c>
      <c r="BM142" s="186" t="s">
        <v>1017</v>
      </c>
    </row>
    <row r="143" spans="1:65" s="2" customFormat="1" ht="11.25">
      <c r="A143" s="35"/>
      <c r="B143" s="36"/>
      <c r="C143" s="37"/>
      <c r="D143" s="188" t="s">
        <v>195</v>
      </c>
      <c r="E143" s="37"/>
      <c r="F143" s="189" t="s">
        <v>772</v>
      </c>
      <c r="G143" s="37"/>
      <c r="H143" s="37"/>
      <c r="I143" s="190"/>
      <c r="J143" s="37"/>
      <c r="K143" s="37"/>
      <c r="L143" s="40"/>
      <c r="M143" s="191"/>
      <c r="N143" s="192"/>
      <c r="O143" s="65"/>
      <c r="P143" s="65"/>
      <c r="Q143" s="65"/>
      <c r="R143" s="65"/>
      <c r="S143" s="65"/>
      <c r="T143" s="66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T143" s="18" t="s">
        <v>195</v>
      </c>
      <c r="AU143" s="18" t="s">
        <v>81</v>
      </c>
    </row>
    <row r="144" spans="1:65" s="13" customFormat="1" ht="11.25">
      <c r="B144" s="193"/>
      <c r="C144" s="194"/>
      <c r="D144" s="195" t="s">
        <v>197</v>
      </c>
      <c r="E144" s="196" t="s">
        <v>19</v>
      </c>
      <c r="F144" s="197" t="s">
        <v>1018</v>
      </c>
      <c r="G144" s="194"/>
      <c r="H144" s="198">
        <v>25.036000000000001</v>
      </c>
      <c r="I144" s="199"/>
      <c r="J144" s="194"/>
      <c r="K144" s="194"/>
      <c r="L144" s="200"/>
      <c r="M144" s="201"/>
      <c r="N144" s="202"/>
      <c r="O144" s="202"/>
      <c r="P144" s="202"/>
      <c r="Q144" s="202"/>
      <c r="R144" s="202"/>
      <c r="S144" s="202"/>
      <c r="T144" s="203"/>
      <c r="AT144" s="204" t="s">
        <v>197</v>
      </c>
      <c r="AU144" s="204" t="s">
        <v>81</v>
      </c>
      <c r="AV144" s="13" t="s">
        <v>81</v>
      </c>
      <c r="AW144" s="13" t="s">
        <v>33</v>
      </c>
      <c r="AX144" s="13" t="s">
        <v>79</v>
      </c>
      <c r="AY144" s="204" t="s">
        <v>187</v>
      </c>
    </row>
    <row r="145" spans="1:65" s="2" customFormat="1" ht="37.9" customHeight="1">
      <c r="A145" s="35"/>
      <c r="B145" s="36"/>
      <c r="C145" s="175" t="s">
        <v>300</v>
      </c>
      <c r="D145" s="175" t="s">
        <v>189</v>
      </c>
      <c r="E145" s="176" t="s">
        <v>773</v>
      </c>
      <c r="F145" s="177" t="s">
        <v>774</v>
      </c>
      <c r="G145" s="178" t="s">
        <v>144</v>
      </c>
      <c r="H145" s="179">
        <v>75.108000000000004</v>
      </c>
      <c r="I145" s="180"/>
      <c r="J145" s="181">
        <f>ROUND(I145*H145,2)</f>
        <v>0</v>
      </c>
      <c r="K145" s="177" t="s">
        <v>192</v>
      </c>
      <c r="L145" s="40"/>
      <c r="M145" s="182" t="s">
        <v>19</v>
      </c>
      <c r="N145" s="183" t="s">
        <v>42</v>
      </c>
      <c r="O145" s="65"/>
      <c r="P145" s="184">
        <f>O145*H145</f>
        <v>0</v>
      </c>
      <c r="Q145" s="184">
        <v>0</v>
      </c>
      <c r="R145" s="184">
        <f>Q145*H145</f>
        <v>0</v>
      </c>
      <c r="S145" s="184">
        <v>0</v>
      </c>
      <c r="T145" s="185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6" t="s">
        <v>193</v>
      </c>
      <c r="AT145" s="186" t="s">
        <v>189</v>
      </c>
      <c r="AU145" s="186" t="s">
        <v>81</v>
      </c>
      <c r="AY145" s="18" t="s">
        <v>187</v>
      </c>
      <c r="BE145" s="187">
        <f>IF(N145="základní",J145,0)</f>
        <v>0</v>
      </c>
      <c r="BF145" s="187">
        <f>IF(N145="snížená",J145,0)</f>
        <v>0</v>
      </c>
      <c r="BG145" s="187">
        <f>IF(N145="zákl. přenesená",J145,0)</f>
        <v>0</v>
      </c>
      <c r="BH145" s="187">
        <f>IF(N145="sníž. přenesená",J145,0)</f>
        <v>0</v>
      </c>
      <c r="BI145" s="187">
        <f>IF(N145="nulová",J145,0)</f>
        <v>0</v>
      </c>
      <c r="BJ145" s="18" t="s">
        <v>79</v>
      </c>
      <c r="BK145" s="187">
        <f>ROUND(I145*H145,2)</f>
        <v>0</v>
      </c>
      <c r="BL145" s="18" t="s">
        <v>193</v>
      </c>
      <c r="BM145" s="186" t="s">
        <v>1019</v>
      </c>
    </row>
    <row r="146" spans="1:65" s="2" customFormat="1" ht="11.25">
      <c r="A146" s="35"/>
      <c r="B146" s="36"/>
      <c r="C146" s="37"/>
      <c r="D146" s="188" t="s">
        <v>195</v>
      </c>
      <c r="E146" s="37"/>
      <c r="F146" s="189" t="s">
        <v>776</v>
      </c>
      <c r="G146" s="37"/>
      <c r="H146" s="37"/>
      <c r="I146" s="190"/>
      <c r="J146" s="37"/>
      <c r="K146" s="37"/>
      <c r="L146" s="40"/>
      <c r="M146" s="191"/>
      <c r="N146" s="192"/>
      <c r="O146" s="65"/>
      <c r="P146" s="65"/>
      <c r="Q146" s="65"/>
      <c r="R146" s="65"/>
      <c r="S146" s="65"/>
      <c r="T146" s="66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T146" s="18" t="s">
        <v>195</v>
      </c>
      <c r="AU146" s="18" t="s">
        <v>81</v>
      </c>
    </row>
    <row r="147" spans="1:65" s="13" customFormat="1" ht="11.25">
      <c r="B147" s="193"/>
      <c r="C147" s="194"/>
      <c r="D147" s="195" t="s">
        <v>197</v>
      </c>
      <c r="E147" s="194"/>
      <c r="F147" s="197" t="s">
        <v>1020</v>
      </c>
      <c r="G147" s="194"/>
      <c r="H147" s="198">
        <v>75.108000000000004</v>
      </c>
      <c r="I147" s="199"/>
      <c r="J147" s="194"/>
      <c r="K147" s="194"/>
      <c r="L147" s="200"/>
      <c r="M147" s="201"/>
      <c r="N147" s="202"/>
      <c r="O147" s="202"/>
      <c r="P147" s="202"/>
      <c r="Q147" s="202"/>
      <c r="R147" s="202"/>
      <c r="S147" s="202"/>
      <c r="T147" s="203"/>
      <c r="AT147" s="204" t="s">
        <v>197</v>
      </c>
      <c r="AU147" s="204" t="s">
        <v>81</v>
      </c>
      <c r="AV147" s="13" t="s">
        <v>81</v>
      </c>
      <c r="AW147" s="13" t="s">
        <v>4</v>
      </c>
      <c r="AX147" s="13" t="s">
        <v>79</v>
      </c>
      <c r="AY147" s="204" t="s">
        <v>187</v>
      </c>
    </row>
    <row r="148" spans="1:65" s="2" customFormat="1" ht="24.2" customHeight="1">
      <c r="A148" s="35"/>
      <c r="B148" s="36"/>
      <c r="C148" s="175" t="s">
        <v>7</v>
      </c>
      <c r="D148" s="175" t="s">
        <v>189</v>
      </c>
      <c r="E148" s="176" t="s">
        <v>1021</v>
      </c>
      <c r="F148" s="177" t="s">
        <v>1022</v>
      </c>
      <c r="G148" s="178" t="s">
        <v>144</v>
      </c>
      <c r="H148" s="179">
        <v>26.4</v>
      </c>
      <c r="I148" s="180"/>
      <c r="J148" s="181">
        <f>ROUND(I148*H148,2)</f>
        <v>0</v>
      </c>
      <c r="K148" s="177" t="s">
        <v>192</v>
      </c>
      <c r="L148" s="40"/>
      <c r="M148" s="182" t="s">
        <v>19</v>
      </c>
      <c r="N148" s="183" t="s">
        <v>42</v>
      </c>
      <c r="O148" s="65"/>
      <c r="P148" s="184">
        <f>O148*H148</f>
        <v>0</v>
      </c>
      <c r="Q148" s="184">
        <v>0</v>
      </c>
      <c r="R148" s="184">
        <f>Q148*H148</f>
        <v>0</v>
      </c>
      <c r="S148" s="184">
        <v>0</v>
      </c>
      <c r="T148" s="185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6" t="s">
        <v>193</v>
      </c>
      <c r="AT148" s="186" t="s">
        <v>189</v>
      </c>
      <c r="AU148" s="186" t="s">
        <v>81</v>
      </c>
      <c r="AY148" s="18" t="s">
        <v>187</v>
      </c>
      <c r="BE148" s="187">
        <f>IF(N148="základní",J148,0)</f>
        <v>0</v>
      </c>
      <c r="BF148" s="187">
        <f>IF(N148="snížená",J148,0)</f>
        <v>0</v>
      </c>
      <c r="BG148" s="187">
        <f>IF(N148="zákl. přenesená",J148,0)</f>
        <v>0</v>
      </c>
      <c r="BH148" s="187">
        <f>IF(N148="sníž. přenesená",J148,0)</f>
        <v>0</v>
      </c>
      <c r="BI148" s="187">
        <f>IF(N148="nulová",J148,0)</f>
        <v>0</v>
      </c>
      <c r="BJ148" s="18" t="s">
        <v>79</v>
      </c>
      <c r="BK148" s="187">
        <f>ROUND(I148*H148,2)</f>
        <v>0</v>
      </c>
      <c r="BL148" s="18" t="s">
        <v>193</v>
      </c>
      <c r="BM148" s="186" t="s">
        <v>1023</v>
      </c>
    </row>
    <row r="149" spans="1:65" s="2" customFormat="1" ht="11.25">
      <c r="A149" s="35"/>
      <c r="B149" s="36"/>
      <c r="C149" s="37"/>
      <c r="D149" s="188" t="s">
        <v>195</v>
      </c>
      <c r="E149" s="37"/>
      <c r="F149" s="189" t="s">
        <v>1024</v>
      </c>
      <c r="G149" s="37"/>
      <c r="H149" s="37"/>
      <c r="I149" s="190"/>
      <c r="J149" s="37"/>
      <c r="K149" s="37"/>
      <c r="L149" s="40"/>
      <c r="M149" s="191"/>
      <c r="N149" s="192"/>
      <c r="O149" s="65"/>
      <c r="P149" s="65"/>
      <c r="Q149" s="65"/>
      <c r="R149" s="65"/>
      <c r="S149" s="65"/>
      <c r="T149" s="66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T149" s="18" t="s">
        <v>195</v>
      </c>
      <c r="AU149" s="18" t="s">
        <v>81</v>
      </c>
    </row>
    <row r="150" spans="1:65" s="13" customFormat="1" ht="11.25">
      <c r="B150" s="193"/>
      <c r="C150" s="194"/>
      <c r="D150" s="195" t="s">
        <v>197</v>
      </c>
      <c r="E150" s="196" t="s">
        <v>19</v>
      </c>
      <c r="F150" s="197" t="s">
        <v>948</v>
      </c>
      <c r="G150" s="194"/>
      <c r="H150" s="198">
        <v>26.4</v>
      </c>
      <c r="I150" s="199"/>
      <c r="J150" s="194"/>
      <c r="K150" s="194"/>
      <c r="L150" s="200"/>
      <c r="M150" s="201"/>
      <c r="N150" s="202"/>
      <c r="O150" s="202"/>
      <c r="P150" s="202"/>
      <c r="Q150" s="202"/>
      <c r="R150" s="202"/>
      <c r="S150" s="202"/>
      <c r="T150" s="203"/>
      <c r="AT150" s="204" t="s">
        <v>197</v>
      </c>
      <c r="AU150" s="204" t="s">
        <v>81</v>
      </c>
      <c r="AV150" s="13" t="s">
        <v>81</v>
      </c>
      <c r="AW150" s="13" t="s">
        <v>33</v>
      </c>
      <c r="AX150" s="13" t="s">
        <v>79</v>
      </c>
      <c r="AY150" s="204" t="s">
        <v>187</v>
      </c>
    </row>
    <row r="151" spans="1:65" s="2" customFormat="1" ht="24.2" customHeight="1">
      <c r="A151" s="35"/>
      <c r="B151" s="36"/>
      <c r="C151" s="175" t="s">
        <v>312</v>
      </c>
      <c r="D151" s="175" t="s">
        <v>189</v>
      </c>
      <c r="E151" s="176" t="s">
        <v>1025</v>
      </c>
      <c r="F151" s="177" t="s">
        <v>1026</v>
      </c>
      <c r="G151" s="178" t="s">
        <v>144</v>
      </c>
      <c r="H151" s="179">
        <v>61.6</v>
      </c>
      <c r="I151" s="180"/>
      <c r="J151" s="181">
        <f>ROUND(I151*H151,2)</f>
        <v>0</v>
      </c>
      <c r="K151" s="177" t="s">
        <v>192</v>
      </c>
      <c r="L151" s="40"/>
      <c r="M151" s="182" t="s">
        <v>19</v>
      </c>
      <c r="N151" s="183" t="s">
        <v>42</v>
      </c>
      <c r="O151" s="65"/>
      <c r="P151" s="184">
        <f>O151*H151</f>
        <v>0</v>
      </c>
      <c r="Q151" s="184">
        <v>0</v>
      </c>
      <c r="R151" s="184">
        <f>Q151*H151</f>
        <v>0</v>
      </c>
      <c r="S151" s="184">
        <v>0</v>
      </c>
      <c r="T151" s="185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6" t="s">
        <v>193</v>
      </c>
      <c r="AT151" s="186" t="s">
        <v>189</v>
      </c>
      <c r="AU151" s="186" t="s">
        <v>81</v>
      </c>
      <c r="AY151" s="18" t="s">
        <v>187</v>
      </c>
      <c r="BE151" s="187">
        <f>IF(N151="základní",J151,0)</f>
        <v>0</v>
      </c>
      <c r="BF151" s="187">
        <f>IF(N151="snížená",J151,0)</f>
        <v>0</v>
      </c>
      <c r="BG151" s="187">
        <f>IF(N151="zákl. přenesená",J151,0)</f>
        <v>0</v>
      </c>
      <c r="BH151" s="187">
        <f>IF(N151="sníž. přenesená",J151,0)</f>
        <v>0</v>
      </c>
      <c r="BI151" s="187">
        <f>IF(N151="nulová",J151,0)</f>
        <v>0</v>
      </c>
      <c r="BJ151" s="18" t="s">
        <v>79</v>
      </c>
      <c r="BK151" s="187">
        <f>ROUND(I151*H151,2)</f>
        <v>0</v>
      </c>
      <c r="BL151" s="18" t="s">
        <v>193</v>
      </c>
      <c r="BM151" s="186" t="s">
        <v>1027</v>
      </c>
    </row>
    <row r="152" spans="1:65" s="2" customFormat="1" ht="11.25">
      <c r="A152" s="35"/>
      <c r="B152" s="36"/>
      <c r="C152" s="37"/>
      <c r="D152" s="188" t="s">
        <v>195</v>
      </c>
      <c r="E152" s="37"/>
      <c r="F152" s="189" t="s">
        <v>1028</v>
      </c>
      <c r="G152" s="37"/>
      <c r="H152" s="37"/>
      <c r="I152" s="190"/>
      <c r="J152" s="37"/>
      <c r="K152" s="37"/>
      <c r="L152" s="40"/>
      <c r="M152" s="191"/>
      <c r="N152" s="192"/>
      <c r="O152" s="65"/>
      <c r="P152" s="65"/>
      <c r="Q152" s="65"/>
      <c r="R152" s="65"/>
      <c r="S152" s="65"/>
      <c r="T152" s="66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T152" s="18" t="s">
        <v>195</v>
      </c>
      <c r="AU152" s="18" t="s">
        <v>81</v>
      </c>
    </row>
    <row r="153" spans="1:65" s="13" customFormat="1" ht="11.25">
      <c r="B153" s="193"/>
      <c r="C153" s="194"/>
      <c r="D153" s="195" t="s">
        <v>197</v>
      </c>
      <c r="E153" s="196" t="s">
        <v>19</v>
      </c>
      <c r="F153" s="197" t="s">
        <v>1006</v>
      </c>
      <c r="G153" s="194"/>
      <c r="H153" s="198">
        <v>61.6</v>
      </c>
      <c r="I153" s="199"/>
      <c r="J153" s="194"/>
      <c r="K153" s="194"/>
      <c r="L153" s="200"/>
      <c r="M153" s="201"/>
      <c r="N153" s="202"/>
      <c r="O153" s="202"/>
      <c r="P153" s="202"/>
      <c r="Q153" s="202"/>
      <c r="R153" s="202"/>
      <c r="S153" s="202"/>
      <c r="T153" s="203"/>
      <c r="AT153" s="204" t="s">
        <v>197</v>
      </c>
      <c r="AU153" s="204" t="s">
        <v>81</v>
      </c>
      <c r="AV153" s="13" t="s">
        <v>81</v>
      </c>
      <c r="AW153" s="13" t="s">
        <v>33</v>
      </c>
      <c r="AX153" s="13" t="s">
        <v>79</v>
      </c>
      <c r="AY153" s="204" t="s">
        <v>187</v>
      </c>
    </row>
    <row r="154" spans="1:65" s="2" customFormat="1" ht="24.2" customHeight="1">
      <c r="A154" s="35"/>
      <c r="B154" s="36"/>
      <c r="C154" s="175" t="s">
        <v>790</v>
      </c>
      <c r="D154" s="175" t="s">
        <v>189</v>
      </c>
      <c r="E154" s="176" t="s">
        <v>328</v>
      </c>
      <c r="F154" s="177" t="s">
        <v>329</v>
      </c>
      <c r="G154" s="178" t="s">
        <v>330</v>
      </c>
      <c r="H154" s="179">
        <v>47.567999999999998</v>
      </c>
      <c r="I154" s="180"/>
      <c r="J154" s="181">
        <f>ROUND(I154*H154,2)</f>
        <v>0</v>
      </c>
      <c r="K154" s="177" t="s">
        <v>192</v>
      </c>
      <c r="L154" s="40"/>
      <c r="M154" s="182" t="s">
        <v>19</v>
      </c>
      <c r="N154" s="183" t="s">
        <v>42</v>
      </c>
      <c r="O154" s="65"/>
      <c r="P154" s="184">
        <f>O154*H154</f>
        <v>0</v>
      </c>
      <c r="Q154" s="184">
        <v>0</v>
      </c>
      <c r="R154" s="184">
        <f>Q154*H154</f>
        <v>0</v>
      </c>
      <c r="S154" s="184">
        <v>0</v>
      </c>
      <c r="T154" s="185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6" t="s">
        <v>193</v>
      </c>
      <c r="AT154" s="186" t="s">
        <v>189</v>
      </c>
      <c r="AU154" s="186" t="s">
        <v>81</v>
      </c>
      <c r="AY154" s="18" t="s">
        <v>187</v>
      </c>
      <c r="BE154" s="187">
        <f>IF(N154="základní",J154,0)</f>
        <v>0</v>
      </c>
      <c r="BF154" s="187">
        <f>IF(N154="snížená",J154,0)</f>
        <v>0</v>
      </c>
      <c r="BG154" s="187">
        <f>IF(N154="zákl. přenesená",J154,0)</f>
        <v>0</v>
      </c>
      <c r="BH154" s="187">
        <f>IF(N154="sníž. přenesená",J154,0)</f>
        <v>0</v>
      </c>
      <c r="BI154" s="187">
        <f>IF(N154="nulová",J154,0)</f>
        <v>0</v>
      </c>
      <c r="BJ154" s="18" t="s">
        <v>79</v>
      </c>
      <c r="BK154" s="187">
        <f>ROUND(I154*H154,2)</f>
        <v>0</v>
      </c>
      <c r="BL154" s="18" t="s">
        <v>193</v>
      </c>
      <c r="BM154" s="186" t="s">
        <v>1029</v>
      </c>
    </row>
    <row r="155" spans="1:65" s="2" customFormat="1" ht="11.25">
      <c r="A155" s="35"/>
      <c r="B155" s="36"/>
      <c r="C155" s="37"/>
      <c r="D155" s="188" t="s">
        <v>195</v>
      </c>
      <c r="E155" s="37"/>
      <c r="F155" s="189" t="s">
        <v>332</v>
      </c>
      <c r="G155" s="37"/>
      <c r="H155" s="37"/>
      <c r="I155" s="190"/>
      <c r="J155" s="37"/>
      <c r="K155" s="37"/>
      <c r="L155" s="40"/>
      <c r="M155" s="191"/>
      <c r="N155" s="192"/>
      <c r="O155" s="65"/>
      <c r="P155" s="65"/>
      <c r="Q155" s="65"/>
      <c r="R155" s="65"/>
      <c r="S155" s="65"/>
      <c r="T155" s="66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T155" s="18" t="s">
        <v>195</v>
      </c>
      <c r="AU155" s="18" t="s">
        <v>81</v>
      </c>
    </row>
    <row r="156" spans="1:65" s="15" customFormat="1" ht="11.25">
      <c r="B156" s="216"/>
      <c r="C156" s="217"/>
      <c r="D156" s="195" t="s">
        <v>197</v>
      </c>
      <c r="E156" s="218" t="s">
        <v>19</v>
      </c>
      <c r="F156" s="219" t="s">
        <v>333</v>
      </c>
      <c r="G156" s="217"/>
      <c r="H156" s="218" t="s">
        <v>19</v>
      </c>
      <c r="I156" s="220"/>
      <c r="J156" s="217"/>
      <c r="K156" s="217"/>
      <c r="L156" s="221"/>
      <c r="M156" s="222"/>
      <c r="N156" s="223"/>
      <c r="O156" s="223"/>
      <c r="P156" s="223"/>
      <c r="Q156" s="223"/>
      <c r="R156" s="223"/>
      <c r="S156" s="223"/>
      <c r="T156" s="224"/>
      <c r="AT156" s="225" t="s">
        <v>197</v>
      </c>
      <c r="AU156" s="225" t="s">
        <v>81</v>
      </c>
      <c r="AV156" s="15" t="s">
        <v>79</v>
      </c>
      <c r="AW156" s="15" t="s">
        <v>33</v>
      </c>
      <c r="AX156" s="15" t="s">
        <v>71</v>
      </c>
      <c r="AY156" s="225" t="s">
        <v>187</v>
      </c>
    </row>
    <row r="157" spans="1:65" s="13" customFormat="1" ht="11.25">
      <c r="B157" s="193"/>
      <c r="C157" s="194"/>
      <c r="D157" s="195" t="s">
        <v>197</v>
      </c>
      <c r="E157" s="196" t="s">
        <v>19</v>
      </c>
      <c r="F157" s="197" t="s">
        <v>1030</v>
      </c>
      <c r="G157" s="194"/>
      <c r="H157" s="198">
        <v>47.567999999999998</v>
      </c>
      <c r="I157" s="199"/>
      <c r="J157" s="194"/>
      <c r="K157" s="194"/>
      <c r="L157" s="200"/>
      <c r="M157" s="201"/>
      <c r="N157" s="202"/>
      <c r="O157" s="202"/>
      <c r="P157" s="202"/>
      <c r="Q157" s="202"/>
      <c r="R157" s="202"/>
      <c r="S157" s="202"/>
      <c r="T157" s="203"/>
      <c r="AT157" s="204" t="s">
        <v>197</v>
      </c>
      <c r="AU157" s="204" t="s">
        <v>81</v>
      </c>
      <c r="AV157" s="13" t="s">
        <v>81</v>
      </c>
      <c r="AW157" s="13" t="s">
        <v>33</v>
      </c>
      <c r="AX157" s="13" t="s">
        <v>79</v>
      </c>
      <c r="AY157" s="204" t="s">
        <v>187</v>
      </c>
    </row>
    <row r="158" spans="1:65" s="2" customFormat="1" ht="24.2" customHeight="1">
      <c r="A158" s="35"/>
      <c r="B158" s="36"/>
      <c r="C158" s="175" t="s">
        <v>317</v>
      </c>
      <c r="D158" s="175" t="s">
        <v>189</v>
      </c>
      <c r="E158" s="176" t="s">
        <v>336</v>
      </c>
      <c r="F158" s="177" t="s">
        <v>337</v>
      </c>
      <c r="G158" s="178" t="s">
        <v>144</v>
      </c>
      <c r="H158" s="179">
        <v>62.963999999999999</v>
      </c>
      <c r="I158" s="180"/>
      <c r="J158" s="181">
        <f>ROUND(I158*H158,2)</f>
        <v>0</v>
      </c>
      <c r="K158" s="177" t="s">
        <v>192</v>
      </c>
      <c r="L158" s="40"/>
      <c r="M158" s="182" t="s">
        <v>19</v>
      </c>
      <c r="N158" s="183" t="s">
        <v>42</v>
      </c>
      <c r="O158" s="65"/>
      <c r="P158" s="184">
        <f>O158*H158</f>
        <v>0</v>
      </c>
      <c r="Q158" s="184">
        <v>0</v>
      </c>
      <c r="R158" s="184">
        <f>Q158*H158</f>
        <v>0</v>
      </c>
      <c r="S158" s="184">
        <v>0</v>
      </c>
      <c r="T158" s="185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6" t="s">
        <v>193</v>
      </c>
      <c r="AT158" s="186" t="s">
        <v>189</v>
      </c>
      <c r="AU158" s="186" t="s">
        <v>81</v>
      </c>
      <c r="AY158" s="18" t="s">
        <v>187</v>
      </c>
      <c r="BE158" s="187">
        <f>IF(N158="základní",J158,0)</f>
        <v>0</v>
      </c>
      <c r="BF158" s="187">
        <f>IF(N158="snížená",J158,0)</f>
        <v>0</v>
      </c>
      <c r="BG158" s="187">
        <f>IF(N158="zákl. přenesená",J158,0)</f>
        <v>0</v>
      </c>
      <c r="BH158" s="187">
        <f>IF(N158="sníž. přenesená",J158,0)</f>
        <v>0</v>
      </c>
      <c r="BI158" s="187">
        <f>IF(N158="nulová",J158,0)</f>
        <v>0</v>
      </c>
      <c r="BJ158" s="18" t="s">
        <v>79</v>
      </c>
      <c r="BK158" s="187">
        <f>ROUND(I158*H158,2)</f>
        <v>0</v>
      </c>
      <c r="BL158" s="18" t="s">
        <v>193</v>
      </c>
      <c r="BM158" s="186" t="s">
        <v>1031</v>
      </c>
    </row>
    <row r="159" spans="1:65" s="2" customFormat="1" ht="11.25">
      <c r="A159" s="35"/>
      <c r="B159" s="36"/>
      <c r="C159" s="37"/>
      <c r="D159" s="188" t="s">
        <v>195</v>
      </c>
      <c r="E159" s="37"/>
      <c r="F159" s="189" t="s">
        <v>339</v>
      </c>
      <c r="G159" s="37"/>
      <c r="H159" s="37"/>
      <c r="I159" s="190"/>
      <c r="J159" s="37"/>
      <c r="K159" s="37"/>
      <c r="L159" s="40"/>
      <c r="M159" s="191"/>
      <c r="N159" s="192"/>
      <c r="O159" s="65"/>
      <c r="P159" s="65"/>
      <c r="Q159" s="65"/>
      <c r="R159" s="65"/>
      <c r="S159" s="65"/>
      <c r="T159" s="66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T159" s="18" t="s">
        <v>195</v>
      </c>
      <c r="AU159" s="18" t="s">
        <v>81</v>
      </c>
    </row>
    <row r="160" spans="1:65" s="13" customFormat="1" ht="11.25">
      <c r="B160" s="193"/>
      <c r="C160" s="194"/>
      <c r="D160" s="195" t="s">
        <v>197</v>
      </c>
      <c r="E160" s="196" t="s">
        <v>19</v>
      </c>
      <c r="F160" s="197" t="s">
        <v>1032</v>
      </c>
      <c r="G160" s="194"/>
      <c r="H160" s="198">
        <v>88</v>
      </c>
      <c r="I160" s="199"/>
      <c r="J160" s="194"/>
      <c r="K160" s="194"/>
      <c r="L160" s="200"/>
      <c r="M160" s="201"/>
      <c r="N160" s="202"/>
      <c r="O160" s="202"/>
      <c r="P160" s="202"/>
      <c r="Q160" s="202"/>
      <c r="R160" s="202"/>
      <c r="S160" s="202"/>
      <c r="T160" s="203"/>
      <c r="AT160" s="204" t="s">
        <v>197</v>
      </c>
      <c r="AU160" s="204" t="s">
        <v>81</v>
      </c>
      <c r="AV160" s="13" t="s">
        <v>81</v>
      </c>
      <c r="AW160" s="13" t="s">
        <v>33</v>
      </c>
      <c r="AX160" s="13" t="s">
        <v>71</v>
      </c>
      <c r="AY160" s="204" t="s">
        <v>187</v>
      </c>
    </row>
    <row r="161" spans="1:65" s="13" customFormat="1" ht="11.25">
      <c r="B161" s="193"/>
      <c r="C161" s="194"/>
      <c r="D161" s="195" t="s">
        <v>197</v>
      </c>
      <c r="E161" s="196" t="s">
        <v>19</v>
      </c>
      <c r="F161" s="197" t="s">
        <v>1033</v>
      </c>
      <c r="G161" s="194"/>
      <c r="H161" s="198">
        <v>-1.6</v>
      </c>
      <c r="I161" s="199"/>
      <c r="J161" s="194"/>
      <c r="K161" s="194"/>
      <c r="L161" s="200"/>
      <c r="M161" s="201"/>
      <c r="N161" s="202"/>
      <c r="O161" s="202"/>
      <c r="P161" s="202"/>
      <c r="Q161" s="202"/>
      <c r="R161" s="202"/>
      <c r="S161" s="202"/>
      <c r="T161" s="203"/>
      <c r="AT161" s="204" t="s">
        <v>197</v>
      </c>
      <c r="AU161" s="204" t="s">
        <v>81</v>
      </c>
      <c r="AV161" s="13" t="s">
        <v>81</v>
      </c>
      <c r="AW161" s="13" t="s">
        <v>33</v>
      </c>
      <c r="AX161" s="13" t="s">
        <v>71</v>
      </c>
      <c r="AY161" s="204" t="s">
        <v>187</v>
      </c>
    </row>
    <row r="162" spans="1:65" s="13" customFormat="1" ht="11.25">
      <c r="B162" s="193"/>
      <c r="C162" s="194"/>
      <c r="D162" s="195" t="s">
        <v>197</v>
      </c>
      <c r="E162" s="196" t="s">
        <v>19</v>
      </c>
      <c r="F162" s="197" t="s">
        <v>1034</v>
      </c>
      <c r="G162" s="194"/>
      <c r="H162" s="198">
        <v>-2.4</v>
      </c>
      <c r="I162" s="199"/>
      <c r="J162" s="194"/>
      <c r="K162" s="194"/>
      <c r="L162" s="200"/>
      <c r="M162" s="201"/>
      <c r="N162" s="202"/>
      <c r="O162" s="202"/>
      <c r="P162" s="202"/>
      <c r="Q162" s="202"/>
      <c r="R162" s="202"/>
      <c r="S162" s="202"/>
      <c r="T162" s="203"/>
      <c r="AT162" s="204" t="s">
        <v>197</v>
      </c>
      <c r="AU162" s="204" t="s">
        <v>81</v>
      </c>
      <c r="AV162" s="13" t="s">
        <v>81</v>
      </c>
      <c r="AW162" s="13" t="s">
        <v>33</v>
      </c>
      <c r="AX162" s="13" t="s">
        <v>71</v>
      </c>
      <c r="AY162" s="204" t="s">
        <v>187</v>
      </c>
    </row>
    <row r="163" spans="1:65" s="15" customFormat="1" ht="11.25">
      <c r="B163" s="216"/>
      <c r="C163" s="217"/>
      <c r="D163" s="195" t="s">
        <v>197</v>
      </c>
      <c r="E163" s="218" t="s">
        <v>19</v>
      </c>
      <c r="F163" s="219" t="s">
        <v>1035</v>
      </c>
      <c r="G163" s="217"/>
      <c r="H163" s="218" t="s">
        <v>19</v>
      </c>
      <c r="I163" s="220"/>
      <c r="J163" s="217"/>
      <c r="K163" s="217"/>
      <c r="L163" s="221"/>
      <c r="M163" s="222"/>
      <c r="N163" s="223"/>
      <c r="O163" s="223"/>
      <c r="P163" s="223"/>
      <c r="Q163" s="223"/>
      <c r="R163" s="223"/>
      <c r="S163" s="223"/>
      <c r="T163" s="224"/>
      <c r="AT163" s="225" t="s">
        <v>197</v>
      </c>
      <c r="AU163" s="225" t="s">
        <v>81</v>
      </c>
      <c r="AV163" s="15" t="s">
        <v>79</v>
      </c>
      <c r="AW163" s="15" t="s">
        <v>33</v>
      </c>
      <c r="AX163" s="15" t="s">
        <v>71</v>
      </c>
      <c r="AY163" s="225" t="s">
        <v>187</v>
      </c>
    </row>
    <row r="164" spans="1:65" s="13" customFormat="1" ht="11.25">
      <c r="B164" s="193"/>
      <c r="C164" s="194"/>
      <c r="D164" s="195" t="s">
        <v>197</v>
      </c>
      <c r="E164" s="196" t="s">
        <v>19</v>
      </c>
      <c r="F164" s="197" t="s">
        <v>1036</v>
      </c>
      <c r="G164" s="194"/>
      <c r="H164" s="198">
        <v>-21.036000000000001</v>
      </c>
      <c r="I164" s="199"/>
      <c r="J164" s="194"/>
      <c r="K164" s="194"/>
      <c r="L164" s="200"/>
      <c r="M164" s="201"/>
      <c r="N164" s="202"/>
      <c r="O164" s="202"/>
      <c r="P164" s="202"/>
      <c r="Q164" s="202"/>
      <c r="R164" s="202"/>
      <c r="S164" s="202"/>
      <c r="T164" s="203"/>
      <c r="AT164" s="204" t="s">
        <v>197</v>
      </c>
      <c r="AU164" s="204" t="s">
        <v>81</v>
      </c>
      <c r="AV164" s="13" t="s">
        <v>81</v>
      </c>
      <c r="AW164" s="13" t="s">
        <v>33</v>
      </c>
      <c r="AX164" s="13" t="s">
        <v>71</v>
      </c>
      <c r="AY164" s="204" t="s">
        <v>187</v>
      </c>
    </row>
    <row r="165" spans="1:65" s="14" customFormat="1" ht="11.25">
      <c r="B165" s="205"/>
      <c r="C165" s="206"/>
      <c r="D165" s="195" t="s">
        <v>197</v>
      </c>
      <c r="E165" s="207" t="s">
        <v>147</v>
      </c>
      <c r="F165" s="208" t="s">
        <v>199</v>
      </c>
      <c r="G165" s="206"/>
      <c r="H165" s="209">
        <v>62.963999999999999</v>
      </c>
      <c r="I165" s="210"/>
      <c r="J165" s="206"/>
      <c r="K165" s="206"/>
      <c r="L165" s="211"/>
      <c r="M165" s="212"/>
      <c r="N165" s="213"/>
      <c r="O165" s="213"/>
      <c r="P165" s="213"/>
      <c r="Q165" s="213"/>
      <c r="R165" s="213"/>
      <c r="S165" s="213"/>
      <c r="T165" s="214"/>
      <c r="AT165" s="215" t="s">
        <v>197</v>
      </c>
      <c r="AU165" s="215" t="s">
        <v>81</v>
      </c>
      <c r="AV165" s="14" t="s">
        <v>193</v>
      </c>
      <c r="AW165" s="14" t="s">
        <v>33</v>
      </c>
      <c r="AX165" s="14" t="s">
        <v>79</v>
      </c>
      <c r="AY165" s="215" t="s">
        <v>187</v>
      </c>
    </row>
    <row r="166" spans="1:65" s="12" customFormat="1" ht="22.9" customHeight="1">
      <c r="B166" s="159"/>
      <c r="C166" s="160"/>
      <c r="D166" s="161" t="s">
        <v>70</v>
      </c>
      <c r="E166" s="173" t="s">
        <v>81</v>
      </c>
      <c r="F166" s="173" t="s">
        <v>1037</v>
      </c>
      <c r="G166" s="160"/>
      <c r="H166" s="160"/>
      <c r="I166" s="163"/>
      <c r="J166" s="174">
        <f>BK166</f>
        <v>0</v>
      </c>
      <c r="K166" s="160"/>
      <c r="L166" s="165"/>
      <c r="M166" s="166"/>
      <c r="N166" s="167"/>
      <c r="O166" s="167"/>
      <c r="P166" s="168">
        <f>SUM(P167:P177)</f>
        <v>0</v>
      </c>
      <c r="Q166" s="167"/>
      <c r="R166" s="168">
        <f>SUM(R167:R177)</f>
        <v>9.1623072099999998</v>
      </c>
      <c r="S166" s="167"/>
      <c r="T166" s="169">
        <f>SUM(T167:T177)</f>
        <v>0</v>
      </c>
      <c r="AR166" s="170" t="s">
        <v>79</v>
      </c>
      <c r="AT166" s="171" t="s">
        <v>70</v>
      </c>
      <c r="AU166" s="171" t="s">
        <v>79</v>
      </c>
      <c r="AY166" s="170" t="s">
        <v>187</v>
      </c>
      <c r="BK166" s="172">
        <f>SUM(BK167:BK177)</f>
        <v>0</v>
      </c>
    </row>
    <row r="167" spans="1:65" s="2" customFormat="1" ht="21.75" customHeight="1">
      <c r="A167" s="35"/>
      <c r="B167" s="36"/>
      <c r="C167" s="175" t="s">
        <v>322</v>
      </c>
      <c r="D167" s="175" t="s">
        <v>189</v>
      </c>
      <c r="E167" s="176" t="s">
        <v>1038</v>
      </c>
      <c r="F167" s="177" t="s">
        <v>1039</v>
      </c>
      <c r="G167" s="178" t="s">
        <v>144</v>
      </c>
      <c r="H167" s="179">
        <v>1.6</v>
      </c>
      <c r="I167" s="180"/>
      <c r="J167" s="181">
        <f>ROUND(I167*H167,2)</f>
        <v>0</v>
      </c>
      <c r="K167" s="177" t="s">
        <v>192</v>
      </c>
      <c r="L167" s="40"/>
      <c r="M167" s="182" t="s">
        <v>19</v>
      </c>
      <c r="N167" s="183" t="s">
        <v>42</v>
      </c>
      <c r="O167" s="65"/>
      <c r="P167" s="184">
        <f>O167*H167</f>
        <v>0</v>
      </c>
      <c r="Q167" s="184">
        <v>2.16</v>
      </c>
      <c r="R167" s="184">
        <f>Q167*H167</f>
        <v>3.4560000000000004</v>
      </c>
      <c r="S167" s="184">
        <v>0</v>
      </c>
      <c r="T167" s="185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6" t="s">
        <v>193</v>
      </c>
      <c r="AT167" s="186" t="s">
        <v>189</v>
      </c>
      <c r="AU167" s="186" t="s">
        <v>81</v>
      </c>
      <c r="AY167" s="18" t="s">
        <v>187</v>
      </c>
      <c r="BE167" s="187">
        <f>IF(N167="základní",J167,0)</f>
        <v>0</v>
      </c>
      <c r="BF167" s="187">
        <f>IF(N167="snížená",J167,0)</f>
        <v>0</v>
      </c>
      <c r="BG167" s="187">
        <f>IF(N167="zákl. přenesená",J167,0)</f>
        <v>0</v>
      </c>
      <c r="BH167" s="187">
        <f>IF(N167="sníž. přenesená",J167,0)</f>
        <v>0</v>
      </c>
      <c r="BI167" s="187">
        <f>IF(N167="nulová",J167,0)</f>
        <v>0</v>
      </c>
      <c r="BJ167" s="18" t="s">
        <v>79</v>
      </c>
      <c r="BK167" s="187">
        <f>ROUND(I167*H167,2)</f>
        <v>0</v>
      </c>
      <c r="BL167" s="18" t="s">
        <v>193</v>
      </c>
      <c r="BM167" s="186" t="s">
        <v>1040</v>
      </c>
    </row>
    <row r="168" spans="1:65" s="2" customFormat="1" ht="11.25">
      <c r="A168" s="35"/>
      <c r="B168" s="36"/>
      <c r="C168" s="37"/>
      <c r="D168" s="188" t="s">
        <v>195</v>
      </c>
      <c r="E168" s="37"/>
      <c r="F168" s="189" t="s">
        <v>1041</v>
      </c>
      <c r="G168" s="37"/>
      <c r="H168" s="37"/>
      <c r="I168" s="190"/>
      <c r="J168" s="37"/>
      <c r="K168" s="37"/>
      <c r="L168" s="40"/>
      <c r="M168" s="191"/>
      <c r="N168" s="192"/>
      <c r="O168" s="65"/>
      <c r="P168" s="65"/>
      <c r="Q168" s="65"/>
      <c r="R168" s="65"/>
      <c r="S168" s="65"/>
      <c r="T168" s="66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T168" s="18" t="s">
        <v>195</v>
      </c>
      <c r="AU168" s="18" t="s">
        <v>81</v>
      </c>
    </row>
    <row r="169" spans="1:65" s="13" customFormat="1" ht="11.25">
      <c r="B169" s="193"/>
      <c r="C169" s="194"/>
      <c r="D169" s="195" t="s">
        <v>197</v>
      </c>
      <c r="E169" s="196" t="s">
        <v>19</v>
      </c>
      <c r="F169" s="197" t="s">
        <v>1042</v>
      </c>
      <c r="G169" s="194"/>
      <c r="H169" s="198">
        <v>1.6</v>
      </c>
      <c r="I169" s="199"/>
      <c r="J169" s="194"/>
      <c r="K169" s="194"/>
      <c r="L169" s="200"/>
      <c r="M169" s="201"/>
      <c r="N169" s="202"/>
      <c r="O169" s="202"/>
      <c r="P169" s="202"/>
      <c r="Q169" s="202"/>
      <c r="R169" s="202"/>
      <c r="S169" s="202"/>
      <c r="T169" s="203"/>
      <c r="AT169" s="204" t="s">
        <v>197</v>
      </c>
      <c r="AU169" s="204" t="s">
        <v>81</v>
      </c>
      <c r="AV169" s="13" t="s">
        <v>81</v>
      </c>
      <c r="AW169" s="13" t="s">
        <v>33</v>
      </c>
      <c r="AX169" s="13" t="s">
        <v>71</v>
      </c>
      <c r="AY169" s="204" t="s">
        <v>187</v>
      </c>
    </row>
    <row r="170" spans="1:65" s="14" customFormat="1" ht="11.25">
      <c r="B170" s="205"/>
      <c r="C170" s="206"/>
      <c r="D170" s="195" t="s">
        <v>197</v>
      </c>
      <c r="E170" s="207" t="s">
        <v>150</v>
      </c>
      <c r="F170" s="208" t="s">
        <v>199</v>
      </c>
      <c r="G170" s="206"/>
      <c r="H170" s="209">
        <v>1.6</v>
      </c>
      <c r="I170" s="210"/>
      <c r="J170" s="206"/>
      <c r="K170" s="206"/>
      <c r="L170" s="211"/>
      <c r="M170" s="212"/>
      <c r="N170" s="213"/>
      <c r="O170" s="213"/>
      <c r="P170" s="213"/>
      <c r="Q170" s="213"/>
      <c r="R170" s="213"/>
      <c r="S170" s="213"/>
      <c r="T170" s="214"/>
      <c r="AT170" s="215" t="s">
        <v>197</v>
      </c>
      <c r="AU170" s="215" t="s">
        <v>81</v>
      </c>
      <c r="AV170" s="14" t="s">
        <v>193</v>
      </c>
      <c r="AW170" s="14" t="s">
        <v>33</v>
      </c>
      <c r="AX170" s="14" t="s">
        <v>79</v>
      </c>
      <c r="AY170" s="215" t="s">
        <v>187</v>
      </c>
    </row>
    <row r="171" spans="1:65" s="2" customFormat="1" ht="21.75" customHeight="1">
      <c r="A171" s="35"/>
      <c r="B171" s="36"/>
      <c r="C171" s="175" t="s">
        <v>327</v>
      </c>
      <c r="D171" s="175" t="s">
        <v>189</v>
      </c>
      <c r="E171" s="176" t="s">
        <v>1043</v>
      </c>
      <c r="F171" s="177" t="s">
        <v>1044</v>
      </c>
      <c r="G171" s="178" t="s">
        <v>144</v>
      </c>
      <c r="H171" s="179">
        <v>2.4</v>
      </c>
      <c r="I171" s="180"/>
      <c r="J171" s="181">
        <f>ROUND(I171*H171,2)</f>
        <v>0</v>
      </c>
      <c r="K171" s="177" t="s">
        <v>192</v>
      </c>
      <c r="L171" s="40"/>
      <c r="M171" s="182" t="s">
        <v>19</v>
      </c>
      <c r="N171" s="183" t="s">
        <v>42</v>
      </c>
      <c r="O171" s="65"/>
      <c r="P171" s="184">
        <f>O171*H171</f>
        <v>0</v>
      </c>
      <c r="Q171" s="184">
        <v>2.3010199999999998</v>
      </c>
      <c r="R171" s="184">
        <f>Q171*H171</f>
        <v>5.5224479999999998</v>
      </c>
      <c r="S171" s="184">
        <v>0</v>
      </c>
      <c r="T171" s="185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6" t="s">
        <v>193</v>
      </c>
      <c r="AT171" s="186" t="s">
        <v>189</v>
      </c>
      <c r="AU171" s="186" t="s">
        <v>81</v>
      </c>
      <c r="AY171" s="18" t="s">
        <v>187</v>
      </c>
      <c r="BE171" s="187">
        <f>IF(N171="základní",J171,0)</f>
        <v>0</v>
      </c>
      <c r="BF171" s="187">
        <f>IF(N171="snížená",J171,0)</f>
        <v>0</v>
      </c>
      <c r="BG171" s="187">
        <f>IF(N171="zákl. přenesená",J171,0)</f>
        <v>0</v>
      </c>
      <c r="BH171" s="187">
        <f>IF(N171="sníž. přenesená",J171,0)</f>
        <v>0</v>
      </c>
      <c r="BI171" s="187">
        <f>IF(N171="nulová",J171,0)</f>
        <v>0</v>
      </c>
      <c r="BJ171" s="18" t="s">
        <v>79</v>
      </c>
      <c r="BK171" s="187">
        <f>ROUND(I171*H171,2)</f>
        <v>0</v>
      </c>
      <c r="BL171" s="18" t="s">
        <v>193</v>
      </c>
      <c r="BM171" s="186" t="s">
        <v>1045</v>
      </c>
    </row>
    <row r="172" spans="1:65" s="2" customFormat="1" ht="11.25">
      <c r="A172" s="35"/>
      <c r="B172" s="36"/>
      <c r="C172" s="37"/>
      <c r="D172" s="188" t="s">
        <v>195</v>
      </c>
      <c r="E172" s="37"/>
      <c r="F172" s="189" t="s">
        <v>1046</v>
      </c>
      <c r="G172" s="37"/>
      <c r="H172" s="37"/>
      <c r="I172" s="190"/>
      <c r="J172" s="37"/>
      <c r="K172" s="37"/>
      <c r="L172" s="40"/>
      <c r="M172" s="191"/>
      <c r="N172" s="192"/>
      <c r="O172" s="65"/>
      <c r="P172" s="65"/>
      <c r="Q172" s="65"/>
      <c r="R172" s="65"/>
      <c r="S172" s="65"/>
      <c r="T172" s="66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T172" s="18" t="s">
        <v>195</v>
      </c>
      <c r="AU172" s="18" t="s">
        <v>81</v>
      </c>
    </row>
    <row r="173" spans="1:65" s="13" customFormat="1" ht="11.25">
      <c r="B173" s="193"/>
      <c r="C173" s="194"/>
      <c r="D173" s="195" t="s">
        <v>197</v>
      </c>
      <c r="E173" s="196" t="s">
        <v>19</v>
      </c>
      <c r="F173" s="197" t="s">
        <v>1047</v>
      </c>
      <c r="G173" s="194"/>
      <c r="H173" s="198">
        <v>2.4</v>
      </c>
      <c r="I173" s="199"/>
      <c r="J173" s="194"/>
      <c r="K173" s="194"/>
      <c r="L173" s="200"/>
      <c r="M173" s="201"/>
      <c r="N173" s="202"/>
      <c r="O173" s="202"/>
      <c r="P173" s="202"/>
      <c r="Q173" s="202"/>
      <c r="R173" s="202"/>
      <c r="S173" s="202"/>
      <c r="T173" s="203"/>
      <c r="AT173" s="204" t="s">
        <v>197</v>
      </c>
      <c r="AU173" s="204" t="s">
        <v>81</v>
      </c>
      <c r="AV173" s="13" t="s">
        <v>81</v>
      </c>
      <c r="AW173" s="13" t="s">
        <v>33</v>
      </c>
      <c r="AX173" s="13" t="s">
        <v>71</v>
      </c>
      <c r="AY173" s="204" t="s">
        <v>187</v>
      </c>
    </row>
    <row r="174" spans="1:65" s="14" customFormat="1" ht="11.25">
      <c r="B174" s="205"/>
      <c r="C174" s="206"/>
      <c r="D174" s="195" t="s">
        <v>197</v>
      </c>
      <c r="E174" s="207" t="s">
        <v>932</v>
      </c>
      <c r="F174" s="208" t="s">
        <v>199</v>
      </c>
      <c r="G174" s="206"/>
      <c r="H174" s="209">
        <v>2.4</v>
      </c>
      <c r="I174" s="210"/>
      <c r="J174" s="206"/>
      <c r="K174" s="206"/>
      <c r="L174" s="211"/>
      <c r="M174" s="212"/>
      <c r="N174" s="213"/>
      <c r="O174" s="213"/>
      <c r="P174" s="213"/>
      <c r="Q174" s="213"/>
      <c r="R174" s="213"/>
      <c r="S174" s="213"/>
      <c r="T174" s="214"/>
      <c r="AT174" s="215" t="s">
        <v>197</v>
      </c>
      <c r="AU174" s="215" t="s">
        <v>81</v>
      </c>
      <c r="AV174" s="14" t="s">
        <v>193</v>
      </c>
      <c r="AW174" s="14" t="s">
        <v>33</v>
      </c>
      <c r="AX174" s="14" t="s">
        <v>79</v>
      </c>
      <c r="AY174" s="215" t="s">
        <v>187</v>
      </c>
    </row>
    <row r="175" spans="1:65" s="2" customFormat="1" ht="16.5" customHeight="1">
      <c r="A175" s="35"/>
      <c r="B175" s="36"/>
      <c r="C175" s="175" t="s">
        <v>335</v>
      </c>
      <c r="D175" s="175" t="s">
        <v>189</v>
      </c>
      <c r="E175" s="176" t="s">
        <v>1048</v>
      </c>
      <c r="F175" s="177" t="s">
        <v>1049</v>
      </c>
      <c r="G175" s="178" t="s">
        <v>330</v>
      </c>
      <c r="H175" s="179">
        <v>0.17299999999999999</v>
      </c>
      <c r="I175" s="180"/>
      <c r="J175" s="181">
        <f>ROUND(I175*H175,2)</f>
        <v>0</v>
      </c>
      <c r="K175" s="177" t="s">
        <v>192</v>
      </c>
      <c r="L175" s="40"/>
      <c r="M175" s="182" t="s">
        <v>19</v>
      </c>
      <c r="N175" s="183" t="s">
        <v>42</v>
      </c>
      <c r="O175" s="65"/>
      <c r="P175" s="184">
        <f>O175*H175</f>
        <v>0</v>
      </c>
      <c r="Q175" s="184">
        <v>1.06277</v>
      </c>
      <c r="R175" s="184">
        <f>Q175*H175</f>
        <v>0.18385921</v>
      </c>
      <c r="S175" s="184">
        <v>0</v>
      </c>
      <c r="T175" s="185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6" t="s">
        <v>193</v>
      </c>
      <c r="AT175" s="186" t="s">
        <v>189</v>
      </c>
      <c r="AU175" s="186" t="s">
        <v>81</v>
      </c>
      <c r="AY175" s="18" t="s">
        <v>187</v>
      </c>
      <c r="BE175" s="187">
        <f>IF(N175="základní",J175,0)</f>
        <v>0</v>
      </c>
      <c r="BF175" s="187">
        <f>IF(N175="snížená",J175,0)</f>
        <v>0</v>
      </c>
      <c r="BG175" s="187">
        <f>IF(N175="zákl. přenesená",J175,0)</f>
        <v>0</v>
      </c>
      <c r="BH175" s="187">
        <f>IF(N175="sníž. přenesená",J175,0)</f>
        <v>0</v>
      </c>
      <c r="BI175" s="187">
        <f>IF(N175="nulová",J175,0)</f>
        <v>0</v>
      </c>
      <c r="BJ175" s="18" t="s">
        <v>79</v>
      </c>
      <c r="BK175" s="187">
        <f>ROUND(I175*H175,2)</f>
        <v>0</v>
      </c>
      <c r="BL175" s="18" t="s">
        <v>193</v>
      </c>
      <c r="BM175" s="186" t="s">
        <v>1050</v>
      </c>
    </row>
    <row r="176" spans="1:65" s="2" customFormat="1" ht="11.25">
      <c r="A176" s="35"/>
      <c r="B176" s="36"/>
      <c r="C176" s="37"/>
      <c r="D176" s="188" t="s">
        <v>195</v>
      </c>
      <c r="E176" s="37"/>
      <c r="F176" s="189" t="s">
        <v>1051</v>
      </c>
      <c r="G176" s="37"/>
      <c r="H176" s="37"/>
      <c r="I176" s="190"/>
      <c r="J176" s="37"/>
      <c r="K176" s="37"/>
      <c r="L176" s="40"/>
      <c r="M176" s="191"/>
      <c r="N176" s="192"/>
      <c r="O176" s="65"/>
      <c r="P176" s="65"/>
      <c r="Q176" s="65"/>
      <c r="R176" s="65"/>
      <c r="S176" s="65"/>
      <c r="T176" s="66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T176" s="18" t="s">
        <v>195</v>
      </c>
      <c r="AU176" s="18" t="s">
        <v>81</v>
      </c>
    </row>
    <row r="177" spans="1:65" s="13" customFormat="1" ht="11.25">
      <c r="B177" s="193"/>
      <c r="C177" s="194"/>
      <c r="D177" s="195" t="s">
        <v>197</v>
      </c>
      <c r="E177" s="196" t="s">
        <v>19</v>
      </c>
      <c r="F177" s="197" t="s">
        <v>1052</v>
      </c>
      <c r="G177" s="194"/>
      <c r="H177" s="198">
        <v>0.17299999999999999</v>
      </c>
      <c r="I177" s="199"/>
      <c r="J177" s="194"/>
      <c r="K177" s="194"/>
      <c r="L177" s="200"/>
      <c r="M177" s="201"/>
      <c r="N177" s="202"/>
      <c r="O177" s="202"/>
      <c r="P177" s="202"/>
      <c r="Q177" s="202"/>
      <c r="R177" s="202"/>
      <c r="S177" s="202"/>
      <c r="T177" s="203"/>
      <c r="AT177" s="204" t="s">
        <v>197</v>
      </c>
      <c r="AU177" s="204" t="s">
        <v>81</v>
      </c>
      <c r="AV177" s="13" t="s">
        <v>81</v>
      </c>
      <c r="AW177" s="13" t="s">
        <v>33</v>
      </c>
      <c r="AX177" s="13" t="s">
        <v>79</v>
      </c>
      <c r="AY177" s="204" t="s">
        <v>187</v>
      </c>
    </row>
    <row r="178" spans="1:65" s="12" customFormat="1" ht="22.9" customHeight="1">
      <c r="B178" s="159"/>
      <c r="C178" s="160"/>
      <c r="D178" s="161" t="s">
        <v>70</v>
      </c>
      <c r="E178" s="173" t="s">
        <v>214</v>
      </c>
      <c r="F178" s="173" t="s">
        <v>474</v>
      </c>
      <c r="G178" s="160"/>
      <c r="H178" s="160"/>
      <c r="I178" s="163"/>
      <c r="J178" s="174">
        <f>BK178</f>
        <v>0</v>
      </c>
      <c r="K178" s="160"/>
      <c r="L178" s="165"/>
      <c r="M178" s="166"/>
      <c r="N178" s="167"/>
      <c r="O178" s="167"/>
      <c r="P178" s="168">
        <f>SUM(P179:P187)</f>
        <v>0</v>
      </c>
      <c r="Q178" s="167"/>
      <c r="R178" s="168">
        <f>SUM(R179:R187)</f>
        <v>23.1410524</v>
      </c>
      <c r="S178" s="167"/>
      <c r="T178" s="169">
        <f>SUM(T179:T187)</f>
        <v>0</v>
      </c>
      <c r="AR178" s="170" t="s">
        <v>79</v>
      </c>
      <c r="AT178" s="171" t="s">
        <v>70</v>
      </c>
      <c r="AU178" s="171" t="s">
        <v>79</v>
      </c>
      <c r="AY178" s="170" t="s">
        <v>187</v>
      </c>
      <c r="BK178" s="172">
        <f>SUM(BK179:BK187)</f>
        <v>0</v>
      </c>
    </row>
    <row r="179" spans="1:65" s="2" customFormat="1" ht="24.2" customHeight="1">
      <c r="A179" s="35"/>
      <c r="B179" s="36"/>
      <c r="C179" s="175" t="s">
        <v>345</v>
      </c>
      <c r="D179" s="175" t="s">
        <v>189</v>
      </c>
      <c r="E179" s="176" t="s">
        <v>1053</v>
      </c>
      <c r="F179" s="177" t="s">
        <v>1054</v>
      </c>
      <c r="G179" s="178" t="s">
        <v>124</v>
      </c>
      <c r="H179" s="179">
        <v>93.62</v>
      </c>
      <c r="I179" s="180"/>
      <c r="J179" s="181">
        <f>ROUND(I179*H179,2)</f>
        <v>0</v>
      </c>
      <c r="K179" s="177" t="s">
        <v>192</v>
      </c>
      <c r="L179" s="40"/>
      <c r="M179" s="182" t="s">
        <v>19</v>
      </c>
      <c r="N179" s="183" t="s">
        <v>42</v>
      </c>
      <c r="O179" s="65"/>
      <c r="P179" s="184">
        <f>O179*H179</f>
        <v>0</v>
      </c>
      <c r="Q179" s="184">
        <v>0</v>
      </c>
      <c r="R179" s="184">
        <f>Q179*H179</f>
        <v>0</v>
      </c>
      <c r="S179" s="184">
        <v>0</v>
      </c>
      <c r="T179" s="185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6" t="s">
        <v>193</v>
      </c>
      <c r="AT179" s="186" t="s">
        <v>189</v>
      </c>
      <c r="AU179" s="186" t="s">
        <v>81</v>
      </c>
      <c r="AY179" s="18" t="s">
        <v>187</v>
      </c>
      <c r="BE179" s="187">
        <f>IF(N179="základní",J179,0)</f>
        <v>0</v>
      </c>
      <c r="BF179" s="187">
        <f>IF(N179="snížená",J179,0)</f>
        <v>0</v>
      </c>
      <c r="BG179" s="187">
        <f>IF(N179="zákl. přenesená",J179,0)</f>
        <v>0</v>
      </c>
      <c r="BH179" s="187">
        <f>IF(N179="sníž. přenesená",J179,0)</f>
        <v>0</v>
      </c>
      <c r="BI179" s="187">
        <f>IF(N179="nulová",J179,0)</f>
        <v>0</v>
      </c>
      <c r="BJ179" s="18" t="s">
        <v>79</v>
      </c>
      <c r="BK179" s="187">
        <f>ROUND(I179*H179,2)</f>
        <v>0</v>
      </c>
      <c r="BL179" s="18" t="s">
        <v>193</v>
      </c>
      <c r="BM179" s="186" t="s">
        <v>1055</v>
      </c>
    </row>
    <row r="180" spans="1:65" s="2" customFormat="1" ht="11.25">
      <c r="A180" s="35"/>
      <c r="B180" s="36"/>
      <c r="C180" s="37"/>
      <c r="D180" s="188" t="s">
        <v>195</v>
      </c>
      <c r="E180" s="37"/>
      <c r="F180" s="189" t="s">
        <v>1056</v>
      </c>
      <c r="G180" s="37"/>
      <c r="H180" s="37"/>
      <c r="I180" s="190"/>
      <c r="J180" s="37"/>
      <c r="K180" s="37"/>
      <c r="L180" s="40"/>
      <c r="M180" s="191"/>
      <c r="N180" s="192"/>
      <c r="O180" s="65"/>
      <c r="P180" s="65"/>
      <c r="Q180" s="65"/>
      <c r="R180" s="65"/>
      <c r="S180" s="65"/>
      <c r="T180" s="66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T180" s="18" t="s">
        <v>195</v>
      </c>
      <c r="AU180" s="18" t="s">
        <v>81</v>
      </c>
    </row>
    <row r="181" spans="1:65" s="2" customFormat="1" ht="24.2" customHeight="1">
      <c r="A181" s="35"/>
      <c r="B181" s="36"/>
      <c r="C181" s="175" t="s">
        <v>354</v>
      </c>
      <c r="D181" s="175" t="s">
        <v>189</v>
      </c>
      <c r="E181" s="176" t="s">
        <v>1057</v>
      </c>
      <c r="F181" s="177" t="s">
        <v>1058</v>
      </c>
      <c r="G181" s="178" t="s">
        <v>124</v>
      </c>
      <c r="H181" s="179">
        <v>93.62</v>
      </c>
      <c r="I181" s="180"/>
      <c r="J181" s="181">
        <f>ROUND(I181*H181,2)</f>
        <v>0</v>
      </c>
      <c r="K181" s="177" t="s">
        <v>192</v>
      </c>
      <c r="L181" s="40"/>
      <c r="M181" s="182" t="s">
        <v>19</v>
      </c>
      <c r="N181" s="183" t="s">
        <v>42</v>
      </c>
      <c r="O181" s="65"/>
      <c r="P181" s="184">
        <f>O181*H181</f>
        <v>0</v>
      </c>
      <c r="Q181" s="184">
        <v>0</v>
      </c>
      <c r="R181" s="184">
        <f>Q181*H181</f>
        <v>0</v>
      </c>
      <c r="S181" s="184">
        <v>0</v>
      </c>
      <c r="T181" s="185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6" t="s">
        <v>193</v>
      </c>
      <c r="AT181" s="186" t="s">
        <v>189</v>
      </c>
      <c r="AU181" s="186" t="s">
        <v>81</v>
      </c>
      <c r="AY181" s="18" t="s">
        <v>187</v>
      </c>
      <c r="BE181" s="187">
        <f>IF(N181="základní",J181,0)</f>
        <v>0</v>
      </c>
      <c r="BF181" s="187">
        <f>IF(N181="snížená",J181,0)</f>
        <v>0</v>
      </c>
      <c r="BG181" s="187">
        <f>IF(N181="zákl. přenesená",J181,0)</f>
        <v>0</v>
      </c>
      <c r="BH181" s="187">
        <f>IF(N181="sníž. přenesená",J181,0)</f>
        <v>0</v>
      </c>
      <c r="BI181" s="187">
        <f>IF(N181="nulová",J181,0)</f>
        <v>0</v>
      </c>
      <c r="BJ181" s="18" t="s">
        <v>79</v>
      </c>
      <c r="BK181" s="187">
        <f>ROUND(I181*H181,2)</f>
        <v>0</v>
      </c>
      <c r="BL181" s="18" t="s">
        <v>193</v>
      </c>
      <c r="BM181" s="186" t="s">
        <v>1059</v>
      </c>
    </row>
    <row r="182" spans="1:65" s="2" customFormat="1" ht="11.25">
      <c r="A182" s="35"/>
      <c r="B182" s="36"/>
      <c r="C182" s="37"/>
      <c r="D182" s="188" t="s">
        <v>195</v>
      </c>
      <c r="E182" s="37"/>
      <c r="F182" s="189" t="s">
        <v>1060</v>
      </c>
      <c r="G182" s="37"/>
      <c r="H182" s="37"/>
      <c r="I182" s="190"/>
      <c r="J182" s="37"/>
      <c r="K182" s="37"/>
      <c r="L182" s="40"/>
      <c r="M182" s="191"/>
      <c r="N182" s="192"/>
      <c r="O182" s="65"/>
      <c r="P182" s="65"/>
      <c r="Q182" s="65"/>
      <c r="R182" s="65"/>
      <c r="S182" s="65"/>
      <c r="T182" s="66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T182" s="18" t="s">
        <v>195</v>
      </c>
      <c r="AU182" s="18" t="s">
        <v>81</v>
      </c>
    </row>
    <row r="183" spans="1:65" s="2" customFormat="1" ht="37.9" customHeight="1">
      <c r="A183" s="35"/>
      <c r="B183" s="36"/>
      <c r="C183" s="175" t="s">
        <v>362</v>
      </c>
      <c r="D183" s="175" t="s">
        <v>189</v>
      </c>
      <c r="E183" s="176" t="s">
        <v>1061</v>
      </c>
      <c r="F183" s="177" t="s">
        <v>1062</v>
      </c>
      <c r="G183" s="178" t="s">
        <v>124</v>
      </c>
      <c r="H183" s="179">
        <v>93.62</v>
      </c>
      <c r="I183" s="180"/>
      <c r="J183" s="181">
        <f>ROUND(I183*H183,2)</f>
        <v>0</v>
      </c>
      <c r="K183" s="177" t="s">
        <v>192</v>
      </c>
      <c r="L183" s="40"/>
      <c r="M183" s="182" t="s">
        <v>19</v>
      </c>
      <c r="N183" s="183" t="s">
        <v>42</v>
      </c>
      <c r="O183" s="65"/>
      <c r="P183" s="184">
        <f>O183*H183</f>
        <v>0</v>
      </c>
      <c r="Q183" s="184">
        <v>9.0620000000000006E-2</v>
      </c>
      <c r="R183" s="184">
        <f>Q183*H183</f>
        <v>8.4838444000000006</v>
      </c>
      <c r="S183" s="184">
        <v>0</v>
      </c>
      <c r="T183" s="185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6" t="s">
        <v>193</v>
      </c>
      <c r="AT183" s="186" t="s">
        <v>189</v>
      </c>
      <c r="AU183" s="186" t="s">
        <v>81</v>
      </c>
      <c r="AY183" s="18" t="s">
        <v>187</v>
      </c>
      <c r="BE183" s="187">
        <f>IF(N183="základní",J183,0)</f>
        <v>0</v>
      </c>
      <c r="BF183" s="187">
        <f>IF(N183="snížená",J183,0)</f>
        <v>0</v>
      </c>
      <c r="BG183" s="187">
        <f>IF(N183="zákl. přenesená",J183,0)</f>
        <v>0</v>
      </c>
      <c r="BH183" s="187">
        <f>IF(N183="sníž. přenesená",J183,0)</f>
        <v>0</v>
      </c>
      <c r="BI183" s="187">
        <f>IF(N183="nulová",J183,0)</f>
        <v>0</v>
      </c>
      <c r="BJ183" s="18" t="s">
        <v>79</v>
      </c>
      <c r="BK183" s="187">
        <f>ROUND(I183*H183,2)</f>
        <v>0</v>
      </c>
      <c r="BL183" s="18" t="s">
        <v>193</v>
      </c>
      <c r="BM183" s="186" t="s">
        <v>1063</v>
      </c>
    </row>
    <row r="184" spans="1:65" s="2" customFormat="1" ht="11.25">
      <c r="A184" s="35"/>
      <c r="B184" s="36"/>
      <c r="C184" s="37"/>
      <c r="D184" s="188" t="s">
        <v>195</v>
      </c>
      <c r="E184" s="37"/>
      <c r="F184" s="189" t="s">
        <v>1064</v>
      </c>
      <c r="G184" s="37"/>
      <c r="H184" s="37"/>
      <c r="I184" s="190"/>
      <c r="J184" s="37"/>
      <c r="K184" s="37"/>
      <c r="L184" s="40"/>
      <c r="M184" s="191"/>
      <c r="N184" s="192"/>
      <c r="O184" s="65"/>
      <c r="P184" s="65"/>
      <c r="Q184" s="65"/>
      <c r="R184" s="65"/>
      <c r="S184" s="65"/>
      <c r="T184" s="66"/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T184" s="18" t="s">
        <v>195</v>
      </c>
      <c r="AU184" s="18" t="s">
        <v>81</v>
      </c>
    </row>
    <row r="185" spans="1:65" s="13" customFormat="1" ht="11.25">
      <c r="B185" s="193"/>
      <c r="C185" s="194"/>
      <c r="D185" s="195" t="s">
        <v>197</v>
      </c>
      <c r="E185" s="196" t="s">
        <v>19</v>
      </c>
      <c r="F185" s="197" t="s">
        <v>1065</v>
      </c>
      <c r="G185" s="194"/>
      <c r="H185" s="198">
        <v>93.62</v>
      </c>
      <c r="I185" s="199"/>
      <c r="J185" s="194"/>
      <c r="K185" s="194"/>
      <c r="L185" s="200"/>
      <c r="M185" s="201"/>
      <c r="N185" s="202"/>
      <c r="O185" s="202"/>
      <c r="P185" s="202"/>
      <c r="Q185" s="202"/>
      <c r="R185" s="202"/>
      <c r="S185" s="202"/>
      <c r="T185" s="203"/>
      <c r="AT185" s="204" t="s">
        <v>197</v>
      </c>
      <c r="AU185" s="204" t="s">
        <v>81</v>
      </c>
      <c r="AV185" s="13" t="s">
        <v>81</v>
      </c>
      <c r="AW185" s="13" t="s">
        <v>33</v>
      </c>
      <c r="AX185" s="13" t="s">
        <v>79</v>
      </c>
      <c r="AY185" s="204" t="s">
        <v>187</v>
      </c>
    </row>
    <row r="186" spans="1:65" s="2" customFormat="1" ht="16.5" customHeight="1">
      <c r="A186" s="35"/>
      <c r="B186" s="36"/>
      <c r="C186" s="226" t="s">
        <v>367</v>
      </c>
      <c r="D186" s="226" t="s">
        <v>346</v>
      </c>
      <c r="E186" s="227" t="s">
        <v>1066</v>
      </c>
      <c r="F186" s="228" t="s">
        <v>1067</v>
      </c>
      <c r="G186" s="229" t="s">
        <v>124</v>
      </c>
      <c r="H186" s="230">
        <v>96.429000000000002</v>
      </c>
      <c r="I186" s="231"/>
      <c r="J186" s="232">
        <f>ROUND(I186*H186,2)</f>
        <v>0</v>
      </c>
      <c r="K186" s="228" t="s">
        <v>192</v>
      </c>
      <c r="L186" s="233"/>
      <c r="M186" s="234" t="s">
        <v>19</v>
      </c>
      <c r="N186" s="235" t="s">
        <v>42</v>
      </c>
      <c r="O186" s="65"/>
      <c r="P186" s="184">
        <f>O186*H186</f>
        <v>0</v>
      </c>
      <c r="Q186" s="184">
        <v>0.152</v>
      </c>
      <c r="R186" s="184">
        <f>Q186*H186</f>
        <v>14.657208000000001</v>
      </c>
      <c r="S186" s="184">
        <v>0</v>
      </c>
      <c r="T186" s="185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6" t="s">
        <v>232</v>
      </c>
      <c r="AT186" s="186" t="s">
        <v>346</v>
      </c>
      <c r="AU186" s="186" t="s">
        <v>81</v>
      </c>
      <c r="AY186" s="18" t="s">
        <v>187</v>
      </c>
      <c r="BE186" s="187">
        <f>IF(N186="základní",J186,0)</f>
        <v>0</v>
      </c>
      <c r="BF186" s="187">
        <f>IF(N186="snížená",J186,0)</f>
        <v>0</v>
      </c>
      <c r="BG186" s="187">
        <f>IF(N186="zákl. přenesená",J186,0)</f>
        <v>0</v>
      </c>
      <c r="BH186" s="187">
        <f>IF(N186="sníž. přenesená",J186,0)</f>
        <v>0</v>
      </c>
      <c r="BI186" s="187">
        <f>IF(N186="nulová",J186,0)</f>
        <v>0</v>
      </c>
      <c r="BJ186" s="18" t="s">
        <v>79</v>
      </c>
      <c r="BK186" s="187">
        <f>ROUND(I186*H186,2)</f>
        <v>0</v>
      </c>
      <c r="BL186" s="18" t="s">
        <v>193</v>
      </c>
      <c r="BM186" s="186" t="s">
        <v>1068</v>
      </c>
    </row>
    <row r="187" spans="1:65" s="13" customFormat="1" ht="11.25">
      <c r="B187" s="193"/>
      <c r="C187" s="194"/>
      <c r="D187" s="195" t="s">
        <v>197</v>
      </c>
      <c r="E187" s="194"/>
      <c r="F187" s="197" t="s">
        <v>1069</v>
      </c>
      <c r="G187" s="194"/>
      <c r="H187" s="198">
        <v>96.429000000000002</v>
      </c>
      <c r="I187" s="199"/>
      <c r="J187" s="194"/>
      <c r="K187" s="194"/>
      <c r="L187" s="200"/>
      <c r="M187" s="201"/>
      <c r="N187" s="202"/>
      <c r="O187" s="202"/>
      <c r="P187" s="202"/>
      <c r="Q187" s="202"/>
      <c r="R187" s="202"/>
      <c r="S187" s="202"/>
      <c r="T187" s="203"/>
      <c r="AT187" s="204" t="s">
        <v>197</v>
      </c>
      <c r="AU187" s="204" t="s">
        <v>81</v>
      </c>
      <c r="AV187" s="13" t="s">
        <v>81</v>
      </c>
      <c r="AW187" s="13" t="s">
        <v>4</v>
      </c>
      <c r="AX187" s="13" t="s">
        <v>79</v>
      </c>
      <c r="AY187" s="204" t="s">
        <v>187</v>
      </c>
    </row>
    <row r="188" spans="1:65" s="12" customFormat="1" ht="22.9" customHeight="1">
      <c r="B188" s="159"/>
      <c r="C188" s="160"/>
      <c r="D188" s="161" t="s">
        <v>70</v>
      </c>
      <c r="E188" s="173" t="s">
        <v>219</v>
      </c>
      <c r="F188" s="173" t="s">
        <v>1070</v>
      </c>
      <c r="G188" s="160"/>
      <c r="H188" s="160"/>
      <c r="I188" s="163"/>
      <c r="J188" s="174">
        <f>BK188</f>
        <v>0</v>
      </c>
      <c r="K188" s="160"/>
      <c r="L188" s="165"/>
      <c r="M188" s="166"/>
      <c r="N188" s="167"/>
      <c r="O188" s="167"/>
      <c r="P188" s="168">
        <f>SUM(P189:P193)</f>
        <v>0</v>
      </c>
      <c r="Q188" s="167"/>
      <c r="R188" s="168">
        <f>SUM(R189:R193)</f>
        <v>2.0365221799999995</v>
      </c>
      <c r="S188" s="167"/>
      <c r="T188" s="169">
        <f>SUM(T189:T193)</f>
        <v>0</v>
      </c>
      <c r="AR188" s="170" t="s">
        <v>79</v>
      </c>
      <c r="AT188" s="171" t="s">
        <v>70</v>
      </c>
      <c r="AU188" s="171" t="s">
        <v>79</v>
      </c>
      <c r="AY188" s="170" t="s">
        <v>187</v>
      </c>
      <c r="BK188" s="172">
        <f>SUM(BK189:BK193)</f>
        <v>0</v>
      </c>
    </row>
    <row r="189" spans="1:65" s="2" customFormat="1" ht="21.75" customHeight="1">
      <c r="A189" s="35"/>
      <c r="B189" s="36"/>
      <c r="C189" s="175" t="s">
        <v>372</v>
      </c>
      <c r="D189" s="175" t="s">
        <v>189</v>
      </c>
      <c r="E189" s="176" t="s">
        <v>1071</v>
      </c>
      <c r="F189" s="177" t="s">
        <v>1072</v>
      </c>
      <c r="G189" s="178" t="s">
        <v>144</v>
      </c>
      <c r="H189" s="179">
        <v>0.81399999999999995</v>
      </c>
      <c r="I189" s="180"/>
      <c r="J189" s="181">
        <f>ROUND(I189*H189,2)</f>
        <v>0</v>
      </c>
      <c r="K189" s="177" t="s">
        <v>192</v>
      </c>
      <c r="L189" s="40"/>
      <c r="M189" s="182" t="s">
        <v>19</v>
      </c>
      <c r="N189" s="183" t="s">
        <v>42</v>
      </c>
      <c r="O189" s="65"/>
      <c r="P189" s="184">
        <f>O189*H189</f>
        <v>0</v>
      </c>
      <c r="Q189" s="184">
        <v>2.5018699999999998</v>
      </c>
      <c r="R189" s="184">
        <f>Q189*H189</f>
        <v>2.0365221799999995</v>
      </c>
      <c r="S189" s="184">
        <v>0</v>
      </c>
      <c r="T189" s="185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6" t="s">
        <v>193</v>
      </c>
      <c r="AT189" s="186" t="s">
        <v>189</v>
      </c>
      <c r="AU189" s="186" t="s">
        <v>81</v>
      </c>
      <c r="AY189" s="18" t="s">
        <v>187</v>
      </c>
      <c r="BE189" s="187">
        <f>IF(N189="základní",J189,0)</f>
        <v>0</v>
      </c>
      <c r="BF189" s="187">
        <f>IF(N189="snížená",J189,0)</f>
        <v>0</v>
      </c>
      <c r="BG189" s="187">
        <f>IF(N189="zákl. přenesená",J189,0)</f>
        <v>0</v>
      </c>
      <c r="BH189" s="187">
        <f>IF(N189="sníž. přenesená",J189,0)</f>
        <v>0</v>
      </c>
      <c r="BI189" s="187">
        <f>IF(N189="nulová",J189,0)</f>
        <v>0</v>
      </c>
      <c r="BJ189" s="18" t="s">
        <v>79</v>
      </c>
      <c r="BK189" s="187">
        <f>ROUND(I189*H189,2)</f>
        <v>0</v>
      </c>
      <c r="BL189" s="18" t="s">
        <v>193</v>
      </c>
      <c r="BM189" s="186" t="s">
        <v>1073</v>
      </c>
    </row>
    <row r="190" spans="1:65" s="2" customFormat="1" ht="11.25">
      <c r="A190" s="35"/>
      <c r="B190" s="36"/>
      <c r="C190" s="37"/>
      <c r="D190" s="188" t="s">
        <v>195</v>
      </c>
      <c r="E190" s="37"/>
      <c r="F190" s="189" t="s">
        <v>1074</v>
      </c>
      <c r="G190" s="37"/>
      <c r="H190" s="37"/>
      <c r="I190" s="190"/>
      <c r="J190" s="37"/>
      <c r="K190" s="37"/>
      <c r="L190" s="40"/>
      <c r="M190" s="191"/>
      <c r="N190" s="192"/>
      <c r="O190" s="65"/>
      <c r="P190" s="65"/>
      <c r="Q190" s="65"/>
      <c r="R190" s="65"/>
      <c r="S190" s="65"/>
      <c r="T190" s="66"/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T190" s="18" t="s">
        <v>195</v>
      </c>
      <c r="AU190" s="18" t="s">
        <v>81</v>
      </c>
    </row>
    <row r="191" spans="1:65" s="13" customFormat="1" ht="11.25">
      <c r="B191" s="193"/>
      <c r="C191" s="194"/>
      <c r="D191" s="195" t="s">
        <v>197</v>
      </c>
      <c r="E191" s="196" t="s">
        <v>19</v>
      </c>
      <c r="F191" s="197" t="s">
        <v>1075</v>
      </c>
      <c r="G191" s="194"/>
      <c r="H191" s="198">
        <v>0.81399999999999995</v>
      </c>
      <c r="I191" s="199"/>
      <c r="J191" s="194"/>
      <c r="K191" s="194"/>
      <c r="L191" s="200"/>
      <c r="M191" s="201"/>
      <c r="N191" s="202"/>
      <c r="O191" s="202"/>
      <c r="P191" s="202"/>
      <c r="Q191" s="202"/>
      <c r="R191" s="202"/>
      <c r="S191" s="202"/>
      <c r="T191" s="203"/>
      <c r="AT191" s="204" t="s">
        <v>197</v>
      </c>
      <c r="AU191" s="204" t="s">
        <v>81</v>
      </c>
      <c r="AV191" s="13" t="s">
        <v>81</v>
      </c>
      <c r="AW191" s="13" t="s">
        <v>33</v>
      </c>
      <c r="AX191" s="13" t="s">
        <v>79</v>
      </c>
      <c r="AY191" s="204" t="s">
        <v>187</v>
      </c>
    </row>
    <row r="192" spans="1:65" s="2" customFormat="1" ht="21.75" customHeight="1">
      <c r="A192" s="35"/>
      <c r="B192" s="36"/>
      <c r="C192" s="175" t="s">
        <v>379</v>
      </c>
      <c r="D192" s="175" t="s">
        <v>189</v>
      </c>
      <c r="E192" s="176" t="s">
        <v>1076</v>
      </c>
      <c r="F192" s="177" t="s">
        <v>1077</v>
      </c>
      <c r="G192" s="178" t="s">
        <v>144</v>
      </c>
      <c r="H192" s="179">
        <v>0.81399999999999995</v>
      </c>
      <c r="I192" s="180"/>
      <c r="J192" s="181">
        <f>ROUND(I192*H192,2)</f>
        <v>0</v>
      </c>
      <c r="K192" s="177" t="s">
        <v>192</v>
      </c>
      <c r="L192" s="40"/>
      <c r="M192" s="182" t="s">
        <v>19</v>
      </c>
      <c r="N192" s="183" t="s">
        <v>42</v>
      </c>
      <c r="O192" s="65"/>
      <c r="P192" s="184">
        <f>O192*H192</f>
        <v>0</v>
      </c>
      <c r="Q192" s="184">
        <v>0</v>
      </c>
      <c r="R192" s="184">
        <f>Q192*H192</f>
        <v>0</v>
      </c>
      <c r="S192" s="184">
        <v>0</v>
      </c>
      <c r="T192" s="185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6" t="s">
        <v>193</v>
      </c>
      <c r="AT192" s="186" t="s">
        <v>189</v>
      </c>
      <c r="AU192" s="186" t="s">
        <v>81</v>
      </c>
      <c r="AY192" s="18" t="s">
        <v>187</v>
      </c>
      <c r="BE192" s="187">
        <f>IF(N192="základní",J192,0)</f>
        <v>0</v>
      </c>
      <c r="BF192" s="187">
        <f>IF(N192="snížená",J192,0)</f>
        <v>0</v>
      </c>
      <c r="BG192" s="187">
        <f>IF(N192="zákl. přenesená",J192,0)</f>
        <v>0</v>
      </c>
      <c r="BH192" s="187">
        <f>IF(N192="sníž. přenesená",J192,0)</f>
        <v>0</v>
      </c>
      <c r="BI192" s="187">
        <f>IF(N192="nulová",J192,0)</f>
        <v>0</v>
      </c>
      <c r="BJ192" s="18" t="s">
        <v>79</v>
      </c>
      <c r="BK192" s="187">
        <f>ROUND(I192*H192,2)</f>
        <v>0</v>
      </c>
      <c r="BL192" s="18" t="s">
        <v>193</v>
      </c>
      <c r="BM192" s="186" t="s">
        <v>1078</v>
      </c>
    </row>
    <row r="193" spans="1:65" s="2" customFormat="1" ht="11.25">
      <c r="A193" s="35"/>
      <c r="B193" s="36"/>
      <c r="C193" s="37"/>
      <c r="D193" s="188" t="s">
        <v>195</v>
      </c>
      <c r="E193" s="37"/>
      <c r="F193" s="189" t="s">
        <v>1079</v>
      </c>
      <c r="G193" s="37"/>
      <c r="H193" s="37"/>
      <c r="I193" s="190"/>
      <c r="J193" s="37"/>
      <c r="K193" s="37"/>
      <c r="L193" s="40"/>
      <c r="M193" s="191"/>
      <c r="N193" s="192"/>
      <c r="O193" s="65"/>
      <c r="P193" s="65"/>
      <c r="Q193" s="65"/>
      <c r="R193" s="65"/>
      <c r="S193" s="65"/>
      <c r="T193" s="66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T193" s="18" t="s">
        <v>195</v>
      </c>
      <c r="AU193" s="18" t="s">
        <v>81</v>
      </c>
    </row>
    <row r="194" spans="1:65" s="12" customFormat="1" ht="22.9" customHeight="1">
      <c r="B194" s="159"/>
      <c r="C194" s="160"/>
      <c r="D194" s="161" t="s">
        <v>70</v>
      </c>
      <c r="E194" s="173" t="s">
        <v>238</v>
      </c>
      <c r="F194" s="173" t="s">
        <v>636</v>
      </c>
      <c r="G194" s="160"/>
      <c r="H194" s="160"/>
      <c r="I194" s="163"/>
      <c r="J194" s="174">
        <f>BK194</f>
        <v>0</v>
      </c>
      <c r="K194" s="160"/>
      <c r="L194" s="165"/>
      <c r="M194" s="166"/>
      <c r="N194" s="167"/>
      <c r="O194" s="167"/>
      <c r="P194" s="168">
        <f>SUM(P195:P203)</f>
        <v>0</v>
      </c>
      <c r="Q194" s="167"/>
      <c r="R194" s="168">
        <f>SUM(R195:R203)</f>
        <v>19.467611980000001</v>
      </c>
      <c r="S194" s="167"/>
      <c r="T194" s="169">
        <f>SUM(T195:T203)</f>
        <v>0</v>
      </c>
      <c r="AR194" s="170" t="s">
        <v>79</v>
      </c>
      <c r="AT194" s="171" t="s">
        <v>70</v>
      </c>
      <c r="AU194" s="171" t="s">
        <v>79</v>
      </c>
      <c r="AY194" s="170" t="s">
        <v>187</v>
      </c>
      <c r="BK194" s="172">
        <f>SUM(BK195:BK203)</f>
        <v>0</v>
      </c>
    </row>
    <row r="195" spans="1:65" s="2" customFormat="1" ht="24.2" customHeight="1">
      <c r="A195" s="35"/>
      <c r="B195" s="36"/>
      <c r="C195" s="175" t="s">
        <v>385</v>
      </c>
      <c r="D195" s="175" t="s">
        <v>189</v>
      </c>
      <c r="E195" s="176" t="s">
        <v>1080</v>
      </c>
      <c r="F195" s="177" t="s">
        <v>1081</v>
      </c>
      <c r="G195" s="178" t="s">
        <v>128</v>
      </c>
      <c r="H195" s="179">
        <v>53.67</v>
      </c>
      <c r="I195" s="180"/>
      <c r="J195" s="181">
        <f>ROUND(I195*H195,2)</f>
        <v>0</v>
      </c>
      <c r="K195" s="177" t="s">
        <v>192</v>
      </c>
      <c r="L195" s="40"/>
      <c r="M195" s="182" t="s">
        <v>19</v>
      </c>
      <c r="N195" s="183" t="s">
        <v>42</v>
      </c>
      <c r="O195" s="65"/>
      <c r="P195" s="184">
        <f>O195*H195</f>
        <v>0</v>
      </c>
      <c r="Q195" s="184">
        <v>0.12478</v>
      </c>
      <c r="R195" s="184">
        <f>Q195*H195</f>
        <v>6.6969426000000007</v>
      </c>
      <c r="S195" s="184">
        <v>0</v>
      </c>
      <c r="T195" s="185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6" t="s">
        <v>193</v>
      </c>
      <c r="AT195" s="186" t="s">
        <v>189</v>
      </c>
      <c r="AU195" s="186" t="s">
        <v>81</v>
      </c>
      <c r="AY195" s="18" t="s">
        <v>187</v>
      </c>
      <c r="BE195" s="187">
        <f>IF(N195="základní",J195,0)</f>
        <v>0</v>
      </c>
      <c r="BF195" s="187">
        <f>IF(N195="snížená",J195,0)</f>
        <v>0</v>
      </c>
      <c r="BG195" s="187">
        <f>IF(N195="zákl. přenesená",J195,0)</f>
        <v>0</v>
      </c>
      <c r="BH195" s="187">
        <f>IF(N195="sníž. přenesená",J195,0)</f>
        <v>0</v>
      </c>
      <c r="BI195" s="187">
        <f>IF(N195="nulová",J195,0)</f>
        <v>0</v>
      </c>
      <c r="BJ195" s="18" t="s">
        <v>79</v>
      </c>
      <c r="BK195" s="187">
        <f>ROUND(I195*H195,2)</f>
        <v>0</v>
      </c>
      <c r="BL195" s="18" t="s">
        <v>193</v>
      </c>
      <c r="BM195" s="186" t="s">
        <v>1082</v>
      </c>
    </row>
    <row r="196" spans="1:65" s="2" customFormat="1" ht="11.25">
      <c r="A196" s="35"/>
      <c r="B196" s="36"/>
      <c r="C196" s="37"/>
      <c r="D196" s="188" t="s">
        <v>195</v>
      </c>
      <c r="E196" s="37"/>
      <c r="F196" s="189" t="s">
        <v>1083</v>
      </c>
      <c r="G196" s="37"/>
      <c r="H196" s="37"/>
      <c r="I196" s="190"/>
      <c r="J196" s="37"/>
      <c r="K196" s="37"/>
      <c r="L196" s="40"/>
      <c r="M196" s="191"/>
      <c r="N196" s="192"/>
      <c r="O196" s="65"/>
      <c r="P196" s="65"/>
      <c r="Q196" s="65"/>
      <c r="R196" s="65"/>
      <c r="S196" s="65"/>
      <c r="T196" s="66"/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T196" s="18" t="s">
        <v>195</v>
      </c>
      <c r="AU196" s="18" t="s">
        <v>81</v>
      </c>
    </row>
    <row r="197" spans="1:65" s="2" customFormat="1" ht="39">
      <c r="A197" s="35"/>
      <c r="B197" s="36"/>
      <c r="C197" s="37"/>
      <c r="D197" s="195" t="s">
        <v>1084</v>
      </c>
      <c r="E197" s="37"/>
      <c r="F197" s="251" t="s">
        <v>1085</v>
      </c>
      <c r="G197" s="37"/>
      <c r="H197" s="37"/>
      <c r="I197" s="190"/>
      <c r="J197" s="37"/>
      <c r="K197" s="37"/>
      <c r="L197" s="40"/>
      <c r="M197" s="191"/>
      <c r="N197" s="192"/>
      <c r="O197" s="65"/>
      <c r="P197" s="65"/>
      <c r="Q197" s="65"/>
      <c r="R197" s="65"/>
      <c r="S197" s="65"/>
      <c r="T197" s="66"/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T197" s="18" t="s">
        <v>1084</v>
      </c>
      <c r="AU197" s="18" t="s">
        <v>81</v>
      </c>
    </row>
    <row r="198" spans="1:65" s="13" customFormat="1" ht="11.25">
      <c r="B198" s="193"/>
      <c r="C198" s="194"/>
      <c r="D198" s="195" t="s">
        <v>197</v>
      </c>
      <c r="E198" s="196" t="s">
        <v>19</v>
      </c>
      <c r="F198" s="197" t="s">
        <v>1086</v>
      </c>
      <c r="G198" s="194"/>
      <c r="H198" s="198">
        <v>53.67</v>
      </c>
      <c r="I198" s="199"/>
      <c r="J198" s="194"/>
      <c r="K198" s="194"/>
      <c r="L198" s="200"/>
      <c r="M198" s="201"/>
      <c r="N198" s="202"/>
      <c r="O198" s="202"/>
      <c r="P198" s="202"/>
      <c r="Q198" s="202"/>
      <c r="R198" s="202"/>
      <c r="S198" s="202"/>
      <c r="T198" s="203"/>
      <c r="AT198" s="204" t="s">
        <v>197</v>
      </c>
      <c r="AU198" s="204" t="s">
        <v>81</v>
      </c>
      <c r="AV198" s="13" t="s">
        <v>81</v>
      </c>
      <c r="AW198" s="13" t="s">
        <v>33</v>
      </c>
      <c r="AX198" s="13" t="s">
        <v>71</v>
      </c>
      <c r="AY198" s="204" t="s">
        <v>187</v>
      </c>
    </row>
    <row r="199" spans="1:65" s="14" customFormat="1" ht="11.25">
      <c r="B199" s="205"/>
      <c r="C199" s="206"/>
      <c r="D199" s="195" t="s">
        <v>197</v>
      </c>
      <c r="E199" s="207" t="s">
        <v>924</v>
      </c>
      <c r="F199" s="208" t="s">
        <v>199</v>
      </c>
      <c r="G199" s="206"/>
      <c r="H199" s="209">
        <v>53.67</v>
      </c>
      <c r="I199" s="210"/>
      <c r="J199" s="206"/>
      <c r="K199" s="206"/>
      <c r="L199" s="211"/>
      <c r="M199" s="212"/>
      <c r="N199" s="213"/>
      <c r="O199" s="213"/>
      <c r="P199" s="213"/>
      <c r="Q199" s="213"/>
      <c r="R199" s="213"/>
      <c r="S199" s="213"/>
      <c r="T199" s="214"/>
      <c r="AT199" s="215" t="s">
        <v>197</v>
      </c>
      <c r="AU199" s="215" t="s">
        <v>81</v>
      </c>
      <c r="AV199" s="14" t="s">
        <v>193</v>
      </c>
      <c r="AW199" s="14" t="s">
        <v>33</v>
      </c>
      <c r="AX199" s="14" t="s">
        <v>79</v>
      </c>
      <c r="AY199" s="215" t="s">
        <v>187</v>
      </c>
    </row>
    <row r="200" spans="1:65" s="2" customFormat="1" ht="16.5" customHeight="1">
      <c r="A200" s="35"/>
      <c r="B200" s="36"/>
      <c r="C200" s="226" t="s">
        <v>390</v>
      </c>
      <c r="D200" s="226" t="s">
        <v>346</v>
      </c>
      <c r="E200" s="227" t="s">
        <v>1087</v>
      </c>
      <c r="F200" s="228" t="s">
        <v>1088</v>
      </c>
      <c r="G200" s="229" t="s">
        <v>128</v>
      </c>
      <c r="H200" s="230">
        <v>53.67</v>
      </c>
      <c r="I200" s="231"/>
      <c r="J200" s="232">
        <f>ROUND(I200*H200,2)</f>
        <v>0</v>
      </c>
      <c r="K200" s="228" t="s">
        <v>192</v>
      </c>
      <c r="L200" s="233"/>
      <c r="M200" s="234" t="s">
        <v>19</v>
      </c>
      <c r="N200" s="235" t="s">
        <v>42</v>
      </c>
      <c r="O200" s="65"/>
      <c r="P200" s="184">
        <f>O200*H200</f>
        <v>0</v>
      </c>
      <c r="Q200" s="184">
        <v>0.08</v>
      </c>
      <c r="R200" s="184">
        <f>Q200*H200</f>
        <v>4.2936000000000005</v>
      </c>
      <c r="S200" s="184">
        <v>0</v>
      </c>
      <c r="T200" s="185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6" t="s">
        <v>232</v>
      </c>
      <c r="AT200" s="186" t="s">
        <v>346</v>
      </c>
      <c r="AU200" s="186" t="s">
        <v>81</v>
      </c>
      <c r="AY200" s="18" t="s">
        <v>187</v>
      </c>
      <c r="BE200" s="187">
        <f>IF(N200="základní",J200,0)</f>
        <v>0</v>
      </c>
      <c r="BF200" s="187">
        <f>IF(N200="snížená",J200,0)</f>
        <v>0</v>
      </c>
      <c r="BG200" s="187">
        <f>IF(N200="zákl. přenesená",J200,0)</f>
        <v>0</v>
      </c>
      <c r="BH200" s="187">
        <f>IF(N200="sníž. přenesená",J200,0)</f>
        <v>0</v>
      </c>
      <c r="BI200" s="187">
        <f>IF(N200="nulová",J200,0)</f>
        <v>0</v>
      </c>
      <c r="BJ200" s="18" t="s">
        <v>79</v>
      </c>
      <c r="BK200" s="187">
        <f>ROUND(I200*H200,2)</f>
        <v>0</v>
      </c>
      <c r="BL200" s="18" t="s">
        <v>193</v>
      </c>
      <c r="BM200" s="186" t="s">
        <v>1089</v>
      </c>
    </row>
    <row r="201" spans="1:65" s="2" customFormat="1" ht="16.5" customHeight="1">
      <c r="A201" s="35"/>
      <c r="B201" s="36"/>
      <c r="C201" s="175" t="s">
        <v>395</v>
      </c>
      <c r="D201" s="175" t="s">
        <v>189</v>
      </c>
      <c r="E201" s="176" t="s">
        <v>1090</v>
      </c>
      <c r="F201" s="177" t="s">
        <v>1091</v>
      </c>
      <c r="G201" s="178" t="s">
        <v>144</v>
      </c>
      <c r="H201" s="179">
        <v>3.7570000000000001</v>
      </c>
      <c r="I201" s="180"/>
      <c r="J201" s="181">
        <f>ROUND(I201*H201,2)</f>
        <v>0</v>
      </c>
      <c r="K201" s="177" t="s">
        <v>192</v>
      </c>
      <c r="L201" s="40"/>
      <c r="M201" s="182" t="s">
        <v>19</v>
      </c>
      <c r="N201" s="183" t="s">
        <v>42</v>
      </c>
      <c r="O201" s="65"/>
      <c r="P201" s="184">
        <f>O201*H201</f>
        <v>0</v>
      </c>
      <c r="Q201" s="184">
        <v>2.2563399999999998</v>
      </c>
      <c r="R201" s="184">
        <f>Q201*H201</f>
        <v>8.4770693799999997</v>
      </c>
      <c r="S201" s="184">
        <v>0</v>
      </c>
      <c r="T201" s="185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6" t="s">
        <v>193</v>
      </c>
      <c r="AT201" s="186" t="s">
        <v>189</v>
      </c>
      <c r="AU201" s="186" t="s">
        <v>81</v>
      </c>
      <c r="AY201" s="18" t="s">
        <v>187</v>
      </c>
      <c r="BE201" s="187">
        <f>IF(N201="základní",J201,0)</f>
        <v>0</v>
      </c>
      <c r="BF201" s="187">
        <f>IF(N201="snížená",J201,0)</f>
        <v>0</v>
      </c>
      <c r="BG201" s="187">
        <f>IF(N201="zákl. přenesená",J201,0)</f>
        <v>0</v>
      </c>
      <c r="BH201" s="187">
        <f>IF(N201="sníž. přenesená",J201,0)</f>
        <v>0</v>
      </c>
      <c r="BI201" s="187">
        <f>IF(N201="nulová",J201,0)</f>
        <v>0</v>
      </c>
      <c r="BJ201" s="18" t="s">
        <v>79</v>
      </c>
      <c r="BK201" s="187">
        <f>ROUND(I201*H201,2)</f>
        <v>0</v>
      </c>
      <c r="BL201" s="18" t="s">
        <v>193</v>
      </c>
      <c r="BM201" s="186" t="s">
        <v>1092</v>
      </c>
    </row>
    <row r="202" spans="1:65" s="2" customFormat="1" ht="11.25">
      <c r="A202" s="35"/>
      <c r="B202" s="36"/>
      <c r="C202" s="37"/>
      <c r="D202" s="188" t="s">
        <v>195</v>
      </c>
      <c r="E202" s="37"/>
      <c r="F202" s="189" t="s">
        <v>1093</v>
      </c>
      <c r="G202" s="37"/>
      <c r="H202" s="37"/>
      <c r="I202" s="190"/>
      <c r="J202" s="37"/>
      <c r="K202" s="37"/>
      <c r="L202" s="40"/>
      <c r="M202" s="191"/>
      <c r="N202" s="192"/>
      <c r="O202" s="65"/>
      <c r="P202" s="65"/>
      <c r="Q202" s="65"/>
      <c r="R202" s="65"/>
      <c r="S202" s="65"/>
      <c r="T202" s="66"/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T202" s="18" t="s">
        <v>195</v>
      </c>
      <c r="AU202" s="18" t="s">
        <v>81</v>
      </c>
    </row>
    <row r="203" spans="1:65" s="13" customFormat="1" ht="11.25">
      <c r="B203" s="193"/>
      <c r="C203" s="194"/>
      <c r="D203" s="195" t="s">
        <v>197</v>
      </c>
      <c r="E203" s="196" t="s">
        <v>19</v>
      </c>
      <c r="F203" s="197" t="s">
        <v>1094</v>
      </c>
      <c r="G203" s="194"/>
      <c r="H203" s="198">
        <v>3.7570000000000001</v>
      </c>
      <c r="I203" s="199"/>
      <c r="J203" s="194"/>
      <c r="K203" s="194"/>
      <c r="L203" s="200"/>
      <c r="M203" s="201"/>
      <c r="N203" s="202"/>
      <c r="O203" s="202"/>
      <c r="P203" s="202"/>
      <c r="Q203" s="202"/>
      <c r="R203" s="202"/>
      <c r="S203" s="202"/>
      <c r="T203" s="203"/>
      <c r="AT203" s="204" t="s">
        <v>197</v>
      </c>
      <c r="AU203" s="204" t="s">
        <v>81</v>
      </c>
      <c r="AV203" s="13" t="s">
        <v>81</v>
      </c>
      <c r="AW203" s="13" t="s">
        <v>33</v>
      </c>
      <c r="AX203" s="13" t="s">
        <v>79</v>
      </c>
      <c r="AY203" s="204" t="s">
        <v>187</v>
      </c>
    </row>
    <row r="204" spans="1:65" s="12" customFormat="1" ht="22.9" customHeight="1">
      <c r="B204" s="159"/>
      <c r="C204" s="160"/>
      <c r="D204" s="161" t="s">
        <v>70</v>
      </c>
      <c r="E204" s="173" t="s">
        <v>700</v>
      </c>
      <c r="F204" s="173" t="s">
        <v>701</v>
      </c>
      <c r="G204" s="160"/>
      <c r="H204" s="160"/>
      <c r="I204" s="163"/>
      <c r="J204" s="174">
        <f>BK204</f>
        <v>0</v>
      </c>
      <c r="K204" s="160"/>
      <c r="L204" s="165"/>
      <c r="M204" s="166"/>
      <c r="N204" s="167"/>
      <c r="O204" s="167"/>
      <c r="P204" s="168">
        <f>SUM(P205:P206)</f>
        <v>0</v>
      </c>
      <c r="Q204" s="167"/>
      <c r="R204" s="168">
        <f>SUM(R205:R206)</f>
        <v>0</v>
      </c>
      <c r="S204" s="167"/>
      <c r="T204" s="169">
        <f>SUM(T205:T206)</f>
        <v>0</v>
      </c>
      <c r="AR204" s="170" t="s">
        <v>79</v>
      </c>
      <c r="AT204" s="171" t="s">
        <v>70</v>
      </c>
      <c r="AU204" s="171" t="s">
        <v>79</v>
      </c>
      <c r="AY204" s="170" t="s">
        <v>187</v>
      </c>
      <c r="BK204" s="172">
        <f>SUM(BK205:BK206)</f>
        <v>0</v>
      </c>
    </row>
    <row r="205" spans="1:65" s="2" customFormat="1" ht="37.9" customHeight="1">
      <c r="A205" s="35"/>
      <c r="B205" s="36"/>
      <c r="C205" s="175" t="s">
        <v>400</v>
      </c>
      <c r="D205" s="175" t="s">
        <v>189</v>
      </c>
      <c r="E205" s="176" t="s">
        <v>1095</v>
      </c>
      <c r="F205" s="177" t="s">
        <v>1096</v>
      </c>
      <c r="G205" s="178" t="s">
        <v>330</v>
      </c>
      <c r="H205" s="179">
        <v>61.003999999999998</v>
      </c>
      <c r="I205" s="180"/>
      <c r="J205" s="181">
        <f>ROUND(I205*H205,2)</f>
        <v>0</v>
      </c>
      <c r="K205" s="177" t="s">
        <v>192</v>
      </c>
      <c r="L205" s="40"/>
      <c r="M205" s="182" t="s">
        <v>19</v>
      </c>
      <c r="N205" s="183" t="s">
        <v>42</v>
      </c>
      <c r="O205" s="65"/>
      <c r="P205" s="184">
        <f>O205*H205</f>
        <v>0</v>
      </c>
      <c r="Q205" s="184">
        <v>0</v>
      </c>
      <c r="R205" s="184">
        <f>Q205*H205</f>
        <v>0</v>
      </c>
      <c r="S205" s="184">
        <v>0</v>
      </c>
      <c r="T205" s="185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6" t="s">
        <v>193</v>
      </c>
      <c r="AT205" s="186" t="s">
        <v>189</v>
      </c>
      <c r="AU205" s="186" t="s">
        <v>81</v>
      </c>
      <c r="AY205" s="18" t="s">
        <v>187</v>
      </c>
      <c r="BE205" s="187">
        <f>IF(N205="základní",J205,0)</f>
        <v>0</v>
      </c>
      <c r="BF205" s="187">
        <f>IF(N205="snížená",J205,0)</f>
        <v>0</v>
      </c>
      <c r="BG205" s="187">
        <f>IF(N205="zákl. přenesená",J205,0)</f>
        <v>0</v>
      </c>
      <c r="BH205" s="187">
        <f>IF(N205="sníž. přenesená",J205,0)</f>
        <v>0</v>
      </c>
      <c r="BI205" s="187">
        <f>IF(N205="nulová",J205,0)</f>
        <v>0</v>
      </c>
      <c r="BJ205" s="18" t="s">
        <v>79</v>
      </c>
      <c r="BK205" s="187">
        <f>ROUND(I205*H205,2)</f>
        <v>0</v>
      </c>
      <c r="BL205" s="18" t="s">
        <v>193</v>
      </c>
      <c r="BM205" s="186" t="s">
        <v>1097</v>
      </c>
    </row>
    <row r="206" spans="1:65" s="2" customFormat="1" ht="11.25">
      <c r="A206" s="35"/>
      <c r="B206" s="36"/>
      <c r="C206" s="37"/>
      <c r="D206" s="188" t="s">
        <v>195</v>
      </c>
      <c r="E206" s="37"/>
      <c r="F206" s="189" t="s">
        <v>1098</v>
      </c>
      <c r="G206" s="37"/>
      <c r="H206" s="37"/>
      <c r="I206" s="190"/>
      <c r="J206" s="37"/>
      <c r="K206" s="37"/>
      <c r="L206" s="40"/>
      <c r="M206" s="191"/>
      <c r="N206" s="192"/>
      <c r="O206" s="65"/>
      <c r="P206" s="65"/>
      <c r="Q206" s="65"/>
      <c r="R206" s="65"/>
      <c r="S206" s="65"/>
      <c r="T206" s="66"/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T206" s="18" t="s">
        <v>195</v>
      </c>
      <c r="AU206" s="18" t="s">
        <v>81</v>
      </c>
    </row>
    <row r="207" spans="1:65" s="12" customFormat="1" ht="25.9" customHeight="1">
      <c r="B207" s="159"/>
      <c r="C207" s="160"/>
      <c r="D207" s="161" t="s">
        <v>70</v>
      </c>
      <c r="E207" s="162" t="s">
        <v>1099</v>
      </c>
      <c r="F207" s="162" t="s">
        <v>1100</v>
      </c>
      <c r="G207" s="160"/>
      <c r="H207" s="160"/>
      <c r="I207" s="163"/>
      <c r="J207" s="164">
        <f>BK207</f>
        <v>0</v>
      </c>
      <c r="K207" s="160"/>
      <c r="L207" s="165"/>
      <c r="M207" s="166"/>
      <c r="N207" s="167"/>
      <c r="O207" s="167"/>
      <c r="P207" s="168">
        <f>P208</f>
        <v>0</v>
      </c>
      <c r="Q207" s="167"/>
      <c r="R207" s="168">
        <f>R208</f>
        <v>0.13057920000000001</v>
      </c>
      <c r="S207" s="167"/>
      <c r="T207" s="169">
        <f>T208</f>
        <v>0</v>
      </c>
      <c r="AR207" s="170" t="s">
        <v>81</v>
      </c>
      <c r="AT207" s="171" t="s">
        <v>70</v>
      </c>
      <c r="AU207" s="171" t="s">
        <v>71</v>
      </c>
      <c r="AY207" s="170" t="s">
        <v>187</v>
      </c>
      <c r="BK207" s="172">
        <f>BK208</f>
        <v>0</v>
      </c>
    </row>
    <row r="208" spans="1:65" s="12" customFormat="1" ht="22.9" customHeight="1">
      <c r="B208" s="159"/>
      <c r="C208" s="160"/>
      <c r="D208" s="161" t="s">
        <v>70</v>
      </c>
      <c r="E208" s="173" t="s">
        <v>1101</v>
      </c>
      <c r="F208" s="173" t="s">
        <v>1102</v>
      </c>
      <c r="G208" s="160"/>
      <c r="H208" s="160"/>
      <c r="I208" s="163"/>
      <c r="J208" s="174">
        <f>BK208</f>
        <v>0</v>
      </c>
      <c r="K208" s="160"/>
      <c r="L208" s="165"/>
      <c r="M208" s="166"/>
      <c r="N208" s="167"/>
      <c r="O208" s="167"/>
      <c r="P208" s="168">
        <f>SUM(P209:P218)</f>
        <v>0</v>
      </c>
      <c r="Q208" s="167"/>
      <c r="R208" s="168">
        <f>SUM(R209:R218)</f>
        <v>0.13057920000000001</v>
      </c>
      <c r="S208" s="167"/>
      <c r="T208" s="169">
        <f>SUM(T209:T218)</f>
        <v>0</v>
      </c>
      <c r="AR208" s="170" t="s">
        <v>81</v>
      </c>
      <c r="AT208" s="171" t="s">
        <v>70</v>
      </c>
      <c r="AU208" s="171" t="s">
        <v>79</v>
      </c>
      <c r="AY208" s="170" t="s">
        <v>187</v>
      </c>
      <c r="BK208" s="172">
        <f>SUM(BK209:BK218)</f>
        <v>0</v>
      </c>
    </row>
    <row r="209" spans="1:65" s="2" customFormat="1" ht="24.2" customHeight="1">
      <c r="A209" s="35"/>
      <c r="B209" s="36"/>
      <c r="C209" s="175" t="s">
        <v>406</v>
      </c>
      <c r="D209" s="175" t="s">
        <v>189</v>
      </c>
      <c r="E209" s="176" t="s">
        <v>1103</v>
      </c>
      <c r="F209" s="177" t="s">
        <v>1104</v>
      </c>
      <c r="G209" s="178" t="s">
        <v>124</v>
      </c>
      <c r="H209" s="179">
        <v>11.827999999999999</v>
      </c>
      <c r="I209" s="180"/>
      <c r="J209" s="181">
        <f>ROUND(I209*H209,2)</f>
        <v>0</v>
      </c>
      <c r="K209" s="177" t="s">
        <v>192</v>
      </c>
      <c r="L209" s="40"/>
      <c r="M209" s="182" t="s">
        <v>19</v>
      </c>
      <c r="N209" s="183" t="s">
        <v>42</v>
      </c>
      <c r="O209" s="65"/>
      <c r="P209" s="184">
        <f>O209*H209</f>
        <v>0</v>
      </c>
      <c r="Q209" s="184">
        <v>6.0000000000000001E-3</v>
      </c>
      <c r="R209" s="184">
        <f>Q209*H209</f>
        <v>7.0968000000000003E-2</v>
      </c>
      <c r="S209" s="184">
        <v>0</v>
      </c>
      <c r="T209" s="185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86" t="s">
        <v>282</v>
      </c>
      <c r="AT209" s="186" t="s">
        <v>189</v>
      </c>
      <c r="AU209" s="186" t="s">
        <v>81</v>
      </c>
      <c r="AY209" s="18" t="s">
        <v>187</v>
      </c>
      <c r="BE209" s="187">
        <f>IF(N209="základní",J209,0)</f>
        <v>0</v>
      </c>
      <c r="BF209" s="187">
        <f>IF(N209="snížená",J209,0)</f>
        <v>0</v>
      </c>
      <c r="BG209" s="187">
        <f>IF(N209="zákl. přenesená",J209,0)</f>
        <v>0</v>
      </c>
      <c r="BH209" s="187">
        <f>IF(N209="sníž. přenesená",J209,0)</f>
        <v>0</v>
      </c>
      <c r="BI209" s="187">
        <f>IF(N209="nulová",J209,0)</f>
        <v>0</v>
      </c>
      <c r="BJ209" s="18" t="s">
        <v>79</v>
      </c>
      <c r="BK209" s="187">
        <f>ROUND(I209*H209,2)</f>
        <v>0</v>
      </c>
      <c r="BL209" s="18" t="s">
        <v>282</v>
      </c>
      <c r="BM209" s="186" t="s">
        <v>1105</v>
      </c>
    </row>
    <row r="210" spans="1:65" s="2" customFormat="1" ht="11.25">
      <c r="A210" s="35"/>
      <c r="B210" s="36"/>
      <c r="C210" s="37"/>
      <c r="D210" s="188" t="s">
        <v>195</v>
      </c>
      <c r="E210" s="37"/>
      <c r="F210" s="189" t="s">
        <v>1106</v>
      </c>
      <c r="G210" s="37"/>
      <c r="H210" s="37"/>
      <c r="I210" s="190"/>
      <c r="J210" s="37"/>
      <c r="K210" s="37"/>
      <c r="L210" s="40"/>
      <c r="M210" s="191"/>
      <c r="N210" s="192"/>
      <c r="O210" s="65"/>
      <c r="P210" s="65"/>
      <c r="Q210" s="65"/>
      <c r="R210" s="65"/>
      <c r="S210" s="65"/>
      <c r="T210" s="66"/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T210" s="18" t="s">
        <v>195</v>
      </c>
      <c r="AU210" s="18" t="s">
        <v>81</v>
      </c>
    </row>
    <row r="211" spans="1:65" s="13" customFormat="1" ht="11.25">
      <c r="B211" s="193"/>
      <c r="C211" s="194"/>
      <c r="D211" s="195" t="s">
        <v>197</v>
      </c>
      <c r="E211" s="196" t="s">
        <v>19</v>
      </c>
      <c r="F211" s="197" t="s">
        <v>1107</v>
      </c>
      <c r="G211" s="194"/>
      <c r="H211" s="198">
        <v>2.278</v>
      </c>
      <c r="I211" s="199"/>
      <c r="J211" s="194"/>
      <c r="K211" s="194"/>
      <c r="L211" s="200"/>
      <c r="M211" s="201"/>
      <c r="N211" s="202"/>
      <c r="O211" s="202"/>
      <c r="P211" s="202"/>
      <c r="Q211" s="202"/>
      <c r="R211" s="202"/>
      <c r="S211" s="202"/>
      <c r="T211" s="203"/>
      <c r="AT211" s="204" t="s">
        <v>197</v>
      </c>
      <c r="AU211" s="204" t="s">
        <v>81</v>
      </c>
      <c r="AV211" s="13" t="s">
        <v>81</v>
      </c>
      <c r="AW211" s="13" t="s">
        <v>33</v>
      </c>
      <c r="AX211" s="13" t="s">
        <v>71</v>
      </c>
      <c r="AY211" s="204" t="s">
        <v>187</v>
      </c>
    </row>
    <row r="212" spans="1:65" s="13" customFormat="1" ht="11.25">
      <c r="B212" s="193"/>
      <c r="C212" s="194"/>
      <c r="D212" s="195" t="s">
        <v>197</v>
      </c>
      <c r="E212" s="196" t="s">
        <v>19</v>
      </c>
      <c r="F212" s="197" t="s">
        <v>1108</v>
      </c>
      <c r="G212" s="194"/>
      <c r="H212" s="198">
        <v>7.8540000000000001</v>
      </c>
      <c r="I212" s="199"/>
      <c r="J212" s="194"/>
      <c r="K212" s="194"/>
      <c r="L212" s="200"/>
      <c r="M212" s="201"/>
      <c r="N212" s="202"/>
      <c r="O212" s="202"/>
      <c r="P212" s="202"/>
      <c r="Q212" s="202"/>
      <c r="R212" s="202"/>
      <c r="S212" s="202"/>
      <c r="T212" s="203"/>
      <c r="AT212" s="204" t="s">
        <v>197</v>
      </c>
      <c r="AU212" s="204" t="s">
        <v>81</v>
      </c>
      <c r="AV212" s="13" t="s">
        <v>81</v>
      </c>
      <c r="AW212" s="13" t="s">
        <v>33</v>
      </c>
      <c r="AX212" s="13" t="s">
        <v>71</v>
      </c>
      <c r="AY212" s="204" t="s">
        <v>187</v>
      </c>
    </row>
    <row r="213" spans="1:65" s="13" customFormat="1" ht="11.25">
      <c r="B213" s="193"/>
      <c r="C213" s="194"/>
      <c r="D213" s="195" t="s">
        <v>197</v>
      </c>
      <c r="E213" s="196" t="s">
        <v>19</v>
      </c>
      <c r="F213" s="197" t="s">
        <v>1109</v>
      </c>
      <c r="G213" s="194"/>
      <c r="H213" s="198">
        <v>1.696</v>
      </c>
      <c r="I213" s="199"/>
      <c r="J213" s="194"/>
      <c r="K213" s="194"/>
      <c r="L213" s="200"/>
      <c r="M213" s="201"/>
      <c r="N213" s="202"/>
      <c r="O213" s="202"/>
      <c r="P213" s="202"/>
      <c r="Q213" s="202"/>
      <c r="R213" s="202"/>
      <c r="S213" s="202"/>
      <c r="T213" s="203"/>
      <c r="AT213" s="204" t="s">
        <v>197</v>
      </c>
      <c r="AU213" s="204" t="s">
        <v>81</v>
      </c>
      <c r="AV213" s="13" t="s">
        <v>81</v>
      </c>
      <c r="AW213" s="13" t="s">
        <v>33</v>
      </c>
      <c r="AX213" s="13" t="s">
        <v>71</v>
      </c>
      <c r="AY213" s="204" t="s">
        <v>187</v>
      </c>
    </row>
    <row r="214" spans="1:65" s="14" customFormat="1" ht="11.25">
      <c r="B214" s="205"/>
      <c r="C214" s="206"/>
      <c r="D214" s="195" t="s">
        <v>197</v>
      </c>
      <c r="E214" s="207" t="s">
        <v>19</v>
      </c>
      <c r="F214" s="208" t="s">
        <v>199</v>
      </c>
      <c r="G214" s="206"/>
      <c r="H214" s="209">
        <v>11.827999999999999</v>
      </c>
      <c r="I214" s="210"/>
      <c r="J214" s="206"/>
      <c r="K214" s="206"/>
      <c r="L214" s="211"/>
      <c r="M214" s="212"/>
      <c r="N214" s="213"/>
      <c r="O214" s="213"/>
      <c r="P214" s="213"/>
      <c r="Q214" s="213"/>
      <c r="R214" s="213"/>
      <c r="S214" s="213"/>
      <c r="T214" s="214"/>
      <c r="AT214" s="215" t="s">
        <v>197</v>
      </c>
      <c r="AU214" s="215" t="s">
        <v>81</v>
      </c>
      <c r="AV214" s="14" t="s">
        <v>193</v>
      </c>
      <c r="AW214" s="14" t="s">
        <v>33</v>
      </c>
      <c r="AX214" s="14" t="s">
        <v>79</v>
      </c>
      <c r="AY214" s="215" t="s">
        <v>187</v>
      </c>
    </row>
    <row r="215" spans="1:65" s="2" customFormat="1" ht="16.5" customHeight="1">
      <c r="A215" s="35"/>
      <c r="B215" s="36"/>
      <c r="C215" s="226" t="s">
        <v>411</v>
      </c>
      <c r="D215" s="226" t="s">
        <v>346</v>
      </c>
      <c r="E215" s="227" t="s">
        <v>1110</v>
      </c>
      <c r="F215" s="228" t="s">
        <v>1111</v>
      </c>
      <c r="G215" s="229" t="s">
        <v>124</v>
      </c>
      <c r="H215" s="230">
        <v>12.419</v>
      </c>
      <c r="I215" s="231"/>
      <c r="J215" s="232">
        <f>ROUND(I215*H215,2)</f>
        <v>0</v>
      </c>
      <c r="K215" s="228" t="s">
        <v>192</v>
      </c>
      <c r="L215" s="233"/>
      <c r="M215" s="234" t="s">
        <v>19</v>
      </c>
      <c r="N215" s="235" t="s">
        <v>42</v>
      </c>
      <c r="O215" s="65"/>
      <c r="P215" s="184">
        <f>O215*H215</f>
        <v>0</v>
      </c>
      <c r="Q215" s="184">
        <v>4.7999999999999996E-3</v>
      </c>
      <c r="R215" s="184">
        <f>Q215*H215</f>
        <v>5.9611199999999996E-2</v>
      </c>
      <c r="S215" s="184">
        <v>0</v>
      </c>
      <c r="T215" s="185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86" t="s">
        <v>372</v>
      </c>
      <c r="AT215" s="186" t="s">
        <v>346</v>
      </c>
      <c r="AU215" s="186" t="s">
        <v>81</v>
      </c>
      <c r="AY215" s="18" t="s">
        <v>187</v>
      </c>
      <c r="BE215" s="187">
        <f>IF(N215="základní",J215,0)</f>
        <v>0</v>
      </c>
      <c r="BF215" s="187">
        <f>IF(N215="snížená",J215,0)</f>
        <v>0</v>
      </c>
      <c r="BG215" s="187">
        <f>IF(N215="zákl. přenesená",J215,0)</f>
        <v>0</v>
      </c>
      <c r="BH215" s="187">
        <f>IF(N215="sníž. přenesená",J215,0)</f>
        <v>0</v>
      </c>
      <c r="BI215" s="187">
        <f>IF(N215="nulová",J215,0)</f>
        <v>0</v>
      </c>
      <c r="BJ215" s="18" t="s">
        <v>79</v>
      </c>
      <c r="BK215" s="187">
        <f>ROUND(I215*H215,2)</f>
        <v>0</v>
      </c>
      <c r="BL215" s="18" t="s">
        <v>282</v>
      </c>
      <c r="BM215" s="186" t="s">
        <v>1112</v>
      </c>
    </row>
    <row r="216" spans="1:65" s="13" customFormat="1" ht="11.25">
      <c r="B216" s="193"/>
      <c r="C216" s="194"/>
      <c r="D216" s="195" t="s">
        <v>197</v>
      </c>
      <c r="E216" s="194"/>
      <c r="F216" s="197" t="s">
        <v>1113</v>
      </c>
      <c r="G216" s="194"/>
      <c r="H216" s="198">
        <v>12.419</v>
      </c>
      <c r="I216" s="199"/>
      <c r="J216" s="194"/>
      <c r="K216" s="194"/>
      <c r="L216" s="200"/>
      <c r="M216" s="201"/>
      <c r="N216" s="202"/>
      <c r="O216" s="202"/>
      <c r="P216" s="202"/>
      <c r="Q216" s="202"/>
      <c r="R216" s="202"/>
      <c r="S216" s="202"/>
      <c r="T216" s="203"/>
      <c r="AT216" s="204" t="s">
        <v>197</v>
      </c>
      <c r="AU216" s="204" t="s">
        <v>81</v>
      </c>
      <c r="AV216" s="13" t="s">
        <v>81</v>
      </c>
      <c r="AW216" s="13" t="s">
        <v>4</v>
      </c>
      <c r="AX216" s="13" t="s">
        <v>79</v>
      </c>
      <c r="AY216" s="204" t="s">
        <v>187</v>
      </c>
    </row>
    <row r="217" spans="1:65" s="2" customFormat="1" ht="24.2" customHeight="1">
      <c r="A217" s="35"/>
      <c r="B217" s="36"/>
      <c r="C217" s="175" t="s">
        <v>416</v>
      </c>
      <c r="D217" s="175" t="s">
        <v>189</v>
      </c>
      <c r="E217" s="176" t="s">
        <v>1114</v>
      </c>
      <c r="F217" s="177" t="s">
        <v>1115</v>
      </c>
      <c r="G217" s="178" t="s">
        <v>330</v>
      </c>
      <c r="H217" s="179">
        <v>0.13100000000000001</v>
      </c>
      <c r="I217" s="180"/>
      <c r="J217" s="181">
        <f>ROUND(I217*H217,2)</f>
        <v>0</v>
      </c>
      <c r="K217" s="177" t="s">
        <v>192</v>
      </c>
      <c r="L217" s="40"/>
      <c r="M217" s="182" t="s">
        <v>19</v>
      </c>
      <c r="N217" s="183" t="s">
        <v>42</v>
      </c>
      <c r="O217" s="65"/>
      <c r="P217" s="184">
        <f>O217*H217</f>
        <v>0</v>
      </c>
      <c r="Q217" s="184">
        <v>0</v>
      </c>
      <c r="R217" s="184">
        <f>Q217*H217</f>
        <v>0</v>
      </c>
      <c r="S217" s="184">
        <v>0</v>
      </c>
      <c r="T217" s="185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86" t="s">
        <v>282</v>
      </c>
      <c r="AT217" s="186" t="s">
        <v>189</v>
      </c>
      <c r="AU217" s="186" t="s">
        <v>81</v>
      </c>
      <c r="AY217" s="18" t="s">
        <v>187</v>
      </c>
      <c r="BE217" s="187">
        <f>IF(N217="základní",J217,0)</f>
        <v>0</v>
      </c>
      <c r="BF217" s="187">
        <f>IF(N217="snížená",J217,0)</f>
        <v>0</v>
      </c>
      <c r="BG217" s="187">
        <f>IF(N217="zákl. přenesená",J217,0)</f>
        <v>0</v>
      </c>
      <c r="BH217" s="187">
        <f>IF(N217="sníž. přenesená",J217,0)</f>
        <v>0</v>
      </c>
      <c r="BI217" s="187">
        <f>IF(N217="nulová",J217,0)</f>
        <v>0</v>
      </c>
      <c r="BJ217" s="18" t="s">
        <v>79</v>
      </c>
      <c r="BK217" s="187">
        <f>ROUND(I217*H217,2)</f>
        <v>0</v>
      </c>
      <c r="BL217" s="18" t="s">
        <v>282</v>
      </c>
      <c r="BM217" s="186" t="s">
        <v>1116</v>
      </c>
    </row>
    <row r="218" spans="1:65" s="2" customFormat="1" ht="11.25">
      <c r="A218" s="35"/>
      <c r="B218" s="36"/>
      <c r="C218" s="37"/>
      <c r="D218" s="188" t="s">
        <v>195</v>
      </c>
      <c r="E218" s="37"/>
      <c r="F218" s="189" t="s">
        <v>1117</v>
      </c>
      <c r="G218" s="37"/>
      <c r="H218" s="37"/>
      <c r="I218" s="190"/>
      <c r="J218" s="37"/>
      <c r="K218" s="37"/>
      <c r="L218" s="40"/>
      <c r="M218" s="247"/>
      <c r="N218" s="248"/>
      <c r="O218" s="249"/>
      <c r="P218" s="249"/>
      <c r="Q218" s="249"/>
      <c r="R218" s="249"/>
      <c r="S218" s="249"/>
      <c r="T218" s="250"/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T218" s="18" t="s">
        <v>195</v>
      </c>
      <c r="AU218" s="18" t="s">
        <v>81</v>
      </c>
    </row>
    <row r="219" spans="1:65" s="2" customFormat="1" ht="6.95" customHeight="1">
      <c r="A219" s="35"/>
      <c r="B219" s="48"/>
      <c r="C219" s="49"/>
      <c r="D219" s="49"/>
      <c r="E219" s="49"/>
      <c r="F219" s="49"/>
      <c r="G219" s="49"/>
      <c r="H219" s="49"/>
      <c r="I219" s="49"/>
      <c r="J219" s="49"/>
      <c r="K219" s="49"/>
      <c r="L219" s="40"/>
      <c r="M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</row>
  </sheetData>
  <sheetProtection algorithmName="SHA-512" hashValue="vCA4gI7Ma1y1EFFMvmN0gtjApjGoEenPsA7MLxU+I0nVsf0XrigFLVQfRTZnD/7I7GQWi5dgVgteL8ocnN6LJA==" saltValue="Q7JhKQRMahnXKD0f5SvS26iggY8LuDcUgJYYgQZBv6hswLe3rvtB4eSRpB5RAtIpYisc+y6HVOGGQRF3bBT9Lg==" spinCount="100000" sheet="1" objects="1" scenarios="1" formatColumns="0" formatRows="0" autoFilter="0"/>
  <autoFilter ref="C87:K218"/>
  <mergeCells count="9">
    <mergeCell ref="E50:H50"/>
    <mergeCell ref="E78:H78"/>
    <mergeCell ref="E80:H80"/>
    <mergeCell ref="L2:V2"/>
    <mergeCell ref="E7:H7"/>
    <mergeCell ref="E9:H9"/>
    <mergeCell ref="E18:H18"/>
    <mergeCell ref="E27:H27"/>
    <mergeCell ref="E48:H48"/>
  </mergeCells>
  <hyperlinks>
    <hyperlink ref="F92" r:id="rId1"/>
    <hyperlink ref="F95" r:id="rId2"/>
    <hyperlink ref="F97" r:id="rId3"/>
    <hyperlink ref="F102" r:id="rId4"/>
    <hyperlink ref="F105" r:id="rId5"/>
    <hyperlink ref="F108" r:id="rId6"/>
    <hyperlink ref="F113" r:id="rId7"/>
    <hyperlink ref="F115" r:id="rId8"/>
    <hyperlink ref="F118" r:id="rId9"/>
    <hyperlink ref="F120" r:id="rId10"/>
    <hyperlink ref="F123" r:id="rId11"/>
    <hyperlink ref="F125" r:id="rId12"/>
    <hyperlink ref="F129" r:id="rId13"/>
    <hyperlink ref="F132" r:id="rId14"/>
    <hyperlink ref="F135" r:id="rId15"/>
    <hyperlink ref="F139" r:id="rId16"/>
    <hyperlink ref="F143" r:id="rId17"/>
    <hyperlink ref="F146" r:id="rId18"/>
    <hyperlink ref="F149" r:id="rId19"/>
    <hyperlink ref="F152" r:id="rId20"/>
    <hyperlink ref="F155" r:id="rId21"/>
    <hyperlink ref="F159" r:id="rId22"/>
    <hyperlink ref="F168" r:id="rId23"/>
    <hyperlink ref="F172" r:id="rId24"/>
    <hyperlink ref="F176" r:id="rId25"/>
    <hyperlink ref="F180" r:id="rId26"/>
    <hyperlink ref="F182" r:id="rId27"/>
    <hyperlink ref="F184" r:id="rId28"/>
    <hyperlink ref="F190" r:id="rId29"/>
    <hyperlink ref="F193" r:id="rId30"/>
    <hyperlink ref="F196" r:id="rId31"/>
    <hyperlink ref="F202" r:id="rId32"/>
    <hyperlink ref="F206" r:id="rId33"/>
    <hyperlink ref="F210" r:id="rId34"/>
    <hyperlink ref="F218" r:id="rId35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3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04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6"/>
      <c r="M2" s="296"/>
      <c r="N2" s="296"/>
      <c r="O2" s="296"/>
      <c r="P2" s="296"/>
      <c r="Q2" s="296"/>
      <c r="R2" s="296"/>
      <c r="S2" s="296"/>
      <c r="T2" s="296"/>
      <c r="U2" s="296"/>
      <c r="V2" s="296"/>
      <c r="AT2" s="18" t="s">
        <v>90</v>
      </c>
    </row>
    <row r="3" spans="1:46" s="1" customFormat="1" ht="6.95" hidden="1" customHeight="1">
      <c r="B3" s="103"/>
      <c r="C3" s="104"/>
      <c r="D3" s="104"/>
      <c r="E3" s="104"/>
      <c r="F3" s="104"/>
      <c r="G3" s="104"/>
      <c r="H3" s="104"/>
      <c r="I3" s="104"/>
      <c r="J3" s="104"/>
      <c r="K3" s="104"/>
      <c r="L3" s="21"/>
      <c r="AT3" s="18" t="s">
        <v>81</v>
      </c>
    </row>
    <row r="4" spans="1:46" s="1" customFormat="1" ht="24.95" hidden="1" customHeight="1">
      <c r="B4" s="21"/>
      <c r="D4" s="105" t="s">
        <v>130</v>
      </c>
      <c r="L4" s="21"/>
      <c r="M4" s="106" t="s">
        <v>10</v>
      </c>
      <c r="AT4" s="18" t="s">
        <v>4</v>
      </c>
    </row>
    <row r="5" spans="1:46" s="1" customFormat="1" ht="6.95" hidden="1" customHeight="1">
      <c r="B5" s="21"/>
      <c r="L5" s="21"/>
    </row>
    <row r="6" spans="1:46" s="1" customFormat="1" ht="12" hidden="1" customHeight="1">
      <c r="B6" s="21"/>
      <c r="D6" s="107" t="s">
        <v>16</v>
      </c>
      <c r="L6" s="21"/>
    </row>
    <row r="7" spans="1:46" s="1" customFormat="1" ht="16.5" hidden="1" customHeight="1">
      <c r="B7" s="21"/>
      <c r="E7" s="310" t="str">
        <f>'Rekapitulace stavby'!K6</f>
        <v>Splašková kanalizace Němčice</v>
      </c>
      <c r="F7" s="311"/>
      <c r="G7" s="311"/>
      <c r="H7" s="311"/>
      <c r="L7" s="21"/>
    </row>
    <row r="8" spans="1:46" s="2" customFormat="1" ht="12" hidden="1" customHeight="1">
      <c r="A8" s="35"/>
      <c r="B8" s="40"/>
      <c r="C8" s="35"/>
      <c r="D8" s="107" t="s">
        <v>142</v>
      </c>
      <c r="E8" s="35"/>
      <c r="F8" s="35"/>
      <c r="G8" s="35"/>
      <c r="H8" s="35"/>
      <c r="I8" s="35"/>
      <c r="J8" s="35"/>
      <c r="K8" s="35"/>
      <c r="L8" s="108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hidden="1" customHeight="1">
      <c r="A9" s="35"/>
      <c r="B9" s="40"/>
      <c r="C9" s="35"/>
      <c r="D9" s="35"/>
      <c r="E9" s="312" t="s">
        <v>1118</v>
      </c>
      <c r="F9" s="313"/>
      <c r="G9" s="313"/>
      <c r="H9" s="313"/>
      <c r="I9" s="35"/>
      <c r="J9" s="35"/>
      <c r="K9" s="35"/>
      <c r="L9" s="108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1.25" hidden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108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hidden="1" customHeight="1">
      <c r="A11" s="35"/>
      <c r="B11" s="40"/>
      <c r="C11" s="35"/>
      <c r="D11" s="107" t="s">
        <v>18</v>
      </c>
      <c r="E11" s="35"/>
      <c r="F11" s="109" t="s">
        <v>19</v>
      </c>
      <c r="G11" s="35"/>
      <c r="H11" s="35"/>
      <c r="I11" s="107" t="s">
        <v>20</v>
      </c>
      <c r="J11" s="109" t="s">
        <v>19</v>
      </c>
      <c r="K11" s="35"/>
      <c r="L11" s="108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hidden="1" customHeight="1">
      <c r="A12" s="35"/>
      <c r="B12" s="40"/>
      <c r="C12" s="35"/>
      <c r="D12" s="107" t="s">
        <v>21</v>
      </c>
      <c r="E12" s="35"/>
      <c r="F12" s="109" t="s">
        <v>22</v>
      </c>
      <c r="G12" s="35"/>
      <c r="H12" s="35"/>
      <c r="I12" s="107" t="s">
        <v>23</v>
      </c>
      <c r="J12" s="110" t="str">
        <f>'Rekapitulace stavby'!AN8</f>
        <v>26. 5. 2025</v>
      </c>
      <c r="K12" s="35"/>
      <c r="L12" s="108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hidden="1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108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hidden="1" customHeight="1">
      <c r="A14" s="35"/>
      <c r="B14" s="40"/>
      <c r="C14" s="35"/>
      <c r="D14" s="107" t="s">
        <v>25</v>
      </c>
      <c r="E14" s="35"/>
      <c r="F14" s="35"/>
      <c r="G14" s="35"/>
      <c r="H14" s="35"/>
      <c r="I14" s="107" t="s">
        <v>26</v>
      </c>
      <c r="J14" s="109" t="s">
        <v>19</v>
      </c>
      <c r="K14" s="35"/>
      <c r="L14" s="108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hidden="1" customHeight="1">
      <c r="A15" s="35"/>
      <c r="B15" s="40"/>
      <c r="C15" s="35"/>
      <c r="D15" s="35"/>
      <c r="E15" s="109" t="s">
        <v>27</v>
      </c>
      <c r="F15" s="35"/>
      <c r="G15" s="35"/>
      <c r="H15" s="35"/>
      <c r="I15" s="107" t="s">
        <v>28</v>
      </c>
      <c r="J15" s="109" t="s">
        <v>19</v>
      </c>
      <c r="K15" s="35"/>
      <c r="L15" s="108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hidden="1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108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hidden="1" customHeight="1">
      <c r="A17" s="35"/>
      <c r="B17" s="40"/>
      <c r="C17" s="35"/>
      <c r="D17" s="107" t="s">
        <v>29</v>
      </c>
      <c r="E17" s="35"/>
      <c r="F17" s="35"/>
      <c r="G17" s="35"/>
      <c r="H17" s="35"/>
      <c r="I17" s="107" t="s">
        <v>26</v>
      </c>
      <c r="J17" s="31" t="str">
        <f>'Rekapitulace stavby'!AN13</f>
        <v>Vyplň údaj</v>
      </c>
      <c r="K17" s="35"/>
      <c r="L17" s="108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hidden="1" customHeight="1">
      <c r="A18" s="35"/>
      <c r="B18" s="40"/>
      <c r="C18" s="35"/>
      <c r="D18" s="35"/>
      <c r="E18" s="314" t="str">
        <f>'Rekapitulace stavby'!E14</f>
        <v>Vyplň údaj</v>
      </c>
      <c r="F18" s="315"/>
      <c r="G18" s="315"/>
      <c r="H18" s="315"/>
      <c r="I18" s="107" t="s">
        <v>28</v>
      </c>
      <c r="J18" s="31" t="str">
        <f>'Rekapitulace stavby'!AN14</f>
        <v>Vyplň údaj</v>
      </c>
      <c r="K18" s="35"/>
      <c r="L18" s="108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hidden="1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108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hidden="1" customHeight="1">
      <c r="A20" s="35"/>
      <c r="B20" s="40"/>
      <c r="C20" s="35"/>
      <c r="D20" s="107" t="s">
        <v>31</v>
      </c>
      <c r="E20" s="35"/>
      <c r="F20" s="35"/>
      <c r="G20" s="35"/>
      <c r="H20" s="35"/>
      <c r="I20" s="107" t="s">
        <v>26</v>
      </c>
      <c r="J20" s="109" t="s">
        <v>19</v>
      </c>
      <c r="K20" s="35"/>
      <c r="L20" s="108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hidden="1" customHeight="1">
      <c r="A21" s="35"/>
      <c r="B21" s="40"/>
      <c r="C21" s="35"/>
      <c r="D21" s="35"/>
      <c r="E21" s="109" t="s">
        <v>32</v>
      </c>
      <c r="F21" s="35"/>
      <c r="G21" s="35"/>
      <c r="H21" s="35"/>
      <c r="I21" s="107" t="s">
        <v>28</v>
      </c>
      <c r="J21" s="109" t="s">
        <v>19</v>
      </c>
      <c r="K21" s="35"/>
      <c r="L21" s="108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hidden="1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108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hidden="1" customHeight="1">
      <c r="A23" s="35"/>
      <c r="B23" s="40"/>
      <c r="C23" s="35"/>
      <c r="D23" s="107" t="s">
        <v>34</v>
      </c>
      <c r="E23" s="35"/>
      <c r="F23" s="35"/>
      <c r="G23" s="35"/>
      <c r="H23" s="35"/>
      <c r="I23" s="107" t="s">
        <v>26</v>
      </c>
      <c r="J23" s="109" t="s">
        <v>19</v>
      </c>
      <c r="K23" s="35"/>
      <c r="L23" s="108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hidden="1" customHeight="1">
      <c r="A24" s="35"/>
      <c r="B24" s="40"/>
      <c r="C24" s="35"/>
      <c r="D24" s="35"/>
      <c r="E24" s="109" t="s">
        <v>35</v>
      </c>
      <c r="F24" s="35"/>
      <c r="G24" s="35"/>
      <c r="H24" s="35"/>
      <c r="I24" s="107" t="s">
        <v>28</v>
      </c>
      <c r="J24" s="109" t="s">
        <v>19</v>
      </c>
      <c r="K24" s="35"/>
      <c r="L24" s="108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hidden="1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108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hidden="1" customHeight="1">
      <c r="A26" s="35"/>
      <c r="B26" s="40"/>
      <c r="C26" s="35"/>
      <c r="D26" s="107" t="s">
        <v>36</v>
      </c>
      <c r="E26" s="35"/>
      <c r="F26" s="35"/>
      <c r="G26" s="35"/>
      <c r="H26" s="35"/>
      <c r="I26" s="35"/>
      <c r="J26" s="35"/>
      <c r="K26" s="35"/>
      <c r="L26" s="108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hidden="1" customHeight="1">
      <c r="A27" s="111"/>
      <c r="B27" s="112"/>
      <c r="C27" s="111"/>
      <c r="D27" s="111"/>
      <c r="E27" s="316" t="s">
        <v>19</v>
      </c>
      <c r="F27" s="316"/>
      <c r="G27" s="316"/>
      <c r="H27" s="316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hidden="1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108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hidden="1" customHeight="1">
      <c r="A29" s="35"/>
      <c r="B29" s="40"/>
      <c r="C29" s="35"/>
      <c r="D29" s="114"/>
      <c r="E29" s="114"/>
      <c r="F29" s="114"/>
      <c r="G29" s="114"/>
      <c r="H29" s="114"/>
      <c r="I29" s="114"/>
      <c r="J29" s="114"/>
      <c r="K29" s="114"/>
      <c r="L29" s="108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hidden="1" customHeight="1">
      <c r="A30" s="35"/>
      <c r="B30" s="40"/>
      <c r="C30" s="35"/>
      <c r="D30" s="115" t="s">
        <v>37</v>
      </c>
      <c r="E30" s="35"/>
      <c r="F30" s="35"/>
      <c r="G30" s="35"/>
      <c r="H30" s="35"/>
      <c r="I30" s="35"/>
      <c r="J30" s="116">
        <f>ROUND(J81, 2)</f>
        <v>0</v>
      </c>
      <c r="K30" s="35"/>
      <c r="L30" s="108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hidden="1" customHeight="1">
      <c r="A31" s="35"/>
      <c r="B31" s="40"/>
      <c r="C31" s="35"/>
      <c r="D31" s="114"/>
      <c r="E31" s="114"/>
      <c r="F31" s="114"/>
      <c r="G31" s="114"/>
      <c r="H31" s="114"/>
      <c r="I31" s="114"/>
      <c r="J31" s="114"/>
      <c r="K31" s="114"/>
      <c r="L31" s="108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hidden="1" customHeight="1">
      <c r="A32" s="35"/>
      <c r="B32" s="40"/>
      <c r="C32" s="35"/>
      <c r="D32" s="35"/>
      <c r="E32" s="35"/>
      <c r="F32" s="117" t="s">
        <v>39</v>
      </c>
      <c r="G32" s="35"/>
      <c r="H32" s="35"/>
      <c r="I32" s="117" t="s">
        <v>38</v>
      </c>
      <c r="J32" s="117" t="s">
        <v>40</v>
      </c>
      <c r="K32" s="35"/>
      <c r="L32" s="108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hidden="1" customHeight="1">
      <c r="A33" s="35"/>
      <c r="B33" s="40"/>
      <c r="C33" s="35"/>
      <c r="D33" s="118" t="s">
        <v>41</v>
      </c>
      <c r="E33" s="107" t="s">
        <v>42</v>
      </c>
      <c r="F33" s="119">
        <f>ROUND((SUM(BE81:BE103)),  2)</f>
        <v>0</v>
      </c>
      <c r="G33" s="35"/>
      <c r="H33" s="35"/>
      <c r="I33" s="120">
        <v>0.21</v>
      </c>
      <c r="J33" s="119">
        <f>ROUND(((SUM(BE81:BE103))*I33),  2)</f>
        <v>0</v>
      </c>
      <c r="K33" s="35"/>
      <c r="L33" s="108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hidden="1" customHeight="1">
      <c r="A34" s="35"/>
      <c r="B34" s="40"/>
      <c r="C34" s="35"/>
      <c r="D34" s="35"/>
      <c r="E34" s="107" t="s">
        <v>43</v>
      </c>
      <c r="F34" s="119">
        <f>ROUND((SUM(BF81:BF103)),  2)</f>
        <v>0</v>
      </c>
      <c r="G34" s="35"/>
      <c r="H34" s="35"/>
      <c r="I34" s="120">
        <v>0.12</v>
      </c>
      <c r="J34" s="119">
        <f>ROUND(((SUM(BF81:BF103))*I34),  2)</f>
        <v>0</v>
      </c>
      <c r="K34" s="35"/>
      <c r="L34" s="108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07" t="s">
        <v>44</v>
      </c>
      <c r="F35" s="119">
        <f>ROUND((SUM(BG81:BG103)),  2)</f>
        <v>0</v>
      </c>
      <c r="G35" s="35"/>
      <c r="H35" s="35"/>
      <c r="I35" s="120">
        <v>0.21</v>
      </c>
      <c r="J35" s="119">
        <f>0</f>
        <v>0</v>
      </c>
      <c r="K35" s="35"/>
      <c r="L35" s="108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>
      <c r="A36" s="35"/>
      <c r="B36" s="40"/>
      <c r="C36" s="35"/>
      <c r="D36" s="35"/>
      <c r="E36" s="107" t="s">
        <v>45</v>
      </c>
      <c r="F36" s="119">
        <f>ROUND((SUM(BH81:BH103)),  2)</f>
        <v>0</v>
      </c>
      <c r="G36" s="35"/>
      <c r="H36" s="35"/>
      <c r="I36" s="120">
        <v>0.12</v>
      </c>
      <c r="J36" s="119">
        <f>0</f>
        <v>0</v>
      </c>
      <c r="K36" s="35"/>
      <c r="L36" s="108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07" t="s">
        <v>46</v>
      </c>
      <c r="F37" s="119">
        <f>ROUND((SUM(BI81:BI103)),  2)</f>
        <v>0</v>
      </c>
      <c r="G37" s="35"/>
      <c r="H37" s="35"/>
      <c r="I37" s="120">
        <v>0</v>
      </c>
      <c r="J37" s="119">
        <f>0</f>
        <v>0</v>
      </c>
      <c r="K37" s="35"/>
      <c r="L37" s="108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hidden="1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108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hidden="1" customHeight="1">
      <c r="A39" s="35"/>
      <c r="B39" s="40"/>
      <c r="C39" s="121"/>
      <c r="D39" s="122" t="s">
        <v>47</v>
      </c>
      <c r="E39" s="123"/>
      <c r="F39" s="123"/>
      <c r="G39" s="124" t="s">
        <v>48</v>
      </c>
      <c r="H39" s="125" t="s">
        <v>49</v>
      </c>
      <c r="I39" s="123"/>
      <c r="J39" s="126">
        <f>SUM(J30:J37)</f>
        <v>0</v>
      </c>
      <c r="K39" s="127"/>
      <c r="L39" s="108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128"/>
      <c r="C40" s="129"/>
      <c r="D40" s="129"/>
      <c r="E40" s="129"/>
      <c r="F40" s="129"/>
      <c r="G40" s="129"/>
      <c r="H40" s="129"/>
      <c r="I40" s="129"/>
      <c r="J40" s="129"/>
      <c r="K40" s="129"/>
      <c r="L40" s="108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ht="11.25" hidden="1"/>
    <row r="42" spans="1:31" ht="11.25" hidden="1"/>
    <row r="43" spans="1:31" ht="11.25" hidden="1"/>
    <row r="44" spans="1:31" s="2" customFormat="1" ht="6.95" hidden="1" customHeight="1">
      <c r="A44" s="35"/>
      <c r="B44" s="130"/>
      <c r="C44" s="131"/>
      <c r="D44" s="131"/>
      <c r="E44" s="131"/>
      <c r="F44" s="131"/>
      <c r="G44" s="131"/>
      <c r="H44" s="131"/>
      <c r="I44" s="131"/>
      <c r="J44" s="131"/>
      <c r="K44" s="131"/>
      <c r="L44" s="108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2" customFormat="1" ht="24.95" hidden="1" customHeight="1">
      <c r="A45" s="35"/>
      <c r="B45" s="36"/>
      <c r="C45" s="24" t="s">
        <v>159</v>
      </c>
      <c r="D45" s="37"/>
      <c r="E45" s="37"/>
      <c r="F45" s="37"/>
      <c r="G45" s="37"/>
      <c r="H45" s="37"/>
      <c r="I45" s="37"/>
      <c r="J45" s="37"/>
      <c r="K45" s="37"/>
      <c r="L45" s="108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</row>
    <row r="46" spans="1:31" s="2" customFormat="1" ht="6.95" hidden="1" customHeight="1">
      <c r="A46" s="35"/>
      <c r="B46" s="36"/>
      <c r="C46" s="37"/>
      <c r="D46" s="37"/>
      <c r="E46" s="37"/>
      <c r="F46" s="37"/>
      <c r="G46" s="37"/>
      <c r="H46" s="37"/>
      <c r="I46" s="37"/>
      <c r="J46" s="37"/>
      <c r="K46" s="37"/>
      <c r="L46" s="108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</row>
    <row r="47" spans="1:31" s="2" customFormat="1" ht="12" hidden="1" customHeight="1">
      <c r="A47" s="35"/>
      <c r="B47" s="36"/>
      <c r="C47" s="30" t="s">
        <v>16</v>
      </c>
      <c r="D47" s="37"/>
      <c r="E47" s="37"/>
      <c r="F47" s="37"/>
      <c r="G47" s="37"/>
      <c r="H47" s="37"/>
      <c r="I47" s="37"/>
      <c r="J47" s="37"/>
      <c r="K47" s="37"/>
      <c r="L47" s="108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</row>
    <row r="48" spans="1:31" s="2" customFormat="1" ht="16.5" hidden="1" customHeight="1">
      <c r="A48" s="35"/>
      <c r="B48" s="36"/>
      <c r="C48" s="37"/>
      <c r="D48" s="37"/>
      <c r="E48" s="317" t="str">
        <f>E7</f>
        <v>Splašková kanalizace Němčice</v>
      </c>
      <c r="F48" s="318"/>
      <c r="G48" s="318"/>
      <c r="H48" s="318"/>
      <c r="I48" s="37"/>
      <c r="J48" s="37"/>
      <c r="K48" s="37"/>
      <c r="L48" s="108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</row>
    <row r="49" spans="1:47" s="2" customFormat="1" ht="12" hidden="1" customHeight="1">
      <c r="A49" s="35"/>
      <c r="B49" s="36"/>
      <c r="C49" s="30" t="s">
        <v>142</v>
      </c>
      <c r="D49" s="37"/>
      <c r="E49" s="37"/>
      <c r="F49" s="37"/>
      <c r="G49" s="37"/>
      <c r="H49" s="37"/>
      <c r="I49" s="37"/>
      <c r="J49" s="37"/>
      <c r="K49" s="37"/>
      <c r="L49" s="108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</row>
    <row r="50" spans="1:47" s="2" customFormat="1" ht="16.5" hidden="1" customHeight="1">
      <c r="A50" s="35"/>
      <c r="B50" s="36"/>
      <c r="C50" s="37"/>
      <c r="D50" s="37"/>
      <c r="E50" s="274" t="str">
        <f>E9</f>
        <v>04 - SO 02.1 - Přípojka NN k ČSOV 1</v>
      </c>
      <c r="F50" s="319"/>
      <c r="G50" s="319"/>
      <c r="H50" s="319"/>
      <c r="I50" s="37"/>
      <c r="J50" s="37"/>
      <c r="K50" s="37"/>
      <c r="L50" s="108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</row>
    <row r="51" spans="1:47" s="2" customFormat="1" ht="6.95" hidden="1" customHeight="1">
      <c r="A51" s="35"/>
      <c r="B51" s="36"/>
      <c r="C51" s="37"/>
      <c r="D51" s="37"/>
      <c r="E51" s="37"/>
      <c r="F51" s="37"/>
      <c r="G51" s="37"/>
      <c r="H51" s="37"/>
      <c r="I51" s="37"/>
      <c r="J51" s="37"/>
      <c r="K51" s="37"/>
      <c r="L51" s="108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</row>
    <row r="52" spans="1:47" s="2" customFormat="1" ht="12" hidden="1" customHeight="1">
      <c r="A52" s="35"/>
      <c r="B52" s="36"/>
      <c r="C52" s="30" t="s">
        <v>21</v>
      </c>
      <c r="D52" s="37"/>
      <c r="E52" s="37"/>
      <c r="F52" s="28" t="str">
        <f>F12</f>
        <v>Němčice u Luštěnic</v>
      </c>
      <c r="G52" s="37"/>
      <c r="H52" s="37"/>
      <c r="I52" s="30" t="s">
        <v>23</v>
      </c>
      <c r="J52" s="60" t="str">
        <f>IF(J12="","",J12)</f>
        <v>26. 5. 2025</v>
      </c>
      <c r="K52" s="37"/>
      <c r="L52" s="108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</row>
    <row r="53" spans="1:47" s="2" customFormat="1" ht="6.95" hidden="1" customHeight="1">
      <c r="A53" s="35"/>
      <c r="B53" s="36"/>
      <c r="C53" s="37"/>
      <c r="D53" s="37"/>
      <c r="E53" s="37"/>
      <c r="F53" s="37"/>
      <c r="G53" s="37"/>
      <c r="H53" s="37"/>
      <c r="I53" s="37"/>
      <c r="J53" s="37"/>
      <c r="K53" s="37"/>
      <c r="L53" s="108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</row>
    <row r="54" spans="1:47" s="2" customFormat="1" ht="15.2" hidden="1" customHeight="1">
      <c r="A54" s="35"/>
      <c r="B54" s="36"/>
      <c r="C54" s="30" t="s">
        <v>25</v>
      </c>
      <c r="D54" s="37"/>
      <c r="E54" s="37"/>
      <c r="F54" s="28" t="str">
        <f>E15</f>
        <v>Obec Němčice</v>
      </c>
      <c r="G54" s="37"/>
      <c r="H54" s="37"/>
      <c r="I54" s="30" t="s">
        <v>31</v>
      </c>
      <c r="J54" s="33" t="str">
        <f>E21</f>
        <v>VIS Praha</v>
      </c>
      <c r="K54" s="37"/>
      <c r="L54" s="108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</row>
    <row r="55" spans="1:47" s="2" customFormat="1" ht="15.2" hidden="1" customHeight="1">
      <c r="A55" s="35"/>
      <c r="B55" s="36"/>
      <c r="C55" s="30" t="s">
        <v>29</v>
      </c>
      <c r="D55" s="37"/>
      <c r="E55" s="37"/>
      <c r="F55" s="28" t="str">
        <f>IF(E18="","",E18)</f>
        <v>Vyplň údaj</v>
      </c>
      <c r="G55" s="37"/>
      <c r="H55" s="37"/>
      <c r="I55" s="30" t="s">
        <v>34</v>
      </c>
      <c r="J55" s="33" t="str">
        <f>E24</f>
        <v>Ing. Eva Mrvová</v>
      </c>
      <c r="K55" s="37"/>
      <c r="L55" s="108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</row>
    <row r="56" spans="1:47" s="2" customFormat="1" ht="10.35" hidden="1" customHeight="1">
      <c r="A56" s="35"/>
      <c r="B56" s="36"/>
      <c r="C56" s="37"/>
      <c r="D56" s="37"/>
      <c r="E56" s="37"/>
      <c r="F56" s="37"/>
      <c r="G56" s="37"/>
      <c r="H56" s="37"/>
      <c r="I56" s="37"/>
      <c r="J56" s="37"/>
      <c r="K56" s="37"/>
      <c r="L56" s="108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</row>
    <row r="57" spans="1:47" s="2" customFormat="1" ht="29.25" hidden="1" customHeight="1">
      <c r="A57" s="35"/>
      <c r="B57" s="36"/>
      <c r="C57" s="132" t="s">
        <v>160</v>
      </c>
      <c r="D57" s="133"/>
      <c r="E57" s="133"/>
      <c r="F57" s="133"/>
      <c r="G57" s="133"/>
      <c r="H57" s="133"/>
      <c r="I57" s="133"/>
      <c r="J57" s="134" t="s">
        <v>161</v>
      </c>
      <c r="K57" s="133"/>
      <c r="L57" s="108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</row>
    <row r="58" spans="1:47" s="2" customFormat="1" ht="10.35" hidden="1" customHeight="1">
      <c r="A58" s="35"/>
      <c r="B58" s="36"/>
      <c r="C58" s="37"/>
      <c r="D58" s="37"/>
      <c r="E58" s="37"/>
      <c r="F58" s="37"/>
      <c r="G58" s="37"/>
      <c r="H58" s="37"/>
      <c r="I58" s="37"/>
      <c r="J58" s="37"/>
      <c r="K58" s="37"/>
      <c r="L58" s="108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</row>
    <row r="59" spans="1:47" s="2" customFormat="1" ht="22.9" hidden="1" customHeight="1">
      <c r="A59" s="35"/>
      <c r="B59" s="36"/>
      <c r="C59" s="135" t="s">
        <v>69</v>
      </c>
      <c r="D59" s="37"/>
      <c r="E59" s="37"/>
      <c r="F59" s="37"/>
      <c r="G59" s="37"/>
      <c r="H59" s="37"/>
      <c r="I59" s="37"/>
      <c r="J59" s="78">
        <f>J81</f>
        <v>0</v>
      </c>
      <c r="K59" s="37"/>
      <c r="L59" s="108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U59" s="18" t="s">
        <v>162</v>
      </c>
    </row>
    <row r="60" spans="1:47" s="9" customFormat="1" ht="24.95" hidden="1" customHeight="1">
      <c r="B60" s="136"/>
      <c r="C60" s="137"/>
      <c r="D60" s="138" t="s">
        <v>1119</v>
      </c>
      <c r="E60" s="139"/>
      <c r="F60" s="139"/>
      <c r="G60" s="139"/>
      <c r="H60" s="139"/>
      <c r="I60" s="139"/>
      <c r="J60" s="140">
        <f>J82</f>
        <v>0</v>
      </c>
      <c r="K60" s="137"/>
      <c r="L60" s="141"/>
    </row>
    <row r="61" spans="1:47" s="10" customFormat="1" ht="19.899999999999999" hidden="1" customHeight="1">
      <c r="B61" s="142"/>
      <c r="C61" s="143"/>
      <c r="D61" s="144" t="s">
        <v>1120</v>
      </c>
      <c r="E61" s="145"/>
      <c r="F61" s="145"/>
      <c r="G61" s="145"/>
      <c r="H61" s="145"/>
      <c r="I61" s="145"/>
      <c r="J61" s="146">
        <f>J83</f>
        <v>0</v>
      </c>
      <c r="K61" s="143"/>
      <c r="L61" s="147"/>
    </row>
    <row r="62" spans="1:47" s="2" customFormat="1" ht="21.75" hidden="1" customHeight="1">
      <c r="A62" s="35"/>
      <c r="B62" s="36"/>
      <c r="C62" s="37"/>
      <c r="D62" s="37"/>
      <c r="E62" s="37"/>
      <c r="F62" s="37"/>
      <c r="G62" s="37"/>
      <c r="H62" s="37"/>
      <c r="I62" s="37"/>
      <c r="J62" s="37"/>
      <c r="K62" s="37"/>
      <c r="L62" s="108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</row>
    <row r="63" spans="1:47" s="2" customFormat="1" ht="6.95" hidden="1" customHeight="1">
      <c r="A63" s="35"/>
      <c r="B63" s="48"/>
      <c r="C63" s="49"/>
      <c r="D63" s="49"/>
      <c r="E63" s="49"/>
      <c r="F63" s="49"/>
      <c r="G63" s="49"/>
      <c r="H63" s="49"/>
      <c r="I63" s="49"/>
      <c r="J63" s="49"/>
      <c r="K63" s="49"/>
      <c r="L63" s="108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</row>
    <row r="64" spans="1:47" ht="11.25" hidden="1"/>
    <row r="65" spans="1:31" ht="11.25" hidden="1"/>
    <row r="66" spans="1:31" ht="11.25" hidden="1"/>
    <row r="67" spans="1:31" s="2" customFormat="1" ht="6.95" customHeight="1">
      <c r="A67" s="35"/>
      <c r="B67" s="50"/>
      <c r="C67" s="51"/>
      <c r="D67" s="51"/>
      <c r="E67" s="51"/>
      <c r="F67" s="51"/>
      <c r="G67" s="51"/>
      <c r="H67" s="51"/>
      <c r="I67" s="51"/>
      <c r="J67" s="51"/>
      <c r="K67" s="51"/>
      <c r="L67" s="108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</row>
    <row r="68" spans="1:31" s="2" customFormat="1" ht="24.95" customHeight="1">
      <c r="A68" s="35"/>
      <c r="B68" s="36"/>
      <c r="C68" s="24" t="s">
        <v>172</v>
      </c>
      <c r="D68" s="37"/>
      <c r="E68" s="37"/>
      <c r="F68" s="37"/>
      <c r="G68" s="37"/>
      <c r="H68" s="37"/>
      <c r="I68" s="37"/>
      <c r="J68" s="37"/>
      <c r="K68" s="37"/>
      <c r="L68" s="108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</row>
    <row r="69" spans="1:31" s="2" customFormat="1" ht="6.95" customHeight="1">
      <c r="A69" s="35"/>
      <c r="B69" s="36"/>
      <c r="C69" s="37"/>
      <c r="D69" s="37"/>
      <c r="E69" s="37"/>
      <c r="F69" s="37"/>
      <c r="G69" s="37"/>
      <c r="H69" s="37"/>
      <c r="I69" s="37"/>
      <c r="J69" s="37"/>
      <c r="K69" s="37"/>
      <c r="L69" s="108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</row>
    <row r="70" spans="1:31" s="2" customFormat="1" ht="12" customHeight="1">
      <c r="A70" s="35"/>
      <c r="B70" s="36"/>
      <c r="C70" s="30" t="s">
        <v>16</v>
      </c>
      <c r="D70" s="37"/>
      <c r="E70" s="37"/>
      <c r="F70" s="37"/>
      <c r="G70" s="37"/>
      <c r="H70" s="37"/>
      <c r="I70" s="37"/>
      <c r="J70" s="37"/>
      <c r="K70" s="37"/>
      <c r="L70" s="108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</row>
    <row r="71" spans="1:31" s="2" customFormat="1" ht="16.5" customHeight="1">
      <c r="A71" s="35"/>
      <c r="B71" s="36"/>
      <c r="C71" s="37"/>
      <c r="D71" s="37"/>
      <c r="E71" s="317" t="str">
        <f>E7</f>
        <v>Splašková kanalizace Němčice</v>
      </c>
      <c r="F71" s="318"/>
      <c r="G71" s="318"/>
      <c r="H71" s="318"/>
      <c r="I71" s="37"/>
      <c r="J71" s="37"/>
      <c r="K71" s="37"/>
      <c r="L71" s="108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</row>
    <row r="72" spans="1:31" s="2" customFormat="1" ht="12" customHeight="1">
      <c r="A72" s="35"/>
      <c r="B72" s="36"/>
      <c r="C72" s="30" t="s">
        <v>142</v>
      </c>
      <c r="D72" s="37"/>
      <c r="E72" s="37"/>
      <c r="F72" s="37"/>
      <c r="G72" s="37"/>
      <c r="H72" s="37"/>
      <c r="I72" s="37"/>
      <c r="J72" s="37"/>
      <c r="K72" s="37"/>
      <c r="L72" s="108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</row>
    <row r="73" spans="1:31" s="2" customFormat="1" ht="16.5" customHeight="1">
      <c r="A73" s="35"/>
      <c r="B73" s="36"/>
      <c r="C73" s="37"/>
      <c r="D73" s="37"/>
      <c r="E73" s="274" t="str">
        <f>E9</f>
        <v>04 - SO 02.1 - Přípojka NN k ČSOV 1</v>
      </c>
      <c r="F73" s="319"/>
      <c r="G73" s="319"/>
      <c r="H73" s="319"/>
      <c r="I73" s="37"/>
      <c r="J73" s="37"/>
      <c r="K73" s="37"/>
      <c r="L73" s="108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</row>
    <row r="74" spans="1:31" s="2" customFormat="1" ht="6.95" customHeight="1">
      <c r="A74" s="35"/>
      <c r="B74" s="36"/>
      <c r="C74" s="37"/>
      <c r="D74" s="37"/>
      <c r="E74" s="37"/>
      <c r="F74" s="37"/>
      <c r="G74" s="37"/>
      <c r="H74" s="37"/>
      <c r="I74" s="37"/>
      <c r="J74" s="37"/>
      <c r="K74" s="37"/>
      <c r="L74" s="108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</row>
    <row r="75" spans="1:31" s="2" customFormat="1" ht="12" customHeight="1">
      <c r="A75" s="35"/>
      <c r="B75" s="36"/>
      <c r="C75" s="30" t="s">
        <v>21</v>
      </c>
      <c r="D75" s="37"/>
      <c r="E75" s="37"/>
      <c r="F75" s="28" t="str">
        <f>F12</f>
        <v>Němčice u Luštěnic</v>
      </c>
      <c r="G75" s="37"/>
      <c r="H75" s="37"/>
      <c r="I75" s="30" t="s">
        <v>23</v>
      </c>
      <c r="J75" s="60" t="str">
        <f>IF(J12="","",J12)</f>
        <v>26. 5. 2025</v>
      </c>
      <c r="K75" s="37"/>
      <c r="L75" s="108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</row>
    <row r="76" spans="1:31" s="2" customFormat="1" ht="6.95" customHeigh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108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5.2" customHeight="1">
      <c r="A77" s="35"/>
      <c r="B77" s="36"/>
      <c r="C77" s="30" t="s">
        <v>25</v>
      </c>
      <c r="D77" s="37"/>
      <c r="E77" s="37"/>
      <c r="F77" s="28" t="str">
        <f>E15</f>
        <v>Obec Němčice</v>
      </c>
      <c r="G77" s="37"/>
      <c r="H77" s="37"/>
      <c r="I77" s="30" t="s">
        <v>31</v>
      </c>
      <c r="J77" s="33" t="str">
        <f>E21</f>
        <v>VIS Praha</v>
      </c>
      <c r="K77" s="37"/>
      <c r="L77" s="108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spans="1:31" s="2" customFormat="1" ht="15.2" customHeight="1">
      <c r="A78" s="35"/>
      <c r="B78" s="36"/>
      <c r="C78" s="30" t="s">
        <v>29</v>
      </c>
      <c r="D78" s="37"/>
      <c r="E78" s="37"/>
      <c r="F78" s="28" t="str">
        <f>IF(E18="","",E18)</f>
        <v>Vyplň údaj</v>
      </c>
      <c r="G78" s="37"/>
      <c r="H78" s="37"/>
      <c r="I78" s="30" t="s">
        <v>34</v>
      </c>
      <c r="J78" s="33" t="str">
        <f>E24</f>
        <v>Ing. Eva Mrvová</v>
      </c>
      <c r="K78" s="37"/>
      <c r="L78" s="108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</row>
    <row r="79" spans="1:31" s="2" customFormat="1" ht="10.35" customHeight="1">
      <c r="A79" s="35"/>
      <c r="B79" s="36"/>
      <c r="C79" s="37"/>
      <c r="D79" s="37"/>
      <c r="E79" s="37"/>
      <c r="F79" s="37"/>
      <c r="G79" s="37"/>
      <c r="H79" s="37"/>
      <c r="I79" s="37"/>
      <c r="J79" s="37"/>
      <c r="K79" s="37"/>
      <c r="L79" s="108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</row>
    <row r="80" spans="1:31" s="11" customFormat="1" ht="29.25" customHeight="1">
      <c r="A80" s="148"/>
      <c r="B80" s="149"/>
      <c r="C80" s="150" t="s">
        <v>173</v>
      </c>
      <c r="D80" s="151" t="s">
        <v>56</v>
      </c>
      <c r="E80" s="151" t="s">
        <v>52</v>
      </c>
      <c r="F80" s="151" t="s">
        <v>53</v>
      </c>
      <c r="G80" s="151" t="s">
        <v>174</v>
      </c>
      <c r="H80" s="151" t="s">
        <v>175</v>
      </c>
      <c r="I80" s="151" t="s">
        <v>176</v>
      </c>
      <c r="J80" s="151" t="s">
        <v>161</v>
      </c>
      <c r="K80" s="152" t="s">
        <v>177</v>
      </c>
      <c r="L80" s="153"/>
      <c r="M80" s="69" t="s">
        <v>19</v>
      </c>
      <c r="N80" s="70" t="s">
        <v>41</v>
      </c>
      <c r="O80" s="70" t="s">
        <v>178</v>
      </c>
      <c r="P80" s="70" t="s">
        <v>179</v>
      </c>
      <c r="Q80" s="70" t="s">
        <v>180</v>
      </c>
      <c r="R80" s="70" t="s">
        <v>181</v>
      </c>
      <c r="S80" s="70" t="s">
        <v>182</v>
      </c>
      <c r="T80" s="71" t="s">
        <v>183</v>
      </c>
      <c r="U80" s="148"/>
      <c r="V80" s="148"/>
      <c r="W80" s="148"/>
      <c r="X80" s="148"/>
      <c r="Y80" s="148"/>
      <c r="Z80" s="148"/>
      <c r="AA80" s="148"/>
      <c r="AB80" s="148"/>
      <c r="AC80" s="148"/>
      <c r="AD80" s="148"/>
      <c r="AE80" s="148"/>
    </row>
    <row r="81" spans="1:65" s="2" customFormat="1" ht="22.9" customHeight="1">
      <c r="A81" s="35"/>
      <c r="B81" s="36"/>
      <c r="C81" s="76" t="s">
        <v>184</v>
      </c>
      <c r="D81" s="37"/>
      <c r="E81" s="37"/>
      <c r="F81" s="37"/>
      <c r="G81" s="37"/>
      <c r="H81" s="37"/>
      <c r="I81" s="37"/>
      <c r="J81" s="154">
        <f>BK81</f>
        <v>0</v>
      </c>
      <c r="K81" s="37"/>
      <c r="L81" s="40"/>
      <c r="M81" s="72"/>
      <c r="N81" s="155"/>
      <c r="O81" s="73"/>
      <c r="P81" s="156">
        <f>P82</f>
        <v>0</v>
      </c>
      <c r="Q81" s="73"/>
      <c r="R81" s="156">
        <f>R82</f>
        <v>0</v>
      </c>
      <c r="S81" s="73"/>
      <c r="T81" s="157">
        <f>T82</f>
        <v>0</v>
      </c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T81" s="18" t="s">
        <v>70</v>
      </c>
      <c r="AU81" s="18" t="s">
        <v>162</v>
      </c>
      <c r="BK81" s="158">
        <f>BK82</f>
        <v>0</v>
      </c>
    </row>
    <row r="82" spans="1:65" s="12" customFormat="1" ht="25.9" customHeight="1">
      <c r="B82" s="159"/>
      <c r="C82" s="160"/>
      <c r="D82" s="161" t="s">
        <v>70</v>
      </c>
      <c r="E82" s="162" t="s">
        <v>346</v>
      </c>
      <c r="F82" s="162" t="s">
        <v>1121</v>
      </c>
      <c r="G82" s="160"/>
      <c r="H82" s="160"/>
      <c r="I82" s="163"/>
      <c r="J82" s="164">
        <f>BK82</f>
        <v>0</v>
      </c>
      <c r="K82" s="160"/>
      <c r="L82" s="165"/>
      <c r="M82" s="166"/>
      <c r="N82" s="167"/>
      <c r="O82" s="167"/>
      <c r="P82" s="168">
        <f>P83</f>
        <v>0</v>
      </c>
      <c r="Q82" s="167"/>
      <c r="R82" s="168">
        <f>R83</f>
        <v>0</v>
      </c>
      <c r="S82" s="167"/>
      <c r="T82" s="169">
        <f>T83</f>
        <v>0</v>
      </c>
      <c r="AR82" s="170" t="s">
        <v>205</v>
      </c>
      <c r="AT82" s="171" t="s">
        <v>70</v>
      </c>
      <c r="AU82" s="171" t="s">
        <v>71</v>
      </c>
      <c r="AY82" s="170" t="s">
        <v>187</v>
      </c>
      <c r="BK82" s="172">
        <f>BK83</f>
        <v>0</v>
      </c>
    </row>
    <row r="83" spans="1:65" s="12" customFormat="1" ht="22.9" customHeight="1">
      <c r="B83" s="159"/>
      <c r="C83" s="160"/>
      <c r="D83" s="161" t="s">
        <v>70</v>
      </c>
      <c r="E83" s="173" t="s">
        <v>1122</v>
      </c>
      <c r="F83" s="173" t="s">
        <v>1123</v>
      </c>
      <c r="G83" s="160"/>
      <c r="H83" s="160"/>
      <c r="I83" s="163"/>
      <c r="J83" s="174">
        <f>BK83</f>
        <v>0</v>
      </c>
      <c r="K83" s="160"/>
      <c r="L83" s="165"/>
      <c r="M83" s="166"/>
      <c r="N83" s="167"/>
      <c r="O83" s="167"/>
      <c r="P83" s="168">
        <f>SUM(P84:P103)</f>
        <v>0</v>
      </c>
      <c r="Q83" s="167"/>
      <c r="R83" s="168">
        <f>SUM(R84:R103)</f>
        <v>0</v>
      </c>
      <c r="S83" s="167"/>
      <c r="T83" s="169">
        <f>SUM(T84:T103)</f>
        <v>0</v>
      </c>
      <c r="AR83" s="170" t="s">
        <v>205</v>
      </c>
      <c r="AT83" s="171" t="s">
        <v>70</v>
      </c>
      <c r="AU83" s="171" t="s">
        <v>79</v>
      </c>
      <c r="AY83" s="170" t="s">
        <v>187</v>
      </c>
      <c r="BK83" s="172">
        <f>SUM(BK84:BK103)</f>
        <v>0</v>
      </c>
    </row>
    <row r="84" spans="1:65" s="2" customFormat="1" ht="16.5" customHeight="1">
      <c r="A84" s="35"/>
      <c r="B84" s="36"/>
      <c r="C84" s="175" t="s">
        <v>79</v>
      </c>
      <c r="D84" s="175" t="s">
        <v>189</v>
      </c>
      <c r="E84" s="176" t="s">
        <v>1124</v>
      </c>
      <c r="F84" s="177" t="s">
        <v>1125</v>
      </c>
      <c r="G84" s="178" t="s">
        <v>1126</v>
      </c>
      <c r="H84" s="179">
        <v>3</v>
      </c>
      <c r="I84" s="180"/>
      <c r="J84" s="181">
        <f t="shared" ref="J84:J99" si="0">ROUND(I84*H84,2)</f>
        <v>0</v>
      </c>
      <c r="K84" s="177" t="s">
        <v>19</v>
      </c>
      <c r="L84" s="40"/>
      <c r="M84" s="182" t="s">
        <v>19</v>
      </c>
      <c r="N84" s="183" t="s">
        <v>42</v>
      </c>
      <c r="O84" s="65"/>
      <c r="P84" s="184">
        <f t="shared" ref="P84:P99" si="1">O84*H84</f>
        <v>0</v>
      </c>
      <c r="Q84" s="184">
        <v>0</v>
      </c>
      <c r="R84" s="184">
        <f t="shared" ref="R84:R99" si="2">Q84*H84</f>
        <v>0</v>
      </c>
      <c r="S84" s="184">
        <v>0</v>
      </c>
      <c r="T84" s="185">
        <f t="shared" ref="T84:T99" si="3">S84*H84</f>
        <v>0</v>
      </c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R84" s="186" t="s">
        <v>193</v>
      </c>
      <c r="AT84" s="186" t="s">
        <v>189</v>
      </c>
      <c r="AU84" s="186" t="s">
        <v>81</v>
      </c>
      <c r="AY84" s="18" t="s">
        <v>187</v>
      </c>
      <c r="BE84" s="187">
        <f t="shared" ref="BE84:BE99" si="4">IF(N84="základní",J84,0)</f>
        <v>0</v>
      </c>
      <c r="BF84" s="187">
        <f t="shared" ref="BF84:BF99" si="5">IF(N84="snížená",J84,0)</f>
        <v>0</v>
      </c>
      <c r="BG84" s="187">
        <f t="shared" ref="BG84:BG99" si="6">IF(N84="zákl. přenesená",J84,0)</f>
        <v>0</v>
      </c>
      <c r="BH84" s="187">
        <f t="shared" ref="BH84:BH99" si="7">IF(N84="sníž. přenesená",J84,0)</f>
        <v>0</v>
      </c>
      <c r="BI84" s="187">
        <f t="shared" ref="BI84:BI99" si="8">IF(N84="nulová",J84,0)</f>
        <v>0</v>
      </c>
      <c r="BJ84" s="18" t="s">
        <v>79</v>
      </c>
      <c r="BK84" s="187">
        <f t="shared" ref="BK84:BK99" si="9">ROUND(I84*H84,2)</f>
        <v>0</v>
      </c>
      <c r="BL84" s="18" t="s">
        <v>193</v>
      </c>
      <c r="BM84" s="186" t="s">
        <v>81</v>
      </c>
    </row>
    <row r="85" spans="1:65" s="2" customFormat="1" ht="16.5" customHeight="1">
      <c r="A85" s="35"/>
      <c r="B85" s="36"/>
      <c r="C85" s="175" t="s">
        <v>81</v>
      </c>
      <c r="D85" s="175" t="s">
        <v>189</v>
      </c>
      <c r="E85" s="176" t="s">
        <v>1127</v>
      </c>
      <c r="F85" s="177" t="s">
        <v>1128</v>
      </c>
      <c r="G85" s="178" t="s">
        <v>128</v>
      </c>
      <c r="H85" s="179">
        <v>31</v>
      </c>
      <c r="I85" s="180"/>
      <c r="J85" s="181">
        <f t="shared" si="0"/>
        <v>0</v>
      </c>
      <c r="K85" s="177" t="s">
        <v>19</v>
      </c>
      <c r="L85" s="40"/>
      <c r="M85" s="182" t="s">
        <v>19</v>
      </c>
      <c r="N85" s="183" t="s">
        <v>42</v>
      </c>
      <c r="O85" s="65"/>
      <c r="P85" s="184">
        <f t="shared" si="1"/>
        <v>0</v>
      </c>
      <c r="Q85" s="184">
        <v>0</v>
      </c>
      <c r="R85" s="184">
        <f t="shared" si="2"/>
        <v>0</v>
      </c>
      <c r="S85" s="184">
        <v>0</v>
      </c>
      <c r="T85" s="185">
        <f t="shared" si="3"/>
        <v>0</v>
      </c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R85" s="186" t="s">
        <v>193</v>
      </c>
      <c r="AT85" s="186" t="s">
        <v>189</v>
      </c>
      <c r="AU85" s="186" t="s">
        <v>81</v>
      </c>
      <c r="AY85" s="18" t="s">
        <v>187</v>
      </c>
      <c r="BE85" s="187">
        <f t="shared" si="4"/>
        <v>0</v>
      </c>
      <c r="BF85" s="187">
        <f t="shared" si="5"/>
        <v>0</v>
      </c>
      <c r="BG85" s="187">
        <f t="shared" si="6"/>
        <v>0</v>
      </c>
      <c r="BH85" s="187">
        <f t="shared" si="7"/>
        <v>0</v>
      </c>
      <c r="BI85" s="187">
        <f t="shared" si="8"/>
        <v>0</v>
      </c>
      <c r="BJ85" s="18" t="s">
        <v>79</v>
      </c>
      <c r="BK85" s="187">
        <f t="shared" si="9"/>
        <v>0</v>
      </c>
      <c r="BL85" s="18" t="s">
        <v>193</v>
      </c>
      <c r="BM85" s="186" t="s">
        <v>193</v>
      </c>
    </row>
    <row r="86" spans="1:65" s="2" customFormat="1" ht="16.5" customHeight="1">
      <c r="A86" s="35"/>
      <c r="B86" s="36"/>
      <c r="C86" s="175" t="s">
        <v>205</v>
      </c>
      <c r="D86" s="175" t="s">
        <v>189</v>
      </c>
      <c r="E86" s="176" t="s">
        <v>1129</v>
      </c>
      <c r="F86" s="177" t="s">
        <v>1130</v>
      </c>
      <c r="G86" s="178" t="s">
        <v>128</v>
      </c>
      <c r="H86" s="179">
        <v>27</v>
      </c>
      <c r="I86" s="180"/>
      <c r="J86" s="181">
        <f t="shared" si="0"/>
        <v>0</v>
      </c>
      <c r="K86" s="177" t="s">
        <v>19</v>
      </c>
      <c r="L86" s="40"/>
      <c r="M86" s="182" t="s">
        <v>19</v>
      </c>
      <c r="N86" s="183" t="s">
        <v>42</v>
      </c>
      <c r="O86" s="65"/>
      <c r="P86" s="184">
        <f t="shared" si="1"/>
        <v>0</v>
      </c>
      <c r="Q86" s="184">
        <v>0</v>
      </c>
      <c r="R86" s="184">
        <f t="shared" si="2"/>
        <v>0</v>
      </c>
      <c r="S86" s="184">
        <v>0</v>
      </c>
      <c r="T86" s="185">
        <f t="shared" si="3"/>
        <v>0</v>
      </c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R86" s="186" t="s">
        <v>193</v>
      </c>
      <c r="AT86" s="186" t="s">
        <v>189</v>
      </c>
      <c r="AU86" s="186" t="s">
        <v>81</v>
      </c>
      <c r="AY86" s="18" t="s">
        <v>187</v>
      </c>
      <c r="BE86" s="187">
        <f t="shared" si="4"/>
        <v>0</v>
      </c>
      <c r="BF86" s="187">
        <f t="shared" si="5"/>
        <v>0</v>
      </c>
      <c r="BG86" s="187">
        <f t="shared" si="6"/>
        <v>0</v>
      </c>
      <c r="BH86" s="187">
        <f t="shared" si="7"/>
        <v>0</v>
      </c>
      <c r="BI86" s="187">
        <f t="shared" si="8"/>
        <v>0</v>
      </c>
      <c r="BJ86" s="18" t="s">
        <v>79</v>
      </c>
      <c r="BK86" s="187">
        <f t="shared" si="9"/>
        <v>0</v>
      </c>
      <c r="BL86" s="18" t="s">
        <v>193</v>
      </c>
      <c r="BM86" s="186" t="s">
        <v>219</v>
      </c>
    </row>
    <row r="87" spans="1:65" s="2" customFormat="1" ht="16.5" customHeight="1">
      <c r="A87" s="35"/>
      <c r="B87" s="36"/>
      <c r="C87" s="175" t="s">
        <v>193</v>
      </c>
      <c r="D87" s="175" t="s">
        <v>189</v>
      </c>
      <c r="E87" s="176" t="s">
        <v>1131</v>
      </c>
      <c r="F87" s="177" t="s">
        <v>1132</v>
      </c>
      <c r="G87" s="178" t="s">
        <v>128</v>
      </c>
      <c r="H87" s="179">
        <v>4</v>
      </c>
      <c r="I87" s="180"/>
      <c r="J87" s="181">
        <f t="shared" si="0"/>
        <v>0</v>
      </c>
      <c r="K87" s="177" t="s">
        <v>19</v>
      </c>
      <c r="L87" s="40"/>
      <c r="M87" s="182" t="s">
        <v>19</v>
      </c>
      <c r="N87" s="183" t="s">
        <v>42</v>
      </c>
      <c r="O87" s="65"/>
      <c r="P87" s="184">
        <f t="shared" si="1"/>
        <v>0</v>
      </c>
      <c r="Q87" s="184">
        <v>0</v>
      </c>
      <c r="R87" s="184">
        <f t="shared" si="2"/>
        <v>0</v>
      </c>
      <c r="S87" s="184">
        <v>0</v>
      </c>
      <c r="T87" s="185">
        <f t="shared" si="3"/>
        <v>0</v>
      </c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R87" s="186" t="s">
        <v>193</v>
      </c>
      <c r="AT87" s="186" t="s">
        <v>189</v>
      </c>
      <c r="AU87" s="186" t="s">
        <v>81</v>
      </c>
      <c r="AY87" s="18" t="s">
        <v>187</v>
      </c>
      <c r="BE87" s="187">
        <f t="shared" si="4"/>
        <v>0</v>
      </c>
      <c r="BF87" s="187">
        <f t="shared" si="5"/>
        <v>0</v>
      </c>
      <c r="BG87" s="187">
        <f t="shared" si="6"/>
        <v>0</v>
      </c>
      <c r="BH87" s="187">
        <f t="shared" si="7"/>
        <v>0</v>
      </c>
      <c r="BI87" s="187">
        <f t="shared" si="8"/>
        <v>0</v>
      </c>
      <c r="BJ87" s="18" t="s">
        <v>79</v>
      </c>
      <c r="BK87" s="187">
        <f t="shared" si="9"/>
        <v>0</v>
      </c>
      <c r="BL87" s="18" t="s">
        <v>193</v>
      </c>
      <c r="BM87" s="186" t="s">
        <v>232</v>
      </c>
    </row>
    <row r="88" spans="1:65" s="2" customFormat="1" ht="16.5" customHeight="1">
      <c r="A88" s="35"/>
      <c r="B88" s="36"/>
      <c r="C88" s="175" t="s">
        <v>214</v>
      </c>
      <c r="D88" s="175" t="s">
        <v>189</v>
      </c>
      <c r="E88" s="176" t="s">
        <v>1133</v>
      </c>
      <c r="F88" s="177" t="s">
        <v>1134</v>
      </c>
      <c r="G88" s="178" t="s">
        <v>128</v>
      </c>
      <c r="H88" s="179">
        <v>21</v>
      </c>
      <c r="I88" s="180"/>
      <c r="J88" s="181">
        <f t="shared" si="0"/>
        <v>0</v>
      </c>
      <c r="K88" s="177" t="s">
        <v>19</v>
      </c>
      <c r="L88" s="40"/>
      <c r="M88" s="182" t="s">
        <v>19</v>
      </c>
      <c r="N88" s="183" t="s">
        <v>42</v>
      </c>
      <c r="O88" s="65"/>
      <c r="P88" s="184">
        <f t="shared" si="1"/>
        <v>0</v>
      </c>
      <c r="Q88" s="184">
        <v>0</v>
      </c>
      <c r="R88" s="184">
        <f t="shared" si="2"/>
        <v>0</v>
      </c>
      <c r="S88" s="184">
        <v>0</v>
      </c>
      <c r="T88" s="185">
        <f t="shared" si="3"/>
        <v>0</v>
      </c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R88" s="186" t="s">
        <v>193</v>
      </c>
      <c r="AT88" s="186" t="s">
        <v>189</v>
      </c>
      <c r="AU88" s="186" t="s">
        <v>81</v>
      </c>
      <c r="AY88" s="18" t="s">
        <v>187</v>
      </c>
      <c r="BE88" s="187">
        <f t="shared" si="4"/>
        <v>0</v>
      </c>
      <c r="BF88" s="187">
        <f t="shared" si="5"/>
        <v>0</v>
      </c>
      <c r="BG88" s="187">
        <f t="shared" si="6"/>
        <v>0</v>
      </c>
      <c r="BH88" s="187">
        <f t="shared" si="7"/>
        <v>0</v>
      </c>
      <c r="BI88" s="187">
        <f t="shared" si="8"/>
        <v>0</v>
      </c>
      <c r="BJ88" s="18" t="s">
        <v>79</v>
      </c>
      <c r="BK88" s="187">
        <f t="shared" si="9"/>
        <v>0</v>
      </c>
      <c r="BL88" s="18" t="s">
        <v>193</v>
      </c>
      <c r="BM88" s="186" t="s">
        <v>107</v>
      </c>
    </row>
    <row r="89" spans="1:65" s="2" customFormat="1" ht="16.5" customHeight="1">
      <c r="A89" s="35"/>
      <c r="B89" s="36"/>
      <c r="C89" s="175" t="s">
        <v>219</v>
      </c>
      <c r="D89" s="175" t="s">
        <v>189</v>
      </c>
      <c r="E89" s="176" t="s">
        <v>1135</v>
      </c>
      <c r="F89" s="177" t="s">
        <v>1136</v>
      </c>
      <c r="G89" s="178" t="s">
        <v>128</v>
      </c>
      <c r="H89" s="179">
        <v>21</v>
      </c>
      <c r="I89" s="180"/>
      <c r="J89" s="181">
        <f t="shared" si="0"/>
        <v>0</v>
      </c>
      <c r="K89" s="177" t="s">
        <v>19</v>
      </c>
      <c r="L89" s="40"/>
      <c r="M89" s="182" t="s">
        <v>19</v>
      </c>
      <c r="N89" s="183" t="s">
        <v>42</v>
      </c>
      <c r="O89" s="65"/>
      <c r="P89" s="184">
        <f t="shared" si="1"/>
        <v>0</v>
      </c>
      <c r="Q89" s="184">
        <v>0</v>
      </c>
      <c r="R89" s="184">
        <f t="shared" si="2"/>
        <v>0</v>
      </c>
      <c r="S89" s="184">
        <v>0</v>
      </c>
      <c r="T89" s="185">
        <f t="shared" si="3"/>
        <v>0</v>
      </c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R89" s="186" t="s">
        <v>193</v>
      </c>
      <c r="AT89" s="186" t="s">
        <v>189</v>
      </c>
      <c r="AU89" s="186" t="s">
        <v>81</v>
      </c>
      <c r="AY89" s="18" t="s">
        <v>187</v>
      </c>
      <c r="BE89" s="187">
        <f t="shared" si="4"/>
        <v>0</v>
      </c>
      <c r="BF89" s="187">
        <f t="shared" si="5"/>
        <v>0</v>
      </c>
      <c r="BG89" s="187">
        <f t="shared" si="6"/>
        <v>0</v>
      </c>
      <c r="BH89" s="187">
        <f t="shared" si="7"/>
        <v>0</v>
      </c>
      <c r="BI89" s="187">
        <f t="shared" si="8"/>
        <v>0</v>
      </c>
      <c r="BJ89" s="18" t="s">
        <v>79</v>
      </c>
      <c r="BK89" s="187">
        <f t="shared" si="9"/>
        <v>0</v>
      </c>
      <c r="BL89" s="18" t="s">
        <v>193</v>
      </c>
      <c r="BM89" s="186" t="s">
        <v>8</v>
      </c>
    </row>
    <row r="90" spans="1:65" s="2" customFormat="1" ht="16.5" customHeight="1">
      <c r="A90" s="35"/>
      <c r="B90" s="36"/>
      <c r="C90" s="175" t="s">
        <v>225</v>
      </c>
      <c r="D90" s="175" t="s">
        <v>189</v>
      </c>
      <c r="E90" s="176" t="s">
        <v>1137</v>
      </c>
      <c r="F90" s="177" t="s">
        <v>1138</v>
      </c>
      <c r="G90" s="178" t="s">
        <v>144</v>
      </c>
      <c r="H90" s="179">
        <v>3.75</v>
      </c>
      <c r="I90" s="180"/>
      <c r="J90" s="181">
        <f t="shared" si="0"/>
        <v>0</v>
      </c>
      <c r="K90" s="177" t="s">
        <v>19</v>
      </c>
      <c r="L90" s="40"/>
      <c r="M90" s="182" t="s">
        <v>19</v>
      </c>
      <c r="N90" s="183" t="s">
        <v>42</v>
      </c>
      <c r="O90" s="65"/>
      <c r="P90" s="184">
        <f t="shared" si="1"/>
        <v>0</v>
      </c>
      <c r="Q90" s="184">
        <v>0</v>
      </c>
      <c r="R90" s="184">
        <f t="shared" si="2"/>
        <v>0</v>
      </c>
      <c r="S90" s="184">
        <v>0</v>
      </c>
      <c r="T90" s="185">
        <f t="shared" si="3"/>
        <v>0</v>
      </c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R90" s="186" t="s">
        <v>193</v>
      </c>
      <c r="AT90" s="186" t="s">
        <v>189</v>
      </c>
      <c r="AU90" s="186" t="s">
        <v>81</v>
      </c>
      <c r="AY90" s="18" t="s">
        <v>187</v>
      </c>
      <c r="BE90" s="187">
        <f t="shared" si="4"/>
        <v>0</v>
      </c>
      <c r="BF90" s="187">
        <f t="shared" si="5"/>
        <v>0</v>
      </c>
      <c r="BG90" s="187">
        <f t="shared" si="6"/>
        <v>0</v>
      </c>
      <c r="BH90" s="187">
        <f t="shared" si="7"/>
        <v>0</v>
      </c>
      <c r="BI90" s="187">
        <f t="shared" si="8"/>
        <v>0</v>
      </c>
      <c r="BJ90" s="18" t="s">
        <v>79</v>
      </c>
      <c r="BK90" s="187">
        <f t="shared" si="9"/>
        <v>0</v>
      </c>
      <c r="BL90" s="18" t="s">
        <v>193</v>
      </c>
      <c r="BM90" s="186" t="s">
        <v>118</v>
      </c>
    </row>
    <row r="91" spans="1:65" s="2" customFormat="1" ht="16.5" customHeight="1">
      <c r="A91" s="35"/>
      <c r="B91" s="36"/>
      <c r="C91" s="175" t="s">
        <v>232</v>
      </c>
      <c r="D91" s="175" t="s">
        <v>189</v>
      </c>
      <c r="E91" s="176" t="s">
        <v>1139</v>
      </c>
      <c r="F91" s="177" t="s">
        <v>1140</v>
      </c>
      <c r="G91" s="178" t="s">
        <v>128</v>
      </c>
      <c r="H91" s="179">
        <v>21</v>
      </c>
      <c r="I91" s="180"/>
      <c r="J91" s="181">
        <f t="shared" si="0"/>
        <v>0</v>
      </c>
      <c r="K91" s="177" t="s">
        <v>19</v>
      </c>
      <c r="L91" s="40"/>
      <c r="M91" s="182" t="s">
        <v>19</v>
      </c>
      <c r="N91" s="183" t="s">
        <v>42</v>
      </c>
      <c r="O91" s="65"/>
      <c r="P91" s="184">
        <f t="shared" si="1"/>
        <v>0</v>
      </c>
      <c r="Q91" s="184">
        <v>0</v>
      </c>
      <c r="R91" s="184">
        <f t="shared" si="2"/>
        <v>0</v>
      </c>
      <c r="S91" s="184">
        <v>0</v>
      </c>
      <c r="T91" s="185">
        <f t="shared" si="3"/>
        <v>0</v>
      </c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R91" s="186" t="s">
        <v>193</v>
      </c>
      <c r="AT91" s="186" t="s">
        <v>189</v>
      </c>
      <c r="AU91" s="186" t="s">
        <v>81</v>
      </c>
      <c r="AY91" s="18" t="s">
        <v>187</v>
      </c>
      <c r="BE91" s="187">
        <f t="shared" si="4"/>
        <v>0</v>
      </c>
      <c r="BF91" s="187">
        <f t="shared" si="5"/>
        <v>0</v>
      </c>
      <c r="BG91" s="187">
        <f t="shared" si="6"/>
        <v>0</v>
      </c>
      <c r="BH91" s="187">
        <f t="shared" si="7"/>
        <v>0</v>
      </c>
      <c r="BI91" s="187">
        <f t="shared" si="8"/>
        <v>0</v>
      </c>
      <c r="BJ91" s="18" t="s">
        <v>79</v>
      </c>
      <c r="BK91" s="187">
        <f t="shared" si="9"/>
        <v>0</v>
      </c>
      <c r="BL91" s="18" t="s">
        <v>193</v>
      </c>
      <c r="BM91" s="186" t="s">
        <v>282</v>
      </c>
    </row>
    <row r="92" spans="1:65" s="2" customFormat="1" ht="16.5" customHeight="1">
      <c r="A92" s="35"/>
      <c r="B92" s="36"/>
      <c r="C92" s="175" t="s">
        <v>238</v>
      </c>
      <c r="D92" s="175" t="s">
        <v>189</v>
      </c>
      <c r="E92" s="176" t="s">
        <v>1141</v>
      </c>
      <c r="F92" s="177" t="s">
        <v>1142</v>
      </c>
      <c r="G92" s="178" t="s">
        <v>382</v>
      </c>
      <c r="H92" s="179">
        <v>25</v>
      </c>
      <c r="I92" s="180"/>
      <c r="J92" s="181">
        <f t="shared" si="0"/>
        <v>0</v>
      </c>
      <c r="K92" s="177" t="s">
        <v>19</v>
      </c>
      <c r="L92" s="40"/>
      <c r="M92" s="182" t="s">
        <v>19</v>
      </c>
      <c r="N92" s="183" t="s">
        <v>42</v>
      </c>
      <c r="O92" s="65"/>
      <c r="P92" s="184">
        <f t="shared" si="1"/>
        <v>0</v>
      </c>
      <c r="Q92" s="184">
        <v>0</v>
      </c>
      <c r="R92" s="184">
        <f t="shared" si="2"/>
        <v>0</v>
      </c>
      <c r="S92" s="184">
        <v>0</v>
      </c>
      <c r="T92" s="185">
        <f t="shared" si="3"/>
        <v>0</v>
      </c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R92" s="186" t="s">
        <v>193</v>
      </c>
      <c r="AT92" s="186" t="s">
        <v>189</v>
      </c>
      <c r="AU92" s="186" t="s">
        <v>81</v>
      </c>
      <c r="AY92" s="18" t="s">
        <v>187</v>
      </c>
      <c r="BE92" s="187">
        <f t="shared" si="4"/>
        <v>0</v>
      </c>
      <c r="BF92" s="187">
        <f t="shared" si="5"/>
        <v>0</v>
      </c>
      <c r="BG92" s="187">
        <f t="shared" si="6"/>
        <v>0</v>
      </c>
      <c r="BH92" s="187">
        <f t="shared" si="7"/>
        <v>0</v>
      </c>
      <c r="BI92" s="187">
        <f t="shared" si="8"/>
        <v>0</v>
      </c>
      <c r="BJ92" s="18" t="s">
        <v>79</v>
      </c>
      <c r="BK92" s="187">
        <f t="shared" si="9"/>
        <v>0</v>
      </c>
      <c r="BL92" s="18" t="s">
        <v>193</v>
      </c>
      <c r="BM92" s="186" t="s">
        <v>288</v>
      </c>
    </row>
    <row r="93" spans="1:65" s="2" customFormat="1" ht="16.5" customHeight="1">
      <c r="A93" s="35"/>
      <c r="B93" s="36"/>
      <c r="C93" s="175" t="s">
        <v>107</v>
      </c>
      <c r="D93" s="175" t="s">
        <v>189</v>
      </c>
      <c r="E93" s="176" t="s">
        <v>1143</v>
      </c>
      <c r="F93" s="177" t="s">
        <v>1144</v>
      </c>
      <c r="G93" s="178" t="s">
        <v>382</v>
      </c>
      <c r="H93" s="179">
        <v>4</v>
      </c>
      <c r="I93" s="180"/>
      <c r="J93" s="181">
        <f t="shared" si="0"/>
        <v>0</v>
      </c>
      <c r="K93" s="177" t="s">
        <v>19</v>
      </c>
      <c r="L93" s="40"/>
      <c r="M93" s="182" t="s">
        <v>19</v>
      </c>
      <c r="N93" s="183" t="s">
        <v>42</v>
      </c>
      <c r="O93" s="65"/>
      <c r="P93" s="184">
        <f t="shared" si="1"/>
        <v>0</v>
      </c>
      <c r="Q93" s="184">
        <v>0</v>
      </c>
      <c r="R93" s="184">
        <f t="shared" si="2"/>
        <v>0</v>
      </c>
      <c r="S93" s="184">
        <v>0</v>
      </c>
      <c r="T93" s="185">
        <f t="shared" si="3"/>
        <v>0</v>
      </c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R93" s="186" t="s">
        <v>193</v>
      </c>
      <c r="AT93" s="186" t="s">
        <v>189</v>
      </c>
      <c r="AU93" s="186" t="s">
        <v>81</v>
      </c>
      <c r="AY93" s="18" t="s">
        <v>187</v>
      </c>
      <c r="BE93" s="187">
        <f t="shared" si="4"/>
        <v>0</v>
      </c>
      <c r="BF93" s="187">
        <f t="shared" si="5"/>
        <v>0</v>
      </c>
      <c r="BG93" s="187">
        <f t="shared" si="6"/>
        <v>0</v>
      </c>
      <c r="BH93" s="187">
        <f t="shared" si="7"/>
        <v>0</v>
      </c>
      <c r="BI93" s="187">
        <f t="shared" si="8"/>
        <v>0</v>
      </c>
      <c r="BJ93" s="18" t="s">
        <v>79</v>
      </c>
      <c r="BK93" s="187">
        <f t="shared" si="9"/>
        <v>0</v>
      </c>
      <c r="BL93" s="18" t="s">
        <v>193</v>
      </c>
      <c r="BM93" s="186" t="s">
        <v>300</v>
      </c>
    </row>
    <row r="94" spans="1:65" s="2" customFormat="1" ht="16.5" customHeight="1">
      <c r="A94" s="35"/>
      <c r="B94" s="36"/>
      <c r="C94" s="175" t="s">
        <v>110</v>
      </c>
      <c r="D94" s="175" t="s">
        <v>189</v>
      </c>
      <c r="E94" s="176" t="s">
        <v>1145</v>
      </c>
      <c r="F94" s="177" t="s">
        <v>1146</v>
      </c>
      <c r="G94" s="178" t="s">
        <v>1126</v>
      </c>
      <c r="H94" s="179">
        <v>2</v>
      </c>
      <c r="I94" s="180"/>
      <c r="J94" s="181">
        <f t="shared" si="0"/>
        <v>0</v>
      </c>
      <c r="K94" s="177" t="s">
        <v>19</v>
      </c>
      <c r="L94" s="40"/>
      <c r="M94" s="182" t="s">
        <v>19</v>
      </c>
      <c r="N94" s="183" t="s">
        <v>42</v>
      </c>
      <c r="O94" s="65"/>
      <c r="P94" s="184">
        <f t="shared" si="1"/>
        <v>0</v>
      </c>
      <c r="Q94" s="184">
        <v>0</v>
      </c>
      <c r="R94" s="184">
        <f t="shared" si="2"/>
        <v>0</v>
      </c>
      <c r="S94" s="184">
        <v>0</v>
      </c>
      <c r="T94" s="185">
        <f t="shared" si="3"/>
        <v>0</v>
      </c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R94" s="186" t="s">
        <v>193</v>
      </c>
      <c r="AT94" s="186" t="s">
        <v>189</v>
      </c>
      <c r="AU94" s="186" t="s">
        <v>81</v>
      </c>
      <c r="AY94" s="18" t="s">
        <v>187</v>
      </c>
      <c r="BE94" s="187">
        <f t="shared" si="4"/>
        <v>0</v>
      </c>
      <c r="BF94" s="187">
        <f t="shared" si="5"/>
        <v>0</v>
      </c>
      <c r="BG94" s="187">
        <f t="shared" si="6"/>
        <v>0</v>
      </c>
      <c r="BH94" s="187">
        <f t="shared" si="7"/>
        <v>0</v>
      </c>
      <c r="BI94" s="187">
        <f t="shared" si="8"/>
        <v>0</v>
      </c>
      <c r="BJ94" s="18" t="s">
        <v>79</v>
      </c>
      <c r="BK94" s="187">
        <f t="shared" si="9"/>
        <v>0</v>
      </c>
      <c r="BL94" s="18" t="s">
        <v>193</v>
      </c>
      <c r="BM94" s="186" t="s">
        <v>312</v>
      </c>
    </row>
    <row r="95" spans="1:65" s="2" customFormat="1" ht="16.5" customHeight="1">
      <c r="A95" s="35"/>
      <c r="B95" s="36"/>
      <c r="C95" s="175" t="s">
        <v>8</v>
      </c>
      <c r="D95" s="175" t="s">
        <v>189</v>
      </c>
      <c r="E95" s="176" t="s">
        <v>1147</v>
      </c>
      <c r="F95" s="177" t="s">
        <v>1148</v>
      </c>
      <c r="G95" s="178" t="s">
        <v>1126</v>
      </c>
      <c r="H95" s="179">
        <v>2</v>
      </c>
      <c r="I95" s="180"/>
      <c r="J95" s="181">
        <f t="shared" si="0"/>
        <v>0</v>
      </c>
      <c r="K95" s="177" t="s">
        <v>19</v>
      </c>
      <c r="L95" s="40"/>
      <c r="M95" s="182" t="s">
        <v>19</v>
      </c>
      <c r="N95" s="183" t="s">
        <v>42</v>
      </c>
      <c r="O95" s="65"/>
      <c r="P95" s="184">
        <f t="shared" si="1"/>
        <v>0</v>
      </c>
      <c r="Q95" s="184">
        <v>0</v>
      </c>
      <c r="R95" s="184">
        <f t="shared" si="2"/>
        <v>0</v>
      </c>
      <c r="S95" s="184">
        <v>0</v>
      </c>
      <c r="T95" s="185">
        <f t="shared" si="3"/>
        <v>0</v>
      </c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R95" s="186" t="s">
        <v>193</v>
      </c>
      <c r="AT95" s="186" t="s">
        <v>189</v>
      </c>
      <c r="AU95" s="186" t="s">
        <v>81</v>
      </c>
      <c r="AY95" s="18" t="s">
        <v>187</v>
      </c>
      <c r="BE95" s="187">
        <f t="shared" si="4"/>
        <v>0</v>
      </c>
      <c r="BF95" s="187">
        <f t="shared" si="5"/>
        <v>0</v>
      </c>
      <c r="BG95" s="187">
        <f t="shared" si="6"/>
        <v>0</v>
      </c>
      <c r="BH95" s="187">
        <f t="shared" si="7"/>
        <v>0</v>
      </c>
      <c r="BI95" s="187">
        <f t="shared" si="8"/>
        <v>0</v>
      </c>
      <c r="BJ95" s="18" t="s">
        <v>79</v>
      </c>
      <c r="BK95" s="187">
        <f t="shared" si="9"/>
        <v>0</v>
      </c>
      <c r="BL95" s="18" t="s">
        <v>193</v>
      </c>
      <c r="BM95" s="186" t="s">
        <v>317</v>
      </c>
    </row>
    <row r="96" spans="1:65" s="2" customFormat="1" ht="21.75" customHeight="1">
      <c r="A96" s="35"/>
      <c r="B96" s="36"/>
      <c r="C96" s="175" t="s">
        <v>115</v>
      </c>
      <c r="D96" s="175" t="s">
        <v>189</v>
      </c>
      <c r="E96" s="176" t="s">
        <v>1149</v>
      </c>
      <c r="F96" s="177" t="s">
        <v>1150</v>
      </c>
      <c r="G96" s="178" t="s">
        <v>1126</v>
      </c>
      <c r="H96" s="179">
        <v>1</v>
      </c>
      <c r="I96" s="180"/>
      <c r="J96" s="181">
        <f t="shared" si="0"/>
        <v>0</v>
      </c>
      <c r="K96" s="177" t="s">
        <v>19</v>
      </c>
      <c r="L96" s="40"/>
      <c r="M96" s="182" t="s">
        <v>19</v>
      </c>
      <c r="N96" s="183" t="s">
        <v>42</v>
      </c>
      <c r="O96" s="65"/>
      <c r="P96" s="184">
        <f t="shared" si="1"/>
        <v>0</v>
      </c>
      <c r="Q96" s="184">
        <v>0</v>
      </c>
      <c r="R96" s="184">
        <f t="shared" si="2"/>
        <v>0</v>
      </c>
      <c r="S96" s="184">
        <v>0</v>
      </c>
      <c r="T96" s="185">
        <f t="shared" si="3"/>
        <v>0</v>
      </c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R96" s="186" t="s">
        <v>193</v>
      </c>
      <c r="AT96" s="186" t="s">
        <v>189</v>
      </c>
      <c r="AU96" s="186" t="s">
        <v>81</v>
      </c>
      <c r="AY96" s="18" t="s">
        <v>187</v>
      </c>
      <c r="BE96" s="187">
        <f t="shared" si="4"/>
        <v>0</v>
      </c>
      <c r="BF96" s="187">
        <f t="shared" si="5"/>
        <v>0</v>
      </c>
      <c r="BG96" s="187">
        <f t="shared" si="6"/>
        <v>0</v>
      </c>
      <c r="BH96" s="187">
        <f t="shared" si="7"/>
        <v>0</v>
      </c>
      <c r="BI96" s="187">
        <f t="shared" si="8"/>
        <v>0</v>
      </c>
      <c r="BJ96" s="18" t="s">
        <v>79</v>
      </c>
      <c r="BK96" s="187">
        <f t="shared" si="9"/>
        <v>0</v>
      </c>
      <c r="BL96" s="18" t="s">
        <v>193</v>
      </c>
      <c r="BM96" s="186" t="s">
        <v>327</v>
      </c>
    </row>
    <row r="97" spans="1:65" s="2" customFormat="1" ht="16.5" customHeight="1">
      <c r="A97" s="35"/>
      <c r="B97" s="36"/>
      <c r="C97" s="175" t="s">
        <v>118</v>
      </c>
      <c r="D97" s="175" t="s">
        <v>189</v>
      </c>
      <c r="E97" s="176" t="s">
        <v>1151</v>
      </c>
      <c r="F97" s="177" t="s">
        <v>1152</v>
      </c>
      <c r="G97" s="178" t="s">
        <v>1126</v>
      </c>
      <c r="H97" s="179">
        <v>3</v>
      </c>
      <c r="I97" s="180"/>
      <c r="J97" s="181">
        <f t="shared" si="0"/>
        <v>0</v>
      </c>
      <c r="K97" s="177" t="s">
        <v>19</v>
      </c>
      <c r="L97" s="40"/>
      <c r="M97" s="182" t="s">
        <v>19</v>
      </c>
      <c r="N97" s="183" t="s">
        <v>42</v>
      </c>
      <c r="O97" s="65"/>
      <c r="P97" s="184">
        <f t="shared" si="1"/>
        <v>0</v>
      </c>
      <c r="Q97" s="184">
        <v>0</v>
      </c>
      <c r="R97" s="184">
        <f t="shared" si="2"/>
        <v>0</v>
      </c>
      <c r="S97" s="184">
        <v>0</v>
      </c>
      <c r="T97" s="185">
        <f t="shared" si="3"/>
        <v>0</v>
      </c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R97" s="186" t="s">
        <v>193</v>
      </c>
      <c r="AT97" s="186" t="s">
        <v>189</v>
      </c>
      <c r="AU97" s="186" t="s">
        <v>81</v>
      </c>
      <c r="AY97" s="18" t="s">
        <v>187</v>
      </c>
      <c r="BE97" s="187">
        <f t="shared" si="4"/>
        <v>0</v>
      </c>
      <c r="BF97" s="187">
        <f t="shared" si="5"/>
        <v>0</v>
      </c>
      <c r="BG97" s="187">
        <f t="shared" si="6"/>
        <v>0</v>
      </c>
      <c r="BH97" s="187">
        <f t="shared" si="7"/>
        <v>0</v>
      </c>
      <c r="BI97" s="187">
        <f t="shared" si="8"/>
        <v>0</v>
      </c>
      <c r="BJ97" s="18" t="s">
        <v>79</v>
      </c>
      <c r="BK97" s="187">
        <f t="shared" si="9"/>
        <v>0</v>
      </c>
      <c r="BL97" s="18" t="s">
        <v>193</v>
      </c>
      <c r="BM97" s="186" t="s">
        <v>345</v>
      </c>
    </row>
    <row r="98" spans="1:65" s="2" customFormat="1" ht="16.5" customHeight="1">
      <c r="A98" s="35"/>
      <c r="B98" s="36"/>
      <c r="C98" s="175" t="s">
        <v>268</v>
      </c>
      <c r="D98" s="175" t="s">
        <v>189</v>
      </c>
      <c r="E98" s="176" t="s">
        <v>1153</v>
      </c>
      <c r="F98" s="177" t="s">
        <v>1154</v>
      </c>
      <c r="G98" s="178" t="s">
        <v>1126</v>
      </c>
      <c r="H98" s="179">
        <v>1</v>
      </c>
      <c r="I98" s="180"/>
      <c r="J98" s="181">
        <f t="shared" si="0"/>
        <v>0</v>
      </c>
      <c r="K98" s="177" t="s">
        <v>19</v>
      </c>
      <c r="L98" s="40"/>
      <c r="M98" s="182" t="s">
        <v>19</v>
      </c>
      <c r="N98" s="183" t="s">
        <v>42</v>
      </c>
      <c r="O98" s="65"/>
      <c r="P98" s="184">
        <f t="shared" si="1"/>
        <v>0</v>
      </c>
      <c r="Q98" s="184">
        <v>0</v>
      </c>
      <c r="R98" s="184">
        <f t="shared" si="2"/>
        <v>0</v>
      </c>
      <c r="S98" s="184">
        <v>0</v>
      </c>
      <c r="T98" s="185">
        <f t="shared" si="3"/>
        <v>0</v>
      </c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R98" s="186" t="s">
        <v>193</v>
      </c>
      <c r="AT98" s="186" t="s">
        <v>189</v>
      </c>
      <c r="AU98" s="186" t="s">
        <v>81</v>
      </c>
      <c r="AY98" s="18" t="s">
        <v>187</v>
      </c>
      <c r="BE98" s="187">
        <f t="shared" si="4"/>
        <v>0</v>
      </c>
      <c r="BF98" s="187">
        <f t="shared" si="5"/>
        <v>0</v>
      </c>
      <c r="BG98" s="187">
        <f t="shared" si="6"/>
        <v>0</v>
      </c>
      <c r="BH98" s="187">
        <f t="shared" si="7"/>
        <v>0</v>
      </c>
      <c r="BI98" s="187">
        <f t="shared" si="8"/>
        <v>0</v>
      </c>
      <c r="BJ98" s="18" t="s">
        <v>79</v>
      </c>
      <c r="BK98" s="187">
        <f t="shared" si="9"/>
        <v>0</v>
      </c>
      <c r="BL98" s="18" t="s">
        <v>193</v>
      </c>
      <c r="BM98" s="186" t="s">
        <v>362</v>
      </c>
    </row>
    <row r="99" spans="1:65" s="2" customFormat="1" ht="16.5" customHeight="1">
      <c r="A99" s="35"/>
      <c r="B99" s="36"/>
      <c r="C99" s="175" t="s">
        <v>282</v>
      </c>
      <c r="D99" s="175" t="s">
        <v>189</v>
      </c>
      <c r="E99" s="176" t="s">
        <v>1155</v>
      </c>
      <c r="F99" s="177" t="s">
        <v>1156</v>
      </c>
      <c r="G99" s="178" t="s">
        <v>1126</v>
      </c>
      <c r="H99" s="179">
        <v>1</v>
      </c>
      <c r="I99" s="180"/>
      <c r="J99" s="181">
        <f t="shared" si="0"/>
        <v>0</v>
      </c>
      <c r="K99" s="177" t="s">
        <v>19</v>
      </c>
      <c r="L99" s="40"/>
      <c r="M99" s="182" t="s">
        <v>19</v>
      </c>
      <c r="N99" s="183" t="s">
        <v>42</v>
      </c>
      <c r="O99" s="65"/>
      <c r="P99" s="184">
        <f t="shared" si="1"/>
        <v>0</v>
      </c>
      <c r="Q99" s="184">
        <v>0</v>
      </c>
      <c r="R99" s="184">
        <f t="shared" si="2"/>
        <v>0</v>
      </c>
      <c r="S99" s="184">
        <v>0</v>
      </c>
      <c r="T99" s="185">
        <f t="shared" si="3"/>
        <v>0</v>
      </c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R99" s="186" t="s">
        <v>193</v>
      </c>
      <c r="AT99" s="186" t="s">
        <v>189</v>
      </c>
      <c r="AU99" s="186" t="s">
        <v>81</v>
      </c>
      <c r="AY99" s="18" t="s">
        <v>187</v>
      </c>
      <c r="BE99" s="187">
        <f t="shared" si="4"/>
        <v>0</v>
      </c>
      <c r="BF99" s="187">
        <f t="shared" si="5"/>
        <v>0</v>
      </c>
      <c r="BG99" s="187">
        <f t="shared" si="6"/>
        <v>0</v>
      </c>
      <c r="BH99" s="187">
        <f t="shared" si="7"/>
        <v>0</v>
      </c>
      <c r="BI99" s="187">
        <f t="shared" si="8"/>
        <v>0</v>
      </c>
      <c r="BJ99" s="18" t="s">
        <v>79</v>
      </c>
      <c r="BK99" s="187">
        <f t="shared" si="9"/>
        <v>0</v>
      </c>
      <c r="BL99" s="18" t="s">
        <v>193</v>
      </c>
      <c r="BM99" s="186" t="s">
        <v>372</v>
      </c>
    </row>
    <row r="100" spans="1:65" s="2" customFormat="1" ht="39">
      <c r="A100" s="35"/>
      <c r="B100" s="36"/>
      <c r="C100" s="37"/>
      <c r="D100" s="195" t="s">
        <v>1084</v>
      </c>
      <c r="E100" s="37"/>
      <c r="F100" s="251" t="s">
        <v>1157</v>
      </c>
      <c r="G100" s="37"/>
      <c r="H100" s="37"/>
      <c r="I100" s="190"/>
      <c r="J100" s="37"/>
      <c r="K100" s="37"/>
      <c r="L100" s="40"/>
      <c r="M100" s="191"/>
      <c r="N100" s="192"/>
      <c r="O100" s="65"/>
      <c r="P100" s="65"/>
      <c r="Q100" s="65"/>
      <c r="R100" s="65"/>
      <c r="S100" s="65"/>
      <c r="T100" s="66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T100" s="18" t="s">
        <v>1084</v>
      </c>
      <c r="AU100" s="18" t="s">
        <v>81</v>
      </c>
    </row>
    <row r="101" spans="1:65" s="2" customFormat="1" ht="16.5" customHeight="1">
      <c r="A101" s="35"/>
      <c r="B101" s="36"/>
      <c r="C101" s="175" t="s">
        <v>778</v>
      </c>
      <c r="D101" s="175" t="s">
        <v>189</v>
      </c>
      <c r="E101" s="176" t="s">
        <v>1158</v>
      </c>
      <c r="F101" s="177" t="s">
        <v>1159</v>
      </c>
      <c r="G101" s="178" t="s">
        <v>1160</v>
      </c>
      <c r="H101" s="179">
        <v>1</v>
      </c>
      <c r="I101" s="180"/>
      <c r="J101" s="181">
        <f>ROUND(I101*H101,2)</f>
        <v>0</v>
      </c>
      <c r="K101" s="177" t="s">
        <v>19</v>
      </c>
      <c r="L101" s="40"/>
      <c r="M101" s="182" t="s">
        <v>19</v>
      </c>
      <c r="N101" s="183" t="s">
        <v>42</v>
      </c>
      <c r="O101" s="65"/>
      <c r="P101" s="184">
        <f>O101*H101</f>
        <v>0</v>
      </c>
      <c r="Q101" s="184">
        <v>0</v>
      </c>
      <c r="R101" s="184">
        <f>Q101*H101</f>
        <v>0</v>
      </c>
      <c r="S101" s="184">
        <v>0</v>
      </c>
      <c r="T101" s="185">
        <f>S101*H101</f>
        <v>0</v>
      </c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R101" s="186" t="s">
        <v>193</v>
      </c>
      <c r="AT101" s="186" t="s">
        <v>189</v>
      </c>
      <c r="AU101" s="186" t="s">
        <v>81</v>
      </c>
      <c r="AY101" s="18" t="s">
        <v>187</v>
      </c>
      <c r="BE101" s="187">
        <f>IF(N101="základní",J101,0)</f>
        <v>0</v>
      </c>
      <c r="BF101" s="187">
        <f>IF(N101="snížená",J101,0)</f>
        <v>0</v>
      </c>
      <c r="BG101" s="187">
        <f>IF(N101="zákl. přenesená",J101,0)</f>
        <v>0</v>
      </c>
      <c r="BH101" s="187">
        <f>IF(N101="sníž. přenesená",J101,0)</f>
        <v>0</v>
      </c>
      <c r="BI101" s="187">
        <f>IF(N101="nulová",J101,0)</f>
        <v>0</v>
      </c>
      <c r="BJ101" s="18" t="s">
        <v>79</v>
      </c>
      <c r="BK101" s="187">
        <f>ROUND(I101*H101,2)</f>
        <v>0</v>
      </c>
      <c r="BL101" s="18" t="s">
        <v>193</v>
      </c>
      <c r="BM101" s="186" t="s">
        <v>385</v>
      </c>
    </row>
    <row r="102" spans="1:65" s="2" customFormat="1" ht="16.5" customHeight="1">
      <c r="A102" s="35"/>
      <c r="B102" s="36"/>
      <c r="C102" s="175" t="s">
        <v>288</v>
      </c>
      <c r="D102" s="175" t="s">
        <v>189</v>
      </c>
      <c r="E102" s="176" t="s">
        <v>1161</v>
      </c>
      <c r="F102" s="177" t="s">
        <v>1162</v>
      </c>
      <c r="G102" s="178" t="s">
        <v>1160</v>
      </c>
      <c r="H102" s="179">
        <v>1</v>
      </c>
      <c r="I102" s="180"/>
      <c r="J102" s="181">
        <f>ROUND(I102*H102,2)</f>
        <v>0</v>
      </c>
      <c r="K102" s="177" t="s">
        <v>19</v>
      </c>
      <c r="L102" s="40"/>
      <c r="M102" s="182" t="s">
        <v>19</v>
      </c>
      <c r="N102" s="183" t="s">
        <v>42</v>
      </c>
      <c r="O102" s="65"/>
      <c r="P102" s="184">
        <f>O102*H102</f>
        <v>0</v>
      </c>
      <c r="Q102" s="184">
        <v>0</v>
      </c>
      <c r="R102" s="184">
        <f>Q102*H102</f>
        <v>0</v>
      </c>
      <c r="S102" s="184">
        <v>0</v>
      </c>
      <c r="T102" s="185">
        <f>S102*H102</f>
        <v>0</v>
      </c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R102" s="186" t="s">
        <v>193</v>
      </c>
      <c r="AT102" s="186" t="s">
        <v>189</v>
      </c>
      <c r="AU102" s="186" t="s">
        <v>81</v>
      </c>
      <c r="AY102" s="18" t="s">
        <v>187</v>
      </c>
      <c r="BE102" s="187">
        <f>IF(N102="základní",J102,0)</f>
        <v>0</v>
      </c>
      <c r="BF102" s="187">
        <f>IF(N102="snížená",J102,0)</f>
        <v>0</v>
      </c>
      <c r="BG102" s="187">
        <f>IF(N102="zákl. přenesená",J102,0)</f>
        <v>0</v>
      </c>
      <c r="BH102" s="187">
        <f>IF(N102="sníž. přenesená",J102,0)</f>
        <v>0</v>
      </c>
      <c r="BI102" s="187">
        <f>IF(N102="nulová",J102,0)</f>
        <v>0</v>
      </c>
      <c r="BJ102" s="18" t="s">
        <v>79</v>
      </c>
      <c r="BK102" s="187">
        <f>ROUND(I102*H102,2)</f>
        <v>0</v>
      </c>
      <c r="BL102" s="18" t="s">
        <v>193</v>
      </c>
      <c r="BM102" s="186" t="s">
        <v>395</v>
      </c>
    </row>
    <row r="103" spans="1:65" s="2" customFormat="1" ht="16.5" customHeight="1">
      <c r="A103" s="35"/>
      <c r="B103" s="36"/>
      <c r="C103" s="175" t="s">
        <v>295</v>
      </c>
      <c r="D103" s="175" t="s">
        <v>189</v>
      </c>
      <c r="E103" s="176" t="s">
        <v>1163</v>
      </c>
      <c r="F103" s="177" t="s">
        <v>1164</v>
      </c>
      <c r="G103" s="178" t="s">
        <v>1160</v>
      </c>
      <c r="H103" s="179">
        <v>1</v>
      </c>
      <c r="I103" s="180"/>
      <c r="J103" s="181">
        <f>ROUND(I103*H103,2)</f>
        <v>0</v>
      </c>
      <c r="K103" s="177" t="s">
        <v>19</v>
      </c>
      <c r="L103" s="40"/>
      <c r="M103" s="252" t="s">
        <v>19</v>
      </c>
      <c r="N103" s="253" t="s">
        <v>42</v>
      </c>
      <c r="O103" s="249"/>
      <c r="P103" s="254">
        <f>O103*H103</f>
        <v>0</v>
      </c>
      <c r="Q103" s="254">
        <v>0</v>
      </c>
      <c r="R103" s="254">
        <f>Q103*H103</f>
        <v>0</v>
      </c>
      <c r="S103" s="254">
        <v>0</v>
      </c>
      <c r="T103" s="255">
        <f>S103*H103</f>
        <v>0</v>
      </c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R103" s="186" t="s">
        <v>193</v>
      </c>
      <c r="AT103" s="186" t="s">
        <v>189</v>
      </c>
      <c r="AU103" s="186" t="s">
        <v>81</v>
      </c>
      <c r="AY103" s="18" t="s">
        <v>187</v>
      </c>
      <c r="BE103" s="187">
        <f>IF(N103="základní",J103,0)</f>
        <v>0</v>
      </c>
      <c r="BF103" s="187">
        <f>IF(N103="snížená",J103,0)</f>
        <v>0</v>
      </c>
      <c r="BG103" s="187">
        <f>IF(N103="zákl. přenesená",J103,0)</f>
        <v>0</v>
      </c>
      <c r="BH103" s="187">
        <f>IF(N103="sníž. přenesená",J103,0)</f>
        <v>0</v>
      </c>
      <c r="BI103" s="187">
        <f>IF(N103="nulová",J103,0)</f>
        <v>0</v>
      </c>
      <c r="BJ103" s="18" t="s">
        <v>79</v>
      </c>
      <c r="BK103" s="187">
        <f>ROUND(I103*H103,2)</f>
        <v>0</v>
      </c>
      <c r="BL103" s="18" t="s">
        <v>193</v>
      </c>
      <c r="BM103" s="186" t="s">
        <v>406</v>
      </c>
    </row>
    <row r="104" spans="1:65" s="2" customFormat="1" ht="6.95" customHeight="1">
      <c r="A104" s="35"/>
      <c r="B104" s="48"/>
      <c r="C104" s="49"/>
      <c r="D104" s="49"/>
      <c r="E104" s="49"/>
      <c r="F104" s="49"/>
      <c r="G104" s="49"/>
      <c r="H104" s="49"/>
      <c r="I104" s="49"/>
      <c r="J104" s="49"/>
      <c r="K104" s="49"/>
      <c r="L104" s="40"/>
      <c r="M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</sheetData>
  <sheetProtection algorithmName="SHA-512" hashValue="HtuonUAWr06FlOmNPepsDz/lRjLmB1JBPX0e+h32jmKKy659j1YitKf5hyHqxaaGB3ZvgEma24y7wQP2ZKIdLQ==" saltValue="Ui4BQEf/YtPk9GepJWQIyB/3VGip5jNBSrukQ0okEJ+QNxZwjh3MLuBcEKmzfP8f7iAli4ItJaBWWUOMZN7HXQ==" spinCount="100000" sheet="1" objects="1" scenarios="1" formatColumns="0" formatRows="0" autoFilter="0"/>
  <autoFilter ref="C80:K103"/>
  <mergeCells count="9">
    <mergeCell ref="E50:H50"/>
    <mergeCell ref="E71:H71"/>
    <mergeCell ref="E73:H73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455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296"/>
      <c r="M2" s="296"/>
      <c r="N2" s="296"/>
      <c r="O2" s="296"/>
      <c r="P2" s="296"/>
      <c r="Q2" s="296"/>
      <c r="R2" s="296"/>
      <c r="S2" s="296"/>
      <c r="T2" s="296"/>
      <c r="U2" s="296"/>
      <c r="V2" s="296"/>
      <c r="AT2" s="18" t="s">
        <v>93</v>
      </c>
      <c r="AZ2" s="102" t="s">
        <v>126</v>
      </c>
      <c r="BA2" s="102" t="s">
        <v>127</v>
      </c>
      <c r="BB2" s="102" t="s">
        <v>128</v>
      </c>
      <c r="BC2" s="102" t="s">
        <v>1165</v>
      </c>
      <c r="BD2" s="102" t="s">
        <v>81</v>
      </c>
    </row>
    <row r="3" spans="1:56" s="1" customFormat="1" ht="6.95" hidden="1" customHeight="1">
      <c r="B3" s="103"/>
      <c r="C3" s="104"/>
      <c r="D3" s="104"/>
      <c r="E3" s="104"/>
      <c r="F3" s="104"/>
      <c r="G3" s="104"/>
      <c r="H3" s="104"/>
      <c r="I3" s="104"/>
      <c r="J3" s="104"/>
      <c r="K3" s="104"/>
      <c r="L3" s="21"/>
      <c r="AT3" s="18" t="s">
        <v>81</v>
      </c>
      <c r="AZ3" s="102" t="s">
        <v>131</v>
      </c>
      <c r="BA3" s="102" t="s">
        <v>132</v>
      </c>
      <c r="BB3" s="102" t="s">
        <v>128</v>
      </c>
      <c r="BC3" s="102" t="s">
        <v>1166</v>
      </c>
      <c r="BD3" s="102" t="s">
        <v>81</v>
      </c>
    </row>
    <row r="4" spans="1:56" s="1" customFormat="1" ht="24.95" hidden="1" customHeight="1">
      <c r="B4" s="21"/>
      <c r="D4" s="105" t="s">
        <v>130</v>
      </c>
      <c r="L4" s="21"/>
      <c r="M4" s="106" t="s">
        <v>10</v>
      </c>
      <c r="AT4" s="18" t="s">
        <v>4</v>
      </c>
      <c r="AZ4" s="102" t="s">
        <v>708</v>
      </c>
      <c r="BA4" s="102" t="s">
        <v>709</v>
      </c>
      <c r="BB4" s="102" t="s">
        <v>124</v>
      </c>
      <c r="BC4" s="102" t="s">
        <v>1167</v>
      </c>
      <c r="BD4" s="102" t="s">
        <v>81</v>
      </c>
    </row>
    <row r="5" spans="1:56" s="1" customFormat="1" ht="6.95" hidden="1" customHeight="1">
      <c r="B5" s="21"/>
      <c r="L5" s="21"/>
      <c r="AZ5" s="102" t="s">
        <v>134</v>
      </c>
      <c r="BA5" s="102" t="s">
        <v>132</v>
      </c>
      <c r="BB5" s="102" t="s">
        <v>124</v>
      </c>
      <c r="BC5" s="102" t="s">
        <v>1168</v>
      </c>
      <c r="BD5" s="102" t="s">
        <v>81</v>
      </c>
    </row>
    <row r="6" spans="1:56" s="1" customFormat="1" ht="12" hidden="1" customHeight="1">
      <c r="B6" s="21"/>
      <c r="D6" s="107" t="s">
        <v>16</v>
      </c>
      <c r="L6" s="21"/>
      <c r="AZ6" s="102" t="s">
        <v>136</v>
      </c>
      <c r="BA6" s="102" t="s">
        <v>137</v>
      </c>
      <c r="BB6" s="102" t="s">
        <v>124</v>
      </c>
      <c r="BC6" s="102" t="s">
        <v>1169</v>
      </c>
      <c r="BD6" s="102" t="s">
        <v>81</v>
      </c>
    </row>
    <row r="7" spans="1:56" s="1" customFormat="1" ht="16.5" hidden="1" customHeight="1">
      <c r="B7" s="21"/>
      <c r="E7" s="310" t="str">
        <f>'Rekapitulace stavby'!K6</f>
        <v>Splašková kanalizace Němčice</v>
      </c>
      <c r="F7" s="311"/>
      <c r="G7" s="311"/>
      <c r="H7" s="311"/>
      <c r="L7" s="21"/>
      <c r="AZ7" s="102" t="s">
        <v>147</v>
      </c>
      <c r="BA7" s="102" t="s">
        <v>148</v>
      </c>
      <c r="BB7" s="102" t="s">
        <v>144</v>
      </c>
      <c r="BC7" s="102" t="s">
        <v>1170</v>
      </c>
      <c r="BD7" s="102" t="s">
        <v>81</v>
      </c>
    </row>
    <row r="8" spans="1:56" s="2" customFormat="1" ht="12" hidden="1" customHeight="1">
      <c r="A8" s="35"/>
      <c r="B8" s="40"/>
      <c r="C8" s="35"/>
      <c r="D8" s="107" t="s">
        <v>142</v>
      </c>
      <c r="E8" s="35"/>
      <c r="F8" s="35"/>
      <c r="G8" s="35"/>
      <c r="H8" s="35"/>
      <c r="I8" s="35"/>
      <c r="J8" s="35"/>
      <c r="K8" s="35"/>
      <c r="L8" s="108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Z8" s="102" t="s">
        <v>150</v>
      </c>
      <c r="BA8" s="102" t="s">
        <v>151</v>
      </c>
      <c r="BB8" s="102" t="s">
        <v>144</v>
      </c>
      <c r="BC8" s="102" t="s">
        <v>1171</v>
      </c>
      <c r="BD8" s="102" t="s">
        <v>81</v>
      </c>
    </row>
    <row r="9" spans="1:56" s="2" customFormat="1" ht="16.5" hidden="1" customHeight="1">
      <c r="A9" s="35"/>
      <c r="B9" s="40"/>
      <c r="C9" s="35"/>
      <c r="D9" s="35"/>
      <c r="E9" s="312" t="s">
        <v>1172</v>
      </c>
      <c r="F9" s="313"/>
      <c r="G9" s="313"/>
      <c r="H9" s="313"/>
      <c r="I9" s="35"/>
      <c r="J9" s="35"/>
      <c r="K9" s="35"/>
      <c r="L9" s="108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Z9" s="102" t="s">
        <v>153</v>
      </c>
      <c r="BA9" s="102" t="s">
        <v>154</v>
      </c>
      <c r="BB9" s="102" t="s">
        <v>144</v>
      </c>
      <c r="BC9" s="102" t="s">
        <v>1173</v>
      </c>
      <c r="BD9" s="102" t="s">
        <v>81</v>
      </c>
    </row>
    <row r="10" spans="1:56" s="2" customFormat="1" ht="11.25" hidden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108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Z10" s="102" t="s">
        <v>719</v>
      </c>
      <c r="BA10" s="102" t="s">
        <v>720</v>
      </c>
      <c r="BB10" s="102" t="s">
        <v>144</v>
      </c>
      <c r="BC10" s="102" t="s">
        <v>1174</v>
      </c>
      <c r="BD10" s="102" t="s">
        <v>81</v>
      </c>
    </row>
    <row r="11" spans="1:56" s="2" customFormat="1" ht="12" hidden="1" customHeight="1">
      <c r="A11" s="35"/>
      <c r="B11" s="40"/>
      <c r="C11" s="35"/>
      <c r="D11" s="107" t="s">
        <v>18</v>
      </c>
      <c r="E11" s="35"/>
      <c r="F11" s="109" t="s">
        <v>19</v>
      </c>
      <c r="G11" s="35"/>
      <c r="H11" s="35"/>
      <c r="I11" s="107" t="s">
        <v>20</v>
      </c>
      <c r="J11" s="109" t="s">
        <v>19</v>
      </c>
      <c r="K11" s="35"/>
      <c r="L11" s="108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Z11" s="102" t="s">
        <v>1175</v>
      </c>
      <c r="BA11" s="102" t="s">
        <v>1176</v>
      </c>
      <c r="BB11" s="102" t="s">
        <v>144</v>
      </c>
      <c r="BC11" s="102" t="s">
        <v>1177</v>
      </c>
      <c r="BD11" s="102" t="s">
        <v>81</v>
      </c>
    </row>
    <row r="12" spans="1:56" s="2" customFormat="1" ht="12" hidden="1" customHeight="1">
      <c r="A12" s="35"/>
      <c r="B12" s="40"/>
      <c r="C12" s="35"/>
      <c r="D12" s="107" t="s">
        <v>21</v>
      </c>
      <c r="E12" s="35"/>
      <c r="F12" s="109" t="s">
        <v>22</v>
      </c>
      <c r="G12" s="35"/>
      <c r="H12" s="35"/>
      <c r="I12" s="107" t="s">
        <v>23</v>
      </c>
      <c r="J12" s="110" t="str">
        <f>'Rekapitulace stavby'!AN8</f>
        <v>26. 5. 2025</v>
      </c>
      <c r="K12" s="35"/>
      <c r="L12" s="108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Z12" s="102" t="s">
        <v>156</v>
      </c>
      <c r="BA12" s="102" t="s">
        <v>157</v>
      </c>
      <c r="BB12" s="102" t="s">
        <v>144</v>
      </c>
      <c r="BC12" s="102" t="s">
        <v>1178</v>
      </c>
      <c r="BD12" s="102" t="s">
        <v>81</v>
      </c>
    </row>
    <row r="13" spans="1:56" s="2" customFormat="1" ht="10.9" hidden="1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108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Z13" s="102" t="s">
        <v>1179</v>
      </c>
      <c r="BA13" s="102" t="s">
        <v>1180</v>
      </c>
      <c r="BB13" s="102" t="s">
        <v>128</v>
      </c>
      <c r="BC13" s="102" t="s">
        <v>1181</v>
      </c>
      <c r="BD13" s="102" t="s">
        <v>81</v>
      </c>
    </row>
    <row r="14" spans="1:56" s="2" customFormat="1" ht="12" hidden="1" customHeight="1">
      <c r="A14" s="35"/>
      <c r="B14" s="40"/>
      <c r="C14" s="35"/>
      <c r="D14" s="107" t="s">
        <v>25</v>
      </c>
      <c r="E14" s="35"/>
      <c r="F14" s="35"/>
      <c r="G14" s="35"/>
      <c r="H14" s="35"/>
      <c r="I14" s="107" t="s">
        <v>26</v>
      </c>
      <c r="J14" s="109" t="s">
        <v>19</v>
      </c>
      <c r="K14" s="35"/>
      <c r="L14" s="108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Z14" s="102" t="s">
        <v>1182</v>
      </c>
      <c r="BA14" s="102" t="s">
        <v>1183</v>
      </c>
      <c r="BB14" s="102" t="s">
        <v>128</v>
      </c>
      <c r="BC14" s="102" t="s">
        <v>385</v>
      </c>
      <c r="BD14" s="102" t="s">
        <v>81</v>
      </c>
    </row>
    <row r="15" spans="1:56" s="2" customFormat="1" ht="18" hidden="1" customHeight="1">
      <c r="A15" s="35"/>
      <c r="B15" s="40"/>
      <c r="C15" s="35"/>
      <c r="D15" s="35"/>
      <c r="E15" s="109" t="s">
        <v>27</v>
      </c>
      <c r="F15" s="35"/>
      <c r="G15" s="35"/>
      <c r="H15" s="35"/>
      <c r="I15" s="107" t="s">
        <v>28</v>
      </c>
      <c r="J15" s="109" t="s">
        <v>19</v>
      </c>
      <c r="K15" s="35"/>
      <c r="L15" s="108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Z15" s="102" t="s">
        <v>1184</v>
      </c>
      <c r="BA15" s="102" t="s">
        <v>1185</v>
      </c>
      <c r="BB15" s="102" t="s">
        <v>128</v>
      </c>
      <c r="BC15" s="102" t="s">
        <v>1186</v>
      </c>
      <c r="BD15" s="102" t="s">
        <v>81</v>
      </c>
    </row>
    <row r="16" spans="1:56" s="2" customFormat="1" ht="6.95" hidden="1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108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Z16" s="102" t="s">
        <v>48</v>
      </c>
      <c r="BA16" s="102" t="s">
        <v>1187</v>
      </c>
      <c r="BB16" s="102" t="s">
        <v>144</v>
      </c>
      <c r="BC16" s="102" t="s">
        <v>1188</v>
      </c>
      <c r="BD16" s="102" t="s">
        <v>81</v>
      </c>
    </row>
    <row r="17" spans="1:56" s="2" customFormat="1" ht="12" hidden="1" customHeight="1">
      <c r="A17" s="35"/>
      <c r="B17" s="40"/>
      <c r="C17" s="35"/>
      <c r="D17" s="107" t="s">
        <v>29</v>
      </c>
      <c r="E17" s="35"/>
      <c r="F17" s="35"/>
      <c r="G17" s="35"/>
      <c r="H17" s="35"/>
      <c r="I17" s="107" t="s">
        <v>26</v>
      </c>
      <c r="J17" s="31" t="str">
        <f>'Rekapitulace stavby'!AN13</f>
        <v>Vyplň údaj</v>
      </c>
      <c r="K17" s="35"/>
      <c r="L17" s="108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Z17" s="102" t="s">
        <v>1189</v>
      </c>
      <c r="BA17" s="102" t="s">
        <v>1190</v>
      </c>
      <c r="BB17" s="102" t="s">
        <v>128</v>
      </c>
      <c r="BC17" s="102" t="s">
        <v>1191</v>
      </c>
      <c r="BD17" s="102" t="s">
        <v>81</v>
      </c>
    </row>
    <row r="18" spans="1:56" s="2" customFormat="1" ht="18" hidden="1" customHeight="1">
      <c r="A18" s="35"/>
      <c r="B18" s="40"/>
      <c r="C18" s="35"/>
      <c r="D18" s="35"/>
      <c r="E18" s="314" t="str">
        <f>'Rekapitulace stavby'!E14</f>
        <v>Vyplň údaj</v>
      </c>
      <c r="F18" s="315"/>
      <c r="G18" s="315"/>
      <c r="H18" s="315"/>
      <c r="I18" s="107" t="s">
        <v>28</v>
      </c>
      <c r="J18" s="31" t="str">
        <f>'Rekapitulace stavby'!AN14</f>
        <v>Vyplň údaj</v>
      </c>
      <c r="K18" s="35"/>
      <c r="L18" s="108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Z18" s="102" t="s">
        <v>1192</v>
      </c>
      <c r="BA18" s="102" t="s">
        <v>1193</v>
      </c>
      <c r="BB18" s="102" t="s">
        <v>144</v>
      </c>
      <c r="BC18" s="102" t="s">
        <v>1194</v>
      </c>
      <c r="BD18" s="102" t="s">
        <v>81</v>
      </c>
    </row>
    <row r="19" spans="1:56" s="2" customFormat="1" ht="6.95" hidden="1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108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56" s="2" customFormat="1" ht="12" hidden="1" customHeight="1">
      <c r="A20" s="35"/>
      <c r="B20" s="40"/>
      <c r="C20" s="35"/>
      <c r="D20" s="107" t="s">
        <v>31</v>
      </c>
      <c r="E20" s="35"/>
      <c r="F20" s="35"/>
      <c r="G20" s="35"/>
      <c r="H20" s="35"/>
      <c r="I20" s="107" t="s">
        <v>26</v>
      </c>
      <c r="J20" s="109" t="s">
        <v>19</v>
      </c>
      <c r="K20" s="35"/>
      <c r="L20" s="108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56" s="2" customFormat="1" ht="18" hidden="1" customHeight="1">
      <c r="A21" s="35"/>
      <c r="B21" s="40"/>
      <c r="C21" s="35"/>
      <c r="D21" s="35"/>
      <c r="E21" s="109" t="s">
        <v>32</v>
      </c>
      <c r="F21" s="35"/>
      <c r="G21" s="35"/>
      <c r="H21" s="35"/>
      <c r="I21" s="107" t="s">
        <v>28</v>
      </c>
      <c r="J21" s="109" t="s">
        <v>19</v>
      </c>
      <c r="K21" s="35"/>
      <c r="L21" s="108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56" s="2" customFormat="1" ht="6.95" hidden="1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108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56" s="2" customFormat="1" ht="12" hidden="1" customHeight="1">
      <c r="A23" s="35"/>
      <c r="B23" s="40"/>
      <c r="C23" s="35"/>
      <c r="D23" s="107" t="s">
        <v>34</v>
      </c>
      <c r="E23" s="35"/>
      <c r="F23" s="35"/>
      <c r="G23" s="35"/>
      <c r="H23" s="35"/>
      <c r="I23" s="107" t="s">
        <v>26</v>
      </c>
      <c r="J23" s="109" t="s">
        <v>19</v>
      </c>
      <c r="K23" s="35"/>
      <c r="L23" s="108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56" s="2" customFormat="1" ht="18" hidden="1" customHeight="1">
      <c r="A24" s="35"/>
      <c r="B24" s="40"/>
      <c r="C24" s="35"/>
      <c r="D24" s="35"/>
      <c r="E24" s="109" t="s">
        <v>35</v>
      </c>
      <c r="F24" s="35"/>
      <c r="G24" s="35"/>
      <c r="H24" s="35"/>
      <c r="I24" s="107" t="s">
        <v>28</v>
      </c>
      <c r="J24" s="109" t="s">
        <v>19</v>
      </c>
      <c r="K24" s="35"/>
      <c r="L24" s="108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56" s="2" customFormat="1" ht="6.95" hidden="1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108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56" s="2" customFormat="1" ht="12" hidden="1" customHeight="1">
      <c r="A26" s="35"/>
      <c r="B26" s="40"/>
      <c r="C26" s="35"/>
      <c r="D26" s="107" t="s">
        <v>36</v>
      </c>
      <c r="E26" s="35"/>
      <c r="F26" s="35"/>
      <c r="G26" s="35"/>
      <c r="H26" s="35"/>
      <c r="I26" s="35"/>
      <c r="J26" s="35"/>
      <c r="K26" s="35"/>
      <c r="L26" s="108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56" s="8" customFormat="1" ht="16.5" hidden="1" customHeight="1">
      <c r="A27" s="111"/>
      <c r="B27" s="112"/>
      <c r="C27" s="111"/>
      <c r="D27" s="111"/>
      <c r="E27" s="316" t="s">
        <v>19</v>
      </c>
      <c r="F27" s="316"/>
      <c r="G27" s="316"/>
      <c r="H27" s="316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56" s="2" customFormat="1" ht="6.95" hidden="1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108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56" s="2" customFormat="1" ht="6.95" hidden="1" customHeight="1">
      <c r="A29" s="35"/>
      <c r="B29" s="40"/>
      <c r="C29" s="35"/>
      <c r="D29" s="114"/>
      <c r="E29" s="114"/>
      <c r="F29" s="114"/>
      <c r="G29" s="114"/>
      <c r="H29" s="114"/>
      <c r="I29" s="114"/>
      <c r="J29" s="114"/>
      <c r="K29" s="114"/>
      <c r="L29" s="108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56" s="2" customFormat="1" ht="25.35" hidden="1" customHeight="1">
      <c r="A30" s="35"/>
      <c r="B30" s="40"/>
      <c r="C30" s="35"/>
      <c r="D30" s="115" t="s">
        <v>37</v>
      </c>
      <c r="E30" s="35"/>
      <c r="F30" s="35"/>
      <c r="G30" s="35"/>
      <c r="H30" s="35"/>
      <c r="I30" s="35"/>
      <c r="J30" s="116">
        <f>ROUND(J88, 2)</f>
        <v>0</v>
      </c>
      <c r="K30" s="35"/>
      <c r="L30" s="108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56" s="2" customFormat="1" ht="6.95" hidden="1" customHeight="1">
      <c r="A31" s="35"/>
      <c r="B31" s="40"/>
      <c r="C31" s="35"/>
      <c r="D31" s="114"/>
      <c r="E31" s="114"/>
      <c r="F31" s="114"/>
      <c r="G31" s="114"/>
      <c r="H31" s="114"/>
      <c r="I31" s="114"/>
      <c r="J31" s="114"/>
      <c r="K31" s="114"/>
      <c r="L31" s="108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56" s="2" customFormat="1" ht="14.45" hidden="1" customHeight="1">
      <c r="A32" s="35"/>
      <c r="B32" s="40"/>
      <c r="C32" s="35"/>
      <c r="D32" s="35"/>
      <c r="E32" s="35"/>
      <c r="F32" s="117" t="s">
        <v>39</v>
      </c>
      <c r="G32" s="35"/>
      <c r="H32" s="35"/>
      <c r="I32" s="117" t="s">
        <v>38</v>
      </c>
      <c r="J32" s="117" t="s">
        <v>40</v>
      </c>
      <c r="K32" s="35"/>
      <c r="L32" s="108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hidden="1" customHeight="1">
      <c r="A33" s="35"/>
      <c r="B33" s="40"/>
      <c r="C33" s="35"/>
      <c r="D33" s="118" t="s">
        <v>41</v>
      </c>
      <c r="E33" s="107" t="s">
        <v>42</v>
      </c>
      <c r="F33" s="119">
        <f>ROUND((SUM(BE88:BE454)),  2)</f>
        <v>0</v>
      </c>
      <c r="G33" s="35"/>
      <c r="H33" s="35"/>
      <c r="I33" s="120">
        <v>0.21</v>
      </c>
      <c r="J33" s="119">
        <f>ROUND(((SUM(BE88:BE454))*I33),  2)</f>
        <v>0</v>
      </c>
      <c r="K33" s="35"/>
      <c r="L33" s="108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hidden="1" customHeight="1">
      <c r="A34" s="35"/>
      <c r="B34" s="40"/>
      <c r="C34" s="35"/>
      <c r="D34" s="35"/>
      <c r="E34" s="107" t="s">
        <v>43</v>
      </c>
      <c r="F34" s="119">
        <f>ROUND((SUM(BF88:BF454)),  2)</f>
        <v>0</v>
      </c>
      <c r="G34" s="35"/>
      <c r="H34" s="35"/>
      <c r="I34" s="120">
        <v>0.12</v>
      </c>
      <c r="J34" s="119">
        <f>ROUND(((SUM(BF88:BF454))*I34),  2)</f>
        <v>0</v>
      </c>
      <c r="K34" s="35"/>
      <c r="L34" s="108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07" t="s">
        <v>44</v>
      </c>
      <c r="F35" s="119">
        <f>ROUND((SUM(BG88:BG454)),  2)</f>
        <v>0</v>
      </c>
      <c r="G35" s="35"/>
      <c r="H35" s="35"/>
      <c r="I35" s="120">
        <v>0.21</v>
      </c>
      <c r="J35" s="119">
        <f>0</f>
        <v>0</v>
      </c>
      <c r="K35" s="35"/>
      <c r="L35" s="108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>
      <c r="A36" s="35"/>
      <c r="B36" s="40"/>
      <c r="C36" s="35"/>
      <c r="D36" s="35"/>
      <c r="E36" s="107" t="s">
        <v>45</v>
      </c>
      <c r="F36" s="119">
        <f>ROUND((SUM(BH88:BH454)),  2)</f>
        <v>0</v>
      </c>
      <c r="G36" s="35"/>
      <c r="H36" s="35"/>
      <c r="I36" s="120">
        <v>0.12</v>
      </c>
      <c r="J36" s="119">
        <f>0</f>
        <v>0</v>
      </c>
      <c r="K36" s="35"/>
      <c r="L36" s="108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07" t="s">
        <v>46</v>
      </c>
      <c r="F37" s="119">
        <f>ROUND((SUM(BI88:BI454)),  2)</f>
        <v>0</v>
      </c>
      <c r="G37" s="35"/>
      <c r="H37" s="35"/>
      <c r="I37" s="120">
        <v>0</v>
      </c>
      <c r="J37" s="119">
        <f>0</f>
        <v>0</v>
      </c>
      <c r="K37" s="35"/>
      <c r="L37" s="108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hidden="1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108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hidden="1" customHeight="1">
      <c r="A39" s="35"/>
      <c r="B39" s="40"/>
      <c r="C39" s="121"/>
      <c r="D39" s="122" t="s">
        <v>47</v>
      </c>
      <c r="E39" s="123"/>
      <c r="F39" s="123"/>
      <c r="G39" s="124" t="s">
        <v>48</v>
      </c>
      <c r="H39" s="125" t="s">
        <v>49</v>
      </c>
      <c r="I39" s="123"/>
      <c r="J39" s="126">
        <f>SUM(J30:J37)</f>
        <v>0</v>
      </c>
      <c r="K39" s="127"/>
      <c r="L39" s="108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128"/>
      <c r="C40" s="129"/>
      <c r="D40" s="129"/>
      <c r="E40" s="129"/>
      <c r="F40" s="129"/>
      <c r="G40" s="129"/>
      <c r="H40" s="129"/>
      <c r="I40" s="129"/>
      <c r="J40" s="129"/>
      <c r="K40" s="129"/>
      <c r="L40" s="108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ht="11.25" hidden="1"/>
    <row r="42" spans="1:31" ht="11.25" hidden="1"/>
    <row r="43" spans="1:31" ht="11.25" hidden="1"/>
    <row r="44" spans="1:31" s="2" customFormat="1" ht="6.95" hidden="1" customHeight="1">
      <c r="A44" s="35"/>
      <c r="B44" s="130"/>
      <c r="C44" s="131"/>
      <c r="D44" s="131"/>
      <c r="E44" s="131"/>
      <c r="F44" s="131"/>
      <c r="G44" s="131"/>
      <c r="H44" s="131"/>
      <c r="I44" s="131"/>
      <c r="J44" s="131"/>
      <c r="K44" s="131"/>
      <c r="L44" s="108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2" customFormat="1" ht="24.95" hidden="1" customHeight="1">
      <c r="A45" s="35"/>
      <c r="B45" s="36"/>
      <c r="C45" s="24" t="s">
        <v>159</v>
      </c>
      <c r="D45" s="37"/>
      <c r="E45" s="37"/>
      <c r="F45" s="37"/>
      <c r="G45" s="37"/>
      <c r="H45" s="37"/>
      <c r="I45" s="37"/>
      <c r="J45" s="37"/>
      <c r="K45" s="37"/>
      <c r="L45" s="108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</row>
    <row r="46" spans="1:31" s="2" customFormat="1" ht="6.95" hidden="1" customHeight="1">
      <c r="A46" s="35"/>
      <c r="B46" s="36"/>
      <c r="C46" s="37"/>
      <c r="D46" s="37"/>
      <c r="E46" s="37"/>
      <c r="F46" s="37"/>
      <c r="G46" s="37"/>
      <c r="H46" s="37"/>
      <c r="I46" s="37"/>
      <c r="J46" s="37"/>
      <c r="K46" s="37"/>
      <c r="L46" s="108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</row>
    <row r="47" spans="1:31" s="2" customFormat="1" ht="12" hidden="1" customHeight="1">
      <c r="A47" s="35"/>
      <c r="B47" s="36"/>
      <c r="C47" s="30" t="s">
        <v>16</v>
      </c>
      <c r="D47" s="37"/>
      <c r="E47" s="37"/>
      <c r="F47" s="37"/>
      <c r="G47" s="37"/>
      <c r="H47" s="37"/>
      <c r="I47" s="37"/>
      <c r="J47" s="37"/>
      <c r="K47" s="37"/>
      <c r="L47" s="108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</row>
    <row r="48" spans="1:31" s="2" customFormat="1" ht="16.5" hidden="1" customHeight="1">
      <c r="A48" s="35"/>
      <c r="B48" s="36"/>
      <c r="C48" s="37"/>
      <c r="D48" s="37"/>
      <c r="E48" s="317" t="str">
        <f>E7</f>
        <v>Splašková kanalizace Němčice</v>
      </c>
      <c r="F48" s="318"/>
      <c r="G48" s="318"/>
      <c r="H48" s="318"/>
      <c r="I48" s="37"/>
      <c r="J48" s="37"/>
      <c r="K48" s="37"/>
      <c r="L48" s="108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</row>
    <row r="49" spans="1:47" s="2" customFormat="1" ht="12" hidden="1" customHeight="1">
      <c r="A49" s="35"/>
      <c r="B49" s="36"/>
      <c r="C49" s="30" t="s">
        <v>142</v>
      </c>
      <c r="D49" s="37"/>
      <c r="E49" s="37"/>
      <c r="F49" s="37"/>
      <c r="G49" s="37"/>
      <c r="H49" s="37"/>
      <c r="I49" s="37"/>
      <c r="J49" s="37"/>
      <c r="K49" s="37"/>
      <c r="L49" s="108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</row>
    <row r="50" spans="1:47" s="2" customFormat="1" ht="16.5" hidden="1" customHeight="1">
      <c r="A50" s="35"/>
      <c r="B50" s="36"/>
      <c r="C50" s="37"/>
      <c r="D50" s="37"/>
      <c r="E50" s="274" t="str">
        <f>E9</f>
        <v>05 - SO 02.2 - Výtlačný řad 1</v>
      </c>
      <c r="F50" s="319"/>
      <c r="G50" s="319"/>
      <c r="H50" s="319"/>
      <c r="I50" s="37"/>
      <c r="J50" s="37"/>
      <c r="K50" s="37"/>
      <c r="L50" s="108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</row>
    <row r="51" spans="1:47" s="2" customFormat="1" ht="6.95" hidden="1" customHeight="1">
      <c r="A51" s="35"/>
      <c r="B51" s="36"/>
      <c r="C51" s="37"/>
      <c r="D51" s="37"/>
      <c r="E51" s="37"/>
      <c r="F51" s="37"/>
      <c r="G51" s="37"/>
      <c r="H51" s="37"/>
      <c r="I51" s="37"/>
      <c r="J51" s="37"/>
      <c r="K51" s="37"/>
      <c r="L51" s="108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</row>
    <row r="52" spans="1:47" s="2" customFormat="1" ht="12" hidden="1" customHeight="1">
      <c r="A52" s="35"/>
      <c r="B52" s="36"/>
      <c r="C52" s="30" t="s">
        <v>21</v>
      </c>
      <c r="D52" s="37"/>
      <c r="E52" s="37"/>
      <c r="F52" s="28" t="str">
        <f>F12</f>
        <v>Němčice u Luštěnic</v>
      </c>
      <c r="G52" s="37"/>
      <c r="H52" s="37"/>
      <c r="I52" s="30" t="s">
        <v>23</v>
      </c>
      <c r="J52" s="60" t="str">
        <f>IF(J12="","",J12)</f>
        <v>26. 5. 2025</v>
      </c>
      <c r="K52" s="37"/>
      <c r="L52" s="108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</row>
    <row r="53" spans="1:47" s="2" customFormat="1" ht="6.95" hidden="1" customHeight="1">
      <c r="A53" s="35"/>
      <c r="B53" s="36"/>
      <c r="C53" s="37"/>
      <c r="D53" s="37"/>
      <c r="E53" s="37"/>
      <c r="F53" s="37"/>
      <c r="G53" s="37"/>
      <c r="H53" s="37"/>
      <c r="I53" s="37"/>
      <c r="J53" s="37"/>
      <c r="K53" s="37"/>
      <c r="L53" s="108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</row>
    <row r="54" spans="1:47" s="2" customFormat="1" ht="15.2" hidden="1" customHeight="1">
      <c r="A54" s="35"/>
      <c r="B54" s="36"/>
      <c r="C54" s="30" t="s">
        <v>25</v>
      </c>
      <c r="D54" s="37"/>
      <c r="E54" s="37"/>
      <c r="F54" s="28" t="str">
        <f>E15</f>
        <v>Obec Němčice</v>
      </c>
      <c r="G54" s="37"/>
      <c r="H54" s="37"/>
      <c r="I54" s="30" t="s">
        <v>31</v>
      </c>
      <c r="J54" s="33" t="str">
        <f>E21</f>
        <v>VIS Praha</v>
      </c>
      <c r="K54" s="37"/>
      <c r="L54" s="108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</row>
    <row r="55" spans="1:47" s="2" customFormat="1" ht="15.2" hidden="1" customHeight="1">
      <c r="A55" s="35"/>
      <c r="B55" s="36"/>
      <c r="C55" s="30" t="s">
        <v>29</v>
      </c>
      <c r="D55" s="37"/>
      <c r="E55" s="37"/>
      <c r="F55" s="28" t="str">
        <f>IF(E18="","",E18)</f>
        <v>Vyplň údaj</v>
      </c>
      <c r="G55" s="37"/>
      <c r="H55" s="37"/>
      <c r="I55" s="30" t="s">
        <v>34</v>
      </c>
      <c r="J55" s="33" t="str">
        <f>E24</f>
        <v>Ing. Eva Mrvová</v>
      </c>
      <c r="K55" s="37"/>
      <c r="L55" s="108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</row>
    <row r="56" spans="1:47" s="2" customFormat="1" ht="10.35" hidden="1" customHeight="1">
      <c r="A56" s="35"/>
      <c r="B56" s="36"/>
      <c r="C56" s="37"/>
      <c r="D56" s="37"/>
      <c r="E56" s="37"/>
      <c r="F56" s="37"/>
      <c r="G56" s="37"/>
      <c r="H56" s="37"/>
      <c r="I56" s="37"/>
      <c r="J56" s="37"/>
      <c r="K56" s="37"/>
      <c r="L56" s="108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</row>
    <row r="57" spans="1:47" s="2" customFormat="1" ht="29.25" hidden="1" customHeight="1">
      <c r="A57" s="35"/>
      <c r="B57" s="36"/>
      <c r="C57" s="132" t="s">
        <v>160</v>
      </c>
      <c r="D57" s="133"/>
      <c r="E57" s="133"/>
      <c r="F57" s="133"/>
      <c r="G57" s="133"/>
      <c r="H57" s="133"/>
      <c r="I57" s="133"/>
      <c r="J57" s="134" t="s">
        <v>161</v>
      </c>
      <c r="K57" s="133"/>
      <c r="L57" s="108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</row>
    <row r="58" spans="1:47" s="2" customFormat="1" ht="10.35" hidden="1" customHeight="1">
      <c r="A58" s="35"/>
      <c r="B58" s="36"/>
      <c r="C58" s="37"/>
      <c r="D58" s="37"/>
      <c r="E58" s="37"/>
      <c r="F58" s="37"/>
      <c r="G58" s="37"/>
      <c r="H58" s="37"/>
      <c r="I58" s="37"/>
      <c r="J58" s="37"/>
      <c r="K58" s="37"/>
      <c r="L58" s="108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</row>
    <row r="59" spans="1:47" s="2" customFormat="1" ht="22.9" hidden="1" customHeight="1">
      <c r="A59" s="35"/>
      <c r="B59" s="36"/>
      <c r="C59" s="135" t="s">
        <v>69</v>
      </c>
      <c r="D59" s="37"/>
      <c r="E59" s="37"/>
      <c r="F59" s="37"/>
      <c r="G59" s="37"/>
      <c r="H59" s="37"/>
      <c r="I59" s="37"/>
      <c r="J59" s="78">
        <f>J88</f>
        <v>0</v>
      </c>
      <c r="K59" s="37"/>
      <c r="L59" s="108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U59" s="18" t="s">
        <v>162</v>
      </c>
    </row>
    <row r="60" spans="1:47" s="9" customFormat="1" ht="24.95" hidden="1" customHeight="1">
      <c r="B60" s="136"/>
      <c r="C60" s="137"/>
      <c r="D60" s="138" t="s">
        <v>163</v>
      </c>
      <c r="E60" s="139"/>
      <c r="F60" s="139"/>
      <c r="G60" s="139"/>
      <c r="H60" s="139"/>
      <c r="I60" s="139"/>
      <c r="J60" s="140">
        <f>J89</f>
        <v>0</v>
      </c>
      <c r="K60" s="137"/>
      <c r="L60" s="141"/>
    </row>
    <row r="61" spans="1:47" s="10" customFormat="1" ht="19.899999999999999" hidden="1" customHeight="1">
      <c r="B61" s="142"/>
      <c r="C61" s="143"/>
      <c r="D61" s="144" t="s">
        <v>164</v>
      </c>
      <c r="E61" s="145"/>
      <c r="F61" s="145"/>
      <c r="G61" s="145"/>
      <c r="H61" s="145"/>
      <c r="I61" s="145"/>
      <c r="J61" s="146">
        <f>J90</f>
        <v>0</v>
      </c>
      <c r="K61" s="143"/>
      <c r="L61" s="147"/>
    </row>
    <row r="62" spans="1:47" s="10" customFormat="1" ht="19.899999999999999" hidden="1" customHeight="1">
      <c r="B62" s="142"/>
      <c r="C62" s="143"/>
      <c r="D62" s="144" t="s">
        <v>165</v>
      </c>
      <c r="E62" s="145"/>
      <c r="F62" s="145"/>
      <c r="G62" s="145"/>
      <c r="H62" s="145"/>
      <c r="I62" s="145"/>
      <c r="J62" s="146">
        <f>J252</f>
        <v>0</v>
      </c>
      <c r="K62" s="143"/>
      <c r="L62" s="147"/>
    </row>
    <row r="63" spans="1:47" s="10" customFormat="1" ht="19.899999999999999" hidden="1" customHeight="1">
      <c r="B63" s="142"/>
      <c r="C63" s="143"/>
      <c r="D63" s="144" t="s">
        <v>166</v>
      </c>
      <c r="E63" s="145"/>
      <c r="F63" s="145"/>
      <c r="G63" s="145"/>
      <c r="H63" s="145"/>
      <c r="I63" s="145"/>
      <c r="J63" s="146">
        <f>J270</f>
        <v>0</v>
      </c>
      <c r="K63" s="143"/>
      <c r="L63" s="147"/>
    </row>
    <row r="64" spans="1:47" s="10" customFormat="1" ht="19.899999999999999" hidden="1" customHeight="1">
      <c r="B64" s="142"/>
      <c r="C64" s="143"/>
      <c r="D64" s="144" t="s">
        <v>167</v>
      </c>
      <c r="E64" s="145"/>
      <c r="F64" s="145"/>
      <c r="G64" s="145"/>
      <c r="H64" s="145"/>
      <c r="I64" s="145"/>
      <c r="J64" s="146">
        <f>J298</f>
        <v>0</v>
      </c>
      <c r="K64" s="143"/>
      <c r="L64" s="147"/>
    </row>
    <row r="65" spans="1:31" s="10" customFormat="1" ht="19.899999999999999" hidden="1" customHeight="1">
      <c r="B65" s="142"/>
      <c r="C65" s="143"/>
      <c r="D65" s="144" t="s">
        <v>168</v>
      </c>
      <c r="E65" s="145"/>
      <c r="F65" s="145"/>
      <c r="G65" s="145"/>
      <c r="H65" s="145"/>
      <c r="I65" s="145"/>
      <c r="J65" s="146">
        <f>J333</f>
        <v>0</v>
      </c>
      <c r="K65" s="143"/>
      <c r="L65" s="147"/>
    </row>
    <row r="66" spans="1:31" s="10" customFormat="1" ht="19.899999999999999" hidden="1" customHeight="1">
      <c r="B66" s="142"/>
      <c r="C66" s="143"/>
      <c r="D66" s="144" t="s">
        <v>169</v>
      </c>
      <c r="E66" s="145"/>
      <c r="F66" s="145"/>
      <c r="G66" s="145"/>
      <c r="H66" s="145"/>
      <c r="I66" s="145"/>
      <c r="J66" s="146">
        <f>J413</f>
        <v>0</v>
      </c>
      <c r="K66" s="143"/>
      <c r="L66" s="147"/>
    </row>
    <row r="67" spans="1:31" s="10" customFormat="1" ht="19.899999999999999" hidden="1" customHeight="1">
      <c r="B67" s="142"/>
      <c r="C67" s="143"/>
      <c r="D67" s="144" t="s">
        <v>170</v>
      </c>
      <c r="E67" s="145"/>
      <c r="F67" s="145"/>
      <c r="G67" s="145"/>
      <c r="H67" s="145"/>
      <c r="I67" s="145"/>
      <c r="J67" s="146">
        <f>J430</f>
        <v>0</v>
      </c>
      <c r="K67" s="143"/>
      <c r="L67" s="147"/>
    </row>
    <row r="68" spans="1:31" s="10" customFormat="1" ht="19.899999999999999" hidden="1" customHeight="1">
      <c r="B68" s="142"/>
      <c r="C68" s="143"/>
      <c r="D68" s="144" t="s">
        <v>171</v>
      </c>
      <c r="E68" s="145"/>
      <c r="F68" s="145"/>
      <c r="G68" s="145"/>
      <c r="H68" s="145"/>
      <c r="I68" s="145"/>
      <c r="J68" s="146">
        <f>J452</f>
        <v>0</v>
      </c>
      <c r="K68" s="143"/>
      <c r="L68" s="147"/>
    </row>
    <row r="69" spans="1:31" s="2" customFormat="1" ht="21.75" hidden="1" customHeight="1">
      <c r="A69" s="35"/>
      <c r="B69" s="36"/>
      <c r="C69" s="37"/>
      <c r="D69" s="37"/>
      <c r="E69" s="37"/>
      <c r="F69" s="37"/>
      <c r="G69" s="37"/>
      <c r="H69" s="37"/>
      <c r="I69" s="37"/>
      <c r="J69" s="37"/>
      <c r="K69" s="37"/>
      <c r="L69" s="108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</row>
    <row r="70" spans="1:31" s="2" customFormat="1" ht="6.95" hidden="1" customHeight="1">
      <c r="A70" s="35"/>
      <c r="B70" s="48"/>
      <c r="C70" s="49"/>
      <c r="D70" s="49"/>
      <c r="E70" s="49"/>
      <c r="F70" s="49"/>
      <c r="G70" s="49"/>
      <c r="H70" s="49"/>
      <c r="I70" s="49"/>
      <c r="J70" s="49"/>
      <c r="K70" s="49"/>
      <c r="L70" s="108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</row>
    <row r="71" spans="1:31" ht="11.25" hidden="1"/>
    <row r="72" spans="1:31" ht="11.25" hidden="1"/>
    <row r="73" spans="1:31" ht="11.25" hidden="1"/>
    <row r="74" spans="1:31" s="2" customFormat="1" ht="6.95" customHeight="1">
      <c r="A74" s="35"/>
      <c r="B74" s="50"/>
      <c r="C74" s="51"/>
      <c r="D74" s="51"/>
      <c r="E74" s="51"/>
      <c r="F74" s="51"/>
      <c r="G74" s="51"/>
      <c r="H74" s="51"/>
      <c r="I74" s="51"/>
      <c r="J74" s="51"/>
      <c r="K74" s="51"/>
      <c r="L74" s="108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</row>
    <row r="75" spans="1:31" s="2" customFormat="1" ht="24.95" customHeight="1">
      <c r="A75" s="35"/>
      <c r="B75" s="36"/>
      <c r="C75" s="24" t="s">
        <v>172</v>
      </c>
      <c r="D75" s="37"/>
      <c r="E75" s="37"/>
      <c r="F75" s="37"/>
      <c r="G75" s="37"/>
      <c r="H75" s="37"/>
      <c r="I75" s="37"/>
      <c r="J75" s="37"/>
      <c r="K75" s="37"/>
      <c r="L75" s="108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</row>
    <row r="76" spans="1:31" s="2" customFormat="1" ht="6.95" customHeigh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108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2" customHeight="1">
      <c r="A77" s="35"/>
      <c r="B77" s="36"/>
      <c r="C77" s="30" t="s">
        <v>16</v>
      </c>
      <c r="D77" s="37"/>
      <c r="E77" s="37"/>
      <c r="F77" s="37"/>
      <c r="G77" s="37"/>
      <c r="H77" s="37"/>
      <c r="I77" s="37"/>
      <c r="J77" s="37"/>
      <c r="K77" s="37"/>
      <c r="L77" s="108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spans="1:31" s="2" customFormat="1" ht="16.5" customHeight="1">
      <c r="A78" s="35"/>
      <c r="B78" s="36"/>
      <c r="C78" s="37"/>
      <c r="D78" s="37"/>
      <c r="E78" s="317" t="str">
        <f>E7</f>
        <v>Splašková kanalizace Němčice</v>
      </c>
      <c r="F78" s="318"/>
      <c r="G78" s="318"/>
      <c r="H78" s="318"/>
      <c r="I78" s="37"/>
      <c r="J78" s="37"/>
      <c r="K78" s="37"/>
      <c r="L78" s="108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</row>
    <row r="79" spans="1:31" s="2" customFormat="1" ht="12" customHeight="1">
      <c r="A79" s="35"/>
      <c r="B79" s="36"/>
      <c r="C79" s="30" t="s">
        <v>142</v>
      </c>
      <c r="D79" s="37"/>
      <c r="E79" s="37"/>
      <c r="F79" s="37"/>
      <c r="G79" s="37"/>
      <c r="H79" s="37"/>
      <c r="I79" s="37"/>
      <c r="J79" s="37"/>
      <c r="K79" s="37"/>
      <c r="L79" s="108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</row>
    <row r="80" spans="1:31" s="2" customFormat="1" ht="16.5" customHeight="1">
      <c r="A80" s="35"/>
      <c r="B80" s="36"/>
      <c r="C80" s="37"/>
      <c r="D80" s="37"/>
      <c r="E80" s="274" t="str">
        <f>E9</f>
        <v>05 - SO 02.2 - Výtlačný řad 1</v>
      </c>
      <c r="F80" s="319"/>
      <c r="G80" s="319"/>
      <c r="H80" s="319"/>
      <c r="I80" s="37"/>
      <c r="J80" s="37"/>
      <c r="K80" s="37"/>
      <c r="L80" s="108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</row>
    <row r="81" spans="1:65" s="2" customFormat="1" ht="6.95" customHeight="1">
      <c r="A81" s="35"/>
      <c r="B81" s="36"/>
      <c r="C81" s="37"/>
      <c r="D81" s="37"/>
      <c r="E81" s="37"/>
      <c r="F81" s="37"/>
      <c r="G81" s="37"/>
      <c r="H81" s="37"/>
      <c r="I81" s="37"/>
      <c r="J81" s="37"/>
      <c r="K81" s="37"/>
      <c r="L81" s="108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65" s="2" customFormat="1" ht="12" customHeight="1">
      <c r="A82" s="35"/>
      <c r="B82" s="36"/>
      <c r="C82" s="30" t="s">
        <v>21</v>
      </c>
      <c r="D82" s="37"/>
      <c r="E82" s="37"/>
      <c r="F82" s="28" t="str">
        <f>F12</f>
        <v>Němčice u Luštěnic</v>
      </c>
      <c r="G82" s="37"/>
      <c r="H82" s="37"/>
      <c r="I82" s="30" t="s">
        <v>23</v>
      </c>
      <c r="J82" s="60" t="str">
        <f>IF(J12="","",J12)</f>
        <v>26. 5. 2025</v>
      </c>
      <c r="K82" s="37"/>
      <c r="L82" s="108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65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108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65" s="2" customFormat="1" ht="15.2" customHeight="1">
      <c r="A84" s="35"/>
      <c r="B84" s="36"/>
      <c r="C84" s="30" t="s">
        <v>25</v>
      </c>
      <c r="D84" s="37"/>
      <c r="E84" s="37"/>
      <c r="F84" s="28" t="str">
        <f>E15</f>
        <v>Obec Němčice</v>
      </c>
      <c r="G84" s="37"/>
      <c r="H84" s="37"/>
      <c r="I84" s="30" t="s">
        <v>31</v>
      </c>
      <c r="J84" s="33" t="str">
        <f>E21</f>
        <v>VIS Praha</v>
      </c>
      <c r="K84" s="37"/>
      <c r="L84" s="108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65" s="2" customFormat="1" ht="15.2" customHeight="1">
      <c r="A85" s="35"/>
      <c r="B85" s="36"/>
      <c r="C85" s="30" t="s">
        <v>29</v>
      </c>
      <c r="D85" s="37"/>
      <c r="E85" s="37"/>
      <c r="F85" s="28" t="str">
        <f>IF(E18="","",E18)</f>
        <v>Vyplň údaj</v>
      </c>
      <c r="G85" s="37"/>
      <c r="H85" s="37"/>
      <c r="I85" s="30" t="s">
        <v>34</v>
      </c>
      <c r="J85" s="33" t="str">
        <f>E24</f>
        <v>Ing. Eva Mrvová</v>
      </c>
      <c r="K85" s="37"/>
      <c r="L85" s="108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65" s="2" customFormat="1" ht="10.35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108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65" s="11" customFormat="1" ht="29.25" customHeight="1">
      <c r="A87" s="148"/>
      <c r="B87" s="149"/>
      <c r="C87" s="150" t="s">
        <v>173</v>
      </c>
      <c r="D87" s="151" t="s">
        <v>56</v>
      </c>
      <c r="E87" s="151" t="s">
        <v>52</v>
      </c>
      <c r="F87" s="151" t="s">
        <v>53</v>
      </c>
      <c r="G87" s="151" t="s">
        <v>174</v>
      </c>
      <c r="H87" s="151" t="s">
        <v>175</v>
      </c>
      <c r="I87" s="151" t="s">
        <v>176</v>
      </c>
      <c r="J87" s="151" t="s">
        <v>161</v>
      </c>
      <c r="K87" s="152" t="s">
        <v>177</v>
      </c>
      <c r="L87" s="153"/>
      <c r="M87" s="69" t="s">
        <v>19</v>
      </c>
      <c r="N87" s="70" t="s">
        <v>41</v>
      </c>
      <c r="O87" s="70" t="s">
        <v>178</v>
      </c>
      <c r="P87" s="70" t="s">
        <v>179</v>
      </c>
      <c r="Q87" s="70" t="s">
        <v>180</v>
      </c>
      <c r="R87" s="70" t="s">
        <v>181</v>
      </c>
      <c r="S87" s="70" t="s">
        <v>182</v>
      </c>
      <c r="T87" s="71" t="s">
        <v>183</v>
      </c>
      <c r="U87" s="148"/>
      <c r="V87" s="148"/>
      <c r="W87" s="148"/>
      <c r="X87" s="148"/>
      <c r="Y87" s="148"/>
      <c r="Z87" s="148"/>
      <c r="AA87" s="148"/>
      <c r="AB87" s="148"/>
      <c r="AC87" s="148"/>
      <c r="AD87" s="148"/>
      <c r="AE87" s="148"/>
    </row>
    <row r="88" spans="1:65" s="2" customFormat="1" ht="22.9" customHeight="1">
      <c r="A88" s="35"/>
      <c r="B88" s="36"/>
      <c r="C88" s="76" t="s">
        <v>184</v>
      </c>
      <c r="D88" s="37"/>
      <c r="E88" s="37"/>
      <c r="F88" s="37"/>
      <c r="G88" s="37"/>
      <c r="H88" s="37"/>
      <c r="I88" s="37"/>
      <c r="J88" s="154">
        <f>BK88</f>
        <v>0</v>
      </c>
      <c r="K88" s="37"/>
      <c r="L88" s="40"/>
      <c r="M88" s="72"/>
      <c r="N88" s="155"/>
      <c r="O88" s="73"/>
      <c r="P88" s="156">
        <f>P89</f>
        <v>0</v>
      </c>
      <c r="Q88" s="73"/>
      <c r="R88" s="156">
        <f>R89</f>
        <v>59.598588800000002</v>
      </c>
      <c r="S88" s="73"/>
      <c r="T88" s="157">
        <f>T89</f>
        <v>668.03145999999992</v>
      </c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T88" s="18" t="s">
        <v>70</v>
      </c>
      <c r="AU88" s="18" t="s">
        <v>162</v>
      </c>
      <c r="BK88" s="158">
        <f>BK89</f>
        <v>0</v>
      </c>
    </row>
    <row r="89" spans="1:65" s="12" customFormat="1" ht="25.9" customHeight="1">
      <c r="B89" s="159"/>
      <c r="C89" s="160"/>
      <c r="D89" s="161" t="s">
        <v>70</v>
      </c>
      <c r="E89" s="162" t="s">
        <v>185</v>
      </c>
      <c r="F89" s="162" t="s">
        <v>186</v>
      </c>
      <c r="G89" s="160"/>
      <c r="H89" s="160"/>
      <c r="I89" s="163"/>
      <c r="J89" s="164">
        <f>BK89</f>
        <v>0</v>
      </c>
      <c r="K89" s="160"/>
      <c r="L89" s="165"/>
      <c r="M89" s="166"/>
      <c r="N89" s="167"/>
      <c r="O89" s="167"/>
      <c r="P89" s="168">
        <f>P90+P252+P270+P298+P333+P413+P430+P452</f>
        <v>0</v>
      </c>
      <c r="Q89" s="167"/>
      <c r="R89" s="168">
        <f>R90+R252+R270+R298+R333+R413+R430+R452</f>
        <v>59.598588800000002</v>
      </c>
      <c r="S89" s="167"/>
      <c r="T89" s="169">
        <f>T90+T252+T270+T298+T333+T413+T430+T452</f>
        <v>668.03145999999992</v>
      </c>
      <c r="AR89" s="170" t="s">
        <v>79</v>
      </c>
      <c r="AT89" s="171" t="s">
        <v>70</v>
      </c>
      <c r="AU89" s="171" t="s">
        <v>71</v>
      </c>
      <c r="AY89" s="170" t="s">
        <v>187</v>
      </c>
      <c r="BK89" s="172">
        <f>BK90+BK252+BK270+BK298+BK333+BK413+BK430+BK452</f>
        <v>0</v>
      </c>
    </row>
    <row r="90" spans="1:65" s="12" customFormat="1" ht="22.9" customHeight="1">
      <c r="B90" s="159"/>
      <c r="C90" s="160"/>
      <c r="D90" s="161" t="s">
        <v>70</v>
      </c>
      <c r="E90" s="173" t="s">
        <v>79</v>
      </c>
      <c r="F90" s="173" t="s">
        <v>188</v>
      </c>
      <c r="G90" s="160"/>
      <c r="H90" s="160"/>
      <c r="I90" s="163"/>
      <c r="J90" s="174">
        <f>BK90</f>
        <v>0</v>
      </c>
      <c r="K90" s="160"/>
      <c r="L90" s="165"/>
      <c r="M90" s="166"/>
      <c r="N90" s="167"/>
      <c r="O90" s="167"/>
      <c r="P90" s="168">
        <f>SUM(P91:P251)</f>
        <v>0</v>
      </c>
      <c r="Q90" s="167"/>
      <c r="R90" s="168">
        <f>SUM(R91:R251)</f>
        <v>3.1951965200000001</v>
      </c>
      <c r="S90" s="167"/>
      <c r="T90" s="169">
        <f>SUM(T91:T251)</f>
        <v>668.03145999999992</v>
      </c>
      <c r="AR90" s="170" t="s">
        <v>79</v>
      </c>
      <c r="AT90" s="171" t="s">
        <v>70</v>
      </c>
      <c r="AU90" s="171" t="s">
        <v>79</v>
      </c>
      <c r="AY90" s="170" t="s">
        <v>187</v>
      </c>
      <c r="BK90" s="172">
        <f>SUM(BK91:BK251)</f>
        <v>0</v>
      </c>
    </row>
    <row r="91" spans="1:65" s="2" customFormat="1" ht="37.9" customHeight="1">
      <c r="A91" s="35"/>
      <c r="B91" s="36"/>
      <c r="C91" s="175" t="s">
        <v>79</v>
      </c>
      <c r="D91" s="175" t="s">
        <v>189</v>
      </c>
      <c r="E91" s="176" t="s">
        <v>722</v>
      </c>
      <c r="F91" s="177" t="s">
        <v>723</v>
      </c>
      <c r="G91" s="178" t="s">
        <v>124</v>
      </c>
      <c r="H91" s="179">
        <v>56.2</v>
      </c>
      <c r="I91" s="180"/>
      <c r="J91" s="181">
        <f>ROUND(I91*H91,2)</f>
        <v>0</v>
      </c>
      <c r="K91" s="177" t="s">
        <v>192</v>
      </c>
      <c r="L91" s="40"/>
      <c r="M91" s="182" t="s">
        <v>19</v>
      </c>
      <c r="N91" s="183" t="s">
        <v>42</v>
      </c>
      <c r="O91" s="65"/>
      <c r="P91" s="184">
        <f>O91*H91</f>
        <v>0</v>
      </c>
      <c r="Q91" s="184">
        <v>0</v>
      </c>
      <c r="R91" s="184">
        <f>Q91*H91</f>
        <v>0</v>
      </c>
      <c r="S91" s="184">
        <v>0.28999999999999998</v>
      </c>
      <c r="T91" s="185">
        <f>S91*H91</f>
        <v>16.297999999999998</v>
      </c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R91" s="186" t="s">
        <v>193</v>
      </c>
      <c r="AT91" s="186" t="s">
        <v>189</v>
      </c>
      <c r="AU91" s="186" t="s">
        <v>81</v>
      </c>
      <c r="AY91" s="18" t="s">
        <v>187</v>
      </c>
      <c r="BE91" s="187">
        <f>IF(N91="základní",J91,0)</f>
        <v>0</v>
      </c>
      <c r="BF91" s="187">
        <f>IF(N91="snížená",J91,0)</f>
        <v>0</v>
      </c>
      <c r="BG91" s="187">
        <f>IF(N91="zákl. přenesená",J91,0)</f>
        <v>0</v>
      </c>
      <c r="BH91" s="187">
        <f>IF(N91="sníž. přenesená",J91,0)</f>
        <v>0</v>
      </c>
      <c r="BI91" s="187">
        <f>IF(N91="nulová",J91,0)</f>
        <v>0</v>
      </c>
      <c r="BJ91" s="18" t="s">
        <v>79</v>
      </c>
      <c r="BK91" s="187">
        <f>ROUND(I91*H91,2)</f>
        <v>0</v>
      </c>
      <c r="BL91" s="18" t="s">
        <v>193</v>
      </c>
      <c r="BM91" s="186" t="s">
        <v>1195</v>
      </c>
    </row>
    <row r="92" spans="1:65" s="2" customFormat="1" ht="11.25">
      <c r="A92" s="35"/>
      <c r="B92" s="36"/>
      <c r="C92" s="37"/>
      <c r="D92" s="188" t="s">
        <v>195</v>
      </c>
      <c r="E92" s="37"/>
      <c r="F92" s="189" t="s">
        <v>725</v>
      </c>
      <c r="G92" s="37"/>
      <c r="H92" s="37"/>
      <c r="I92" s="190"/>
      <c r="J92" s="37"/>
      <c r="K92" s="37"/>
      <c r="L92" s="40"/>
      <c r="M92" s="191"/>
      <c r="N92" s="192"/>
      <c r="O92" s="65"/>
      <c r="P92" s="65"/>
      <c r="Q92" s="65"/>
      <c r="R92" s="65"/>
      <c r="S92" s="65"/>
      <c r="T92" s="66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T92" s="18" t="s">
        <v>195</v>
      </c>
      <c r="AU92" s="18" t="s">
        <v>81</v>
      </c>
    </row>
    <row r="93" spans="1:65" s="13" customFormat="1" ht="11.25">
      <c r="B93" s="193"/>
      <c r="C93" s="194"/>
      <c r="D93" s="195" t="s">
        <v>197</v>
      </c>
      <c r="E93" s="196" t="s">
        <v>19</v>
      </c>
      <c r="F93" s="197" t="s">
        <v>1196</v>
      </c>
      <c r="G93" s="194"/>
      <c r="H93" s="198">
        <v>56.2</v>
      </c>
      <c r="I93" s="199"/>
      <c r="J93" s="194"/>
      <c r="K93" s="194"/>
      <c r="L93" s="200"/>
      <c r="M93" s="201"/>
      <c r="N93" s="202"/>
      <c r="O93" s="202"/>
      <c r="P93" s="202"/>
      <c r="Q93" s="202"/>
      <c r="R93" s="202"/>
      <c r="S93" s="202"/>
      <c r="T93" s="203"/>
      <c r="AT93" s="204" t="s">
        <v>197</v>
      </c>
      <c r="AU93" s="204" t="s">
        <v>81</v>
      </c>
      <c r="AV93" s="13" t="s">
        <v>81</v>
      </c>
      <c r="AW93" s="13" t="s">
        <v>33</v>
      </c>
      <c r="AX93" s="13" t="s">
        <v>79</v>
      </c>
      <c r="AY93" s="204" t="s">
        <v>187</v>
      </c>
    </row>
    <row r="94" spans="1:65" s="2" customFormat="1" ht="37.9" customHeight="1">
      <c r="A94" s="35"/>
      <c r="B94" s="36"/>
      <c r="C94" s="175" t="s">
        <v>81</v>
      </c>
      <c r="D94" s="175" t="s">
        <v>189</v>
      </c>
      <c r="E94" s="176" t="s">
        <v>206</v>
      </c>
      <c r="F94" s="177" t="s">
        <v>207</v>
      </c>
      <c r="G94" s="178" t="s">
        <v>124</v>
      </c>
      <c r="H94" s="179">
        <v>426.46</v>
      </c>
      <c r="I94" s="180"/>
      <c r="J94" s="181">
        <f>ROUND(I94*H94,2)</f>
        <v>0</v>
      </c>
      <c r="K94" s="177" t="s">
        <v>192</v>
      </c>
      <c r="L94" s="40"/>
      <c r="M94" s="182" t="s">
        <v>19</v>
      </c>
      <c r="N94" s="183" t="s">
        <v>42</v>
      </c>
      <c r="O94" s="65"/>
      <c r="P94" s="184">
        <f>O94*H94</f>
        <v>0</v>
      </c>
      <c r="Q94" s="184">
        <v>0</v>
      </c>
      <c r="R94" s="184">
        <f>Q94*H94</f>
        <v>0</v>
      </c>
      <c r="S94" s="184">
        <v>0.625</v>
      </c>
      <c r="T94" s="185">
        <f>S94*H94</f>
        <v>266.53749999999997</v>
      </c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R94" s="186" t="s">
        <v>193</v>
      </c>
      <c r="AT94" s="186" t="s">
        <v>189</v>
      </c>
      <c r="AU94" s="186" t="s">
        <v>81</v>
      </c>
      <c r="AY94" s="18" t="s">
        <v>187</v>
      </c>
      <c r="BE94" s="187">
        <f>IF(N94="základní",J94,0)</f>
        <v>0</v>
      </c>
      <c r="BF94" s="187">
        <f>IF(N94="snížená",J94,0)</f>
        <v>0</v>
      </c>
      <c r="BG94" s="187">
        <f>IF(N94="zákl. přenesená",J94,0)</f>
        <v>0</v>
      </c>
      <c r="BH94" s="187">
        <f>IF(N94="sníž. přenesená",J94,0)</f>
        <v>0</v>
      </c>
      <c r="BI94" s="187">
        <f>IF(N94="nulová",J94,0)</f>
        <v>0</v>
      </c>
      <c r="BJ94" s="18" t="s">
        <v>79</v>
      </c>
      <c r="BK94" s="187">
        <f>ROUND(I94*H94,2)</f>
        <v>0</v>
      </c>
      <c r="BL94" s="18" t="s">
        <v>193</v>
      </c>
      <c r="BM94" s="186" t="s">
        <v>1197</v>
      </c>
    </row>
    <row r="95" spans="1:65" s="2" customFormat="1" ht="11.25">
      <c r="A95" s="35"/>
      <c r="B95" s="36"/>
      <c r="C95" s="37"/>
      <c r="D95" s="188" t="s">
        <v>195</v>
      </c>
      <c r="E95" s="37"/>
      <c r="F95" s="189" t="s">
        <v>209</v>
      </c>
      <c r="G95" s="37"/>
      <c r="H95" s="37"/>
      <c r="I95" s="190"/>
      <c r="J95" s="37"/>
      <c r="K95" s="37"/>
      <c r="L95" s="40"/>
      <c r="M95" s="191"/>
      <c r="N95" s="192"/>
      <c r="O95" s="65"/>
      <c r="P95" s="65"/>
      <c r="Q95" s="65"/>
      <c r="R95" s="65"/>
      <c r="S95" s="65"/>
      <c r="T95" s="66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T95" s="18" t="s">
        <v>195</v>
      </c>
      <c r="AU95" s="18" t="s">
        <v>81</v>
      </c>
    </row>
    <row r="96" spans="1:65" s="13" customFormat="1" ht="11.25">
      <c r="B96" s="193"/>
      <c r="C96" s="194"/>
      <c r="D96" s="195" t="s">
        <v>197</v>
      </c>
      <c r="E96" s="196" t="s">
        <v>19</v>
      </c>
      <c r="F96" s="197" t="s">
        <v>1198</v>
      </c>
      <c r="G96" s="194"/>
      <c r="H96" s="198">
        <v>370.26</v>
      </c>
      <c r="I96" s="199"/>
      <c r="J96" s="194"/>
      <c r="K96" s="194"/>
      <c r="L96" s="200"/>
      <c r="M96" s="201"/>
      <c r="N96" s="202"/>
      <c r="O96" s="202"/>
      <c r="P96" s="202"/>
      <c r="Q96" s="202"/>
      <c r="R96" s="202"/>
      <c r="S96" s="202"/>
      <c r="T96" s="203"/>
      <c r="AT96" s="204" t="s">
        <v>197</v>
      </c>
      <c r="AU96" s="204" t="s">
        <v>81</v>
      </c>
      <c r="AV96" s="13" t="s">
        <v>81</v>
      </c>
      <c r="AW96" s="13" t="s">
        <v>33</v>
      </c>
      <c r="AX96" s="13" t="s">
        <v>71</v>
      </c>
      <c r="AY96" s="204" t="s">
        <v>187</v>
      </c>
    </row>
    <row r="97" spans="1:65" s="13" customFormat="1" ht="11.25">
      <c r="B97" s="193"/>
      <c r="C97" s="194"/>
      <c r="D97" s="195" t="s">
        <v>197</v>
      </c>
      <c r="E97" s="196" t="s">
        <v>19</v>
      </c>
      <c r="F97" s="197" t="s">
        <v>1196</v>
      </c>
      <c r="G97" s="194"/>
      <c r="H97" s="198">
        <v>56.2</v>
      </c>
      <c r="I97" s="199"/>
      <c r="J97" s="194"/>
      <c r="K97" s="194"/>
      <c r="L97" s="200"/>
      <c r="M97" s="201"/>
      <c r="N97" s="202"/>
      <c r="O97" s="202"/>
      <c r="P97" s="202"/>
      <c r="Q97" s="202"/>
      <c r="R97" s="202"/>
      <c r="S97" s="202"/>
      <c r="T97" s="203"/>
      <c r="AT97" s="204" t="s">
        <v>197</v>
      </c>
      <c r="AU97" s="204" t="s">
        <v>81</v>
      </c>
      <c r="AV97" s="13" t="s">
        <v>81</v>
      </c>
      <c r="AW97" s="13" t="s">
        <v>33</v>
      </c>
      <c r="AX97" s="13" t="s">
        <v>71</v>
      </c>
      <c r="AY97" s="204" t="s">
        <v>187</v>
      </c>
    </row>
    <row r="98" spans="1:65" s="14" customFormat="1" ht="11.25">
      <c r="B98" s="205"/>
      <c r="C98" s="206"/>
      <c r="D98" s="195" t="s">
        <v>197</v>
      </c>
      <c r="E98" s="207" t="s">
        <v>19</v>
      </c>
      <c r="F98" s="208" t="s">
        <v>199</v>
      </c>
      <c r="G98" s="206"/>
      <c r="H98" s="209">
        <v>426.46</v>
      </c>
      <c r="I98" s="210"/>
      <c r="J98" s="206"/>
      <c r="K98" s="206"/>
      <c r="L98" s="211"/>
      <c r="M98" s="212"/>
      <c r="N98" s="213"/>
      <c r="O98" s="213"/>
      <c r="P98" s="213"/>
      <c r="Q98" s="213"/>
      <c r="R98" s="213"/>
      <c r="S98" s="213"/>
      <c r="T98" s="214"/>
      <c r="AT98" s="215" t="s">
        <v>197</v>
      </c>
      <c r="AU98" s="215" t="s">
        <v>81</v>
      </c>
      <c r="AV98" s="14" t="s">
        <v>193</v>
      </c>
      <c r="AW98" s="14" t="s">
        <v>33</v>
      </c>
      <c r="AX98" s="14" t="s">
        <v>79</v>
      </c>
      <c r="AY98" s="215" t="s">
        <v>187</v>
      </c>
    </row>
    <row r="99" spans="1:65" s="2" customFormat="1" ht="37.9" customHeight="1">
      <c r="A99" s="35"/>
      <c r="B99" s="36"/>
      <c r="C99" s="175" t="s">
        <v>205</v>
      </c>
      <c r="D99" s="175" t="s">
        <v>189</v>
      </c>
      <c r="E99" s="176" t="s">
        <v>740</v>
      </c>
      <c r="F99" s="177" t="s">
        <v>741</v>
      </c>
      <c r="G99" s="178" t="s">
        <v>124</v>
      </c>
      <c r="H99" s="179">
        <v>56.2</v>
      </c>
      <c r="I99" s="180"/>
      <c r="J99" s="181">
        <f>ROUND(I99*H99,2)</f>
        <v>0</v>
      </c>
      <c r="K99" s="177" t="s">
        <v>192</v>
      </c>
      <c r="L99" s="40"/>
      <c r="M99" s="182" t="s">
        <v>19</v>
      </c>
      <c r="N99" s="183" t="s">
        <v>42</v>
      </c>
      <c r="O99" s="65"/>
      <c r="P99" s="184">
        <f>O99*H99</f>
        <v>0</v>
      </c>
      <c r="Q99" s="184">
        <v>0</v>
      </c>
      <c r="R99" s="184">
        <f>Q99*H99</f>
        <v>0</v>
      </c>
      <c r="S99" s="184">
        <v>0.22</v>
      </c>
      <c r="T99" s="185">
        <f>S99*H99</f>
        <v>12.364000000000001</v>
      </c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R99" s="186" t="s">
        <v>193</v>
      </c>
      <c r="AT99" s="186" t="s">
        <v>189</v>
      </c>
      <c r="AU99" s="186" t="s">
        <v>81</v>
      </c>
      <c r="AY99" s="18" t="s">
        <v>187</v>
      </c>
      <c r="BE99" s="187">
        <f>IF(N99="základní",J99,0)</f>
        <v>0</v>
      </c>
      <c r="BF99" s="187">
        <f>IF(N99="snížená",J99,0)</f>
        <v>0</v>
      </c>
      <c r="BG99" s="187">
        <f>IF(N99="zákl. přenesená",J99,0)</f>
        <v>0</v>
      </c>
      <c r="BH99" s="187">
        <f>IF(N99="sníž. přenesená",J99,0)</f>
        <v>0</v>
      </c>
      <c r="BI99" s="187">
        <f>IF(N99="nulová",J99,0)</f>
        <v>0</v>
      </c>
      <c r="BJ99" s="18" t="s">
        <v>79</v>
      </c>
      <c r="BK99" s="187">
        <f>ROUND(I99*H99,2)</f>
        <v>0</v>
      </c>
      <c r="BL99" s="18" t="s">
        <v>193</v>
      </c>
      <c r="BM99" s="186" t="s">
        <v>1199</v>
      </c>
    </row>
    <row r="100" spans="1:65" s="2" customFormat="1" ht="11.25">
      <c r="A100" s="35"/>
      <c r="B100" s="36"/>
      <c r="C100" s="37"/>
      <c r="D100" s="188" t="s">
        <v>195</v>
      </c>
      <c r="E100" s="37"/>
      <c r="F100" s="189" t="s">
        <v>743</v>
      </c>
      <c r="G100" s="37"/>
      <c r="H100" s="37"/>
      <c r="I100" s="190"/>
      <c r="J100" s="37"/>
      <c r="K100" s="37"/>
      <c r="L100" s="40"/>
      <c r="M100" s="191"/>
      <c r="N100" s="192"/>
      <c r="O100" s="65"/>
      <c r="P100" s="65"/>
      <c r="Q100" s="65"/>
      <c r="R100" s="65"/>
      <c r="S100" s="65"/>
      <c r="T100" s="66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T100" s="18" t="s">
        <v>195</v>
      </c>
      <c r="AU100" s="18" t="s">
        <v>81</v>
      </c>
    </row>
    <row r="101" spans="1:65" s="13" customFormat="1" ht="11.25">
      <c r="B101" s="193"/>
      <c r="C101" s="194"/>
      <c r="D101" s="195" t="s">
        <v>197</v>
      </c>
      <c r="E101" s="196" t="s">
        <v>19</v>
      </c>
      <c r="F101" s="197" t="s">
        <v>1196</v>
      </c>
      <c r="G101" s="194"/>
      <c r="H101" s="198">
        <v>56.2</v>
      </c>
      <c r="I101" s="199"/>
      <c r="J101" s="194"/>
      <c r="K101" s="194"/>
      <c r="L101" s="200"/>
      <c r="M101" s="201"/>
      <c r="N101" s="202"/>
      <c r="O101" s="202"/>
      <c r="P101" s="202"/>
      <c r="Q101" s="202"/>
      <c r="R101" s="202"/>
      <c r="S101" s="202"/>
      <c r="T101" s="203"/>
      <c r="AT101" s="204" t="s">
        <v>197</v>
      </c>
      <c r="AU101" s="204" t="s">
        <v>81</v>
      </c>
      <c r="AV101" s="13" t="s">
        <v>81</v>
      </c>
      <c r="AW101" s="13" t="s">
        <v>33</v>
      </c>
      <c r="AX101" s="13" t="s">
        <v>79</v>
      </c>
      <c r="AY101" s="204" t="s">
        <v>187</v>
      </c>
    </row>
    <row r="102" spans="1:65" s="2" customFormat="1" ht="37.9" customHeight="1">
      <c r="A102" s="35"/>
      <c r="B102" s="36"/>
      <c r="C102" s="175" t="s">
        <v>193</v>
      </c>
      <c r="D102" s="175" t="s">
        <v>189</v>
      </c>
      <c r="E102" s="176" t="s">
        <v>200</v>
      </c>
      <c r="F102" s="177" t="s">
        <v>201</v>
      </c>
      <c r="G102" s="178" t="s">
        <v>124</v>
      </c>
      <c r="H102" s="179">
        <v>370.26</v>
      </c>
      <c r="I102" s="180"/>
      <c r="J102" s="181">
        <f>ROUND(I102*H102,2)</f>
        <v>0</v>
      </c>
      <c r="K102" s="177" t="s">
        <v>192</v>
      </c>
      <c r="L102" s="40"/>
      <c r="M102" s="182" t="s">
        <v>19</v>
      </c>
      <c r="N102" s="183" t="s">
        <v>42</v>
      </c>
      <c r="O102" s="65"/>
      <c r="P102" s="184">
        <f>O102*H102</f>
        <v>0</v>
      </c>
      <c r="Q102" s="184">
        <v>0</v>
      </c>
      <c r="R102" s="184">
        <f>Q102*H102</f>
        <v>0</v>
      </c>
      <c r="S102" s="184">
        <v>0.75</v>
      </c>
      <c r="T102" s="185">
        <f>S102*H102</f>
        <v>277.69499999999999</v>
      </c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R102" s="186" t="s">
        <v>193</v>
      </c>
      <c r="AT102" s="186" t="s">
        <v>189</v>
      </c>
      <c r="AU102" s="186" t="s">
        <v>81</v>
      </c>
      <c r="AY102" s="18" t="s">
        <v>187</v>
      </c>
      <c r="BE102" s="187">
        <f>IF(N102="základní",J102,0)</f>
        <v>0</v>
      </c>
      <c r="BF102" s="187">
        <f>IF(N102="snížená",J102,0)</f>
        <v>0</v>
      </c>
      <c r="BG102" s="187">
        <f>IF(N102="zákl. přenesená",J102,0)</f>
        <v>0</v>
      </c>
      <c r="BH102" s="187">
        <f>IF(N102="sníž. přenesená",J102,0)</f>
        <v>0</v>
      </c>
      <c r="BI102" s="187">
        <f>IF(N102="nulová",J102,0)</f>
        <v>0</v>
      </c>
      <c r="BJ102" s="18" t="s">
        <v>79</v>
      </c>
      <c r="BK102" s="187">
        <f>ROUND(I102*H102,2)</f>
        <v>0</v>
      </c>
      <c r="BL102" s="18" t="s">
        <v>193</v>
      </c>
      <c r="BM102" s="186" t="s">
        <v>1200</v>
      </c>
    </row>
    <row r="103" spans="1:65" s="2" customFormat="1" ht="11.25">
      <c r="A103" s="35"/>
      <c r="B103" s="36"/>
      <c r="C103" s="37"/>
      <c r="D103" s="188" t="s">
        <v>195</v>
      </c>
      <c r="E103" s="37"/>
      <c r="F103" s="189" t="s">
        <v>203</v>
      </c>
      <c r="G103" s="37"/>
      <c r="H103" s="37"/>
      <c r="I103" s="190"/>
      <c r="J103" s="37"/>
      <c r="K103" s="37"/>
      <c r="L103" s="40"/>
      <c r="M103" s="191"/>
      <c r="N103" s="192"/>
      <c r="O103" s="65"/>
      <c r="P103" s="65"/>
      <c r="Q103" s="65"/>
      <c r="R103" s="65"/>
      <c r="S103" s="65"/>
      <c r="T103" s="66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T103" s="18" t="s">
        <v>195</v>
      </c>
      <c r="AU103" s="18" t="s">
        <v>81</v>
      </c>
    </row>
    <row r="104" spans="1:65" s="13" customFormat="1" ht="11.25">
      <c r="B104" s="193"/>
      <c r="C104" s="194"/>
      <c r="D104" s="195" t="s">
        <v>197</v>
      </c>
      <c r="E104" s="196" t="s">
        <v>19</v>
      </c>
      <c r="F104" s="197" t="s">
        <v>1198</v>
      </c>
      <c r="G104" s="194"/>
      <c r="H104" s="198">
        <v>370.26</v>
      </c>
      <c r="I104" s="199"/>
      <c r="J104" s="194"/>
      <c r="K104" s="194"/>
      <c r="L104" s="200"/>
      <c r="M104" s="201"/>
      <c r="N104" s="202"/>
      <c r="O104" s="202"/>
      <c r="P104" s="202"/>
      <c r="Q104" s="202"/>
      <c r="R104" s="202"/>
      <c r="S104" s="202"/>
      <c r="T104" s="203"/>
      <c r="AT104" s="204" t="s">
        <v>197</v>
      </c>
      <c r="AU104" s="204" t="s">
        <v>81</v>
      </c>
      <c r="AV104" s="13" t="s">
        <v>81</v>
      </c>
      <c r="AW104" s="13" t="s">
        <v>33</v>
      </c>
      <c r="AX104" s="13" t="s">
        <v>79</v>
      </c>
      <c r="AY104" s="204" t="s">
        <v>187</v>
      </c>
    </row>
    <row r="105" spans="1:65" s="2" customFormat="1" ht="33" customHeight="1">
      <c r="A105" s="35"/>
      <c r="B105" s="36"/>
      <c r="C105" s="175" t="s">
        <v>214</v>
      </c>
      <c r="D105" s="175" t="s">
        <v>189</v>
      </c>
      <c r="E105" s="176" t="s">
        <v>210</v>
      </c>
      <c r="F105" s="177" t="s">
        <v>211</v>
      </c>
      <c r="G105" s="178" t="s">
        <v>124</v>
      </c>
      <c r="H105" s="179">
        <v>370.26</v>
      </c>
      <c r="I105" s="180"/>
      <c r="J105" s="181">
        <f>ROUND(I105*H105,2)</f>
        <v>0</v>
      </c>
      <c r="K105" s="177" t="s">
        <v>192</v>
      </c>
      <c r="L105" s="40"/>
      <c r="M105" s="182" t="s">
        <v>19</v>
      </c>
      <c r="N105" s="183" t="s">
        <v>42</v>
      </c>
      <c r="O105" s="65"/>
      <c r="P105" s="184">
        <f>O105*H105</f>
        <v>0</v>
      </c>
      <c r="Q105" s="184">
        <v>0</v>
      </c>
      <c r="R105" s="184">
        <f>Q105*H105</f>
        <v>0</v>
      </c>
      <c r="S105" s="184">
        <v>9.8000000000000004E-2</v>
      </c>
      <c r="T105" s="185">
        <f>S105*H105</f>
        <v>36.28548</v>
      </c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R105" s="186" t="s">
        <v>193</v>
      </c>
      <c r="AT105" s="186" t="s">
        <v>189</v>
      </c>
      <c r="AU105" s="186" t="s">
        <v>81</v>
      </c>
      <c r="AY105" s="18" t="s">
        <v>187</v>
      </c>
      <c r="BE105" s="187">
        <f>IF(N105="základní",J105,0)</f>
        <v>0</v>
      </c>
      <c r="BF105" s="187">
        <f>IF(N105="snížená",J105,0)</f>
        <v>0</v>
      </c>
      <c r="BG105" s="187">
        <f>IF(N105="zákl. přenesená",J105,0)</f>
        <v>0</v>
      </c>
      <c r="BH105" s="187">
        <f>IF(N105="sníž. přenesená",J105,0)</f>
        <v>0</v>
      </c>
      <c r="BI105" s="187">
        <f>IF(N105="nulová",J105,0)</f>
        <v>0</v>
      </c>
      <c r="BJ105" s="18" t="s">
        <v>79</v>
      </c>
      <c r="BK105" s="187">
        <f>ROUND(I105*H105,2)</f>
        <v>0</v>
      </c>
      <c r="BL105" s="18" t="s">
        <v>193</v>
      </c>
      <c r="BM105" s="186" t="s">
        <v>1201</v>
      </c>
    </row>
    <row r="106" spans="1:65" s="2" customFormat="1" ht="11.25">
      <c r="A106" s="35"/>
      <c r="B106" s="36"/>
      <c r="C106" s="37"/>
      <c r="D106" s="188" t="s">
        <v>195</v>
      </c>
      <c r="E106" s="37"/>
      <c r="F106" s="189" t="s">
        <v>213</v>
      </c>
      <c r="G106" s="37"/>
      <c r="H106" s="37"/>
      <c r="I106" s="190"/>
      <c r="J106" s="37"/>
      <c r="K106" s="37"/>
      <c r="L106" s="40"/>
      <c r="M106" s="191"/>
      <c r="N106" s="192"/>
      <c r="O106" s="65"/>
      <c r="P106" s="65"/>
      <c r="Q106" s="65"/>
      <c r="R106" s="65"/>
      <c r="S106" s="65"/>
      <c r="T106" s="66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T106" s="18" t="s">
        <v>195</v>
      </c>
      <c r="AU106" s="18" t="s">
        <v>81</v>
      </c>
    </row>
    <row r="107" spans="1:65" s="13" customFormat="1" ht="11.25">
      <c r="B107" s="193"/>
      <c r="C107" s="194"/>
      <c r="D107" s="195" t="s">
        <v>197</v>
      </c>
      <c r="E107" s="196" t="s">
        <v>19</v>
      </c>
      <c r="F107" s="197" t="s">
        <v>1198</v>
      </c>
      <c r="G107" s="194"/>
      <c r="H107" s="198">
        <v>370.26</v>
      </c>
      <c r="I107" s="199"/>
      <c r="J107" s="194"/>
      <c r="K107" s="194"/>
      <c r="L107" s="200"/>
      <c r="M107" s="201"/>
      <c r="N107" s="202"/>
      <c r="O107" s="202"/>
      <c r="P107" s="202"/>
      <c r="Q107" s="202"/>
      <c r="R107" s="202"/>
      <c r="S107" s="202"/>
      <c r="T107" s="203"/>
      <c r="AT107" s="204" t="s">
        <v>197</v>
      </c>
      <c r="AU107" s="204" t="s">
        <v>81</v>
      </c>
      <c r="AV107" s="13" t="s">
        <v>81</v>
      </c>
      <c r="AW107" s="13" t="s">
        <v>33</v>
      </c>
      <c r="AX107" s="13" t="s">
        <v>79</v>
      </c>
      <c r="AY107" s="204" t="s">
        <v>187</v>
      </c>
    </row>
    <row r="108" spans="1:65" s="2" customFormat="1" ht="24.2" customHeight="1">
      <c r="A108" s="35"/>
      <c r="B108" s="36"/>
      <c r="C108" s="175" t="s">
        <v>219</v>
      </c>
      <c r="D108" s="175" t="s">
        <v>189</v>
      </c>
      <c r="E108" s="176" t="s">
        <v>1202</v>
      </c>
      <c r="F108" s="177" t="s">
        <v>1203</v>
      </c>
      <c r="G108" s="178" t="s">
        <v>124</v>
      </c>
      <c r="H108" s="179">
        <v>511.75200000000001</v>
      </c>
      <c r="I108" s="180"/>
      <c r="J108" s="181">
        <f>ROUND(I108*H108,2)</f>
        <v>0</v>
      </c>
      <c r="K108" s="177" t="s">
        <v>192</v>
      </c>
      <c r="L108" s="40"/>
      <c r="M108" s="182" t="s">
        <v>19</v>
      </c>
      <c r="N108" s="183" t="s">
        <v>42</v>
      </c>
      <c r="O108" s="65"/>
      <c r="P108" s="184">
        <f>O108*H108</f>
        <v>0</v>
      </c>
      <c r="Q108" s="184">
        <v>1.0000000000000001E-5</v>
      </c>
      <c r="R108" s="184">
        <f>Q108*H108</f>
        <v>5.1175200000000004E-3</v>
      </c>
      <c r="S108" s="184">
        <v>0.115</v>
      </c>
      <c r="T108" s="185">
        <f>S108*H108</f>
        <v>58.851480000000002</v>
      </c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R108" s="186" t="s">
        <v>193</v>
      </c>
      <c r="AT108" s="186" t="s">
        <v>189</v>
      </c>
      <c r="AU108" s="186" t="s">
        <v>81</v>
      </c>
      <c r="AY108" s="18" t="s">
        <v>187</v>
      </c>
      <c r="BE108" s="187">
        <f>IF(N108="základní",J108,0)</f>
        <v>0</v>
      </c>
      <c r="BF108" s="187">
        <f>IF(N108="snížená",J108,0)</f>
        <v>0</v>
      </c>
      <c r="BG108" s="187">
        <f>IF(N108="zákl. přenesená",J108,0)</f>
        <v>0</v>
      </c>
      <c r="BH108" s="187">
        <f>IF(N108="sníž. přenesená",J108,0)</f>
        <v>0</v>
      </c>
      <c r="BI108" s="187">
        <f>IF(N108="nulová",J108,0)</f>
        <v>0</v>
      </c>
      <c r="BJ108" s="18" t="s">
        <v>79</v>
      </c>
      <c r="BK108" s="187">
        <f>ROUND(I108*H108,2)</f>
        <v>0</v>
      </c>
      <c r="BL108" s="18" t="s">
        <v>193</v>
      </c>
      <c r="BM108" s="186" t="s">
        <v>1204</v>
      </c>
    </row>
    <row r="109" spans="1:65" s="2" customFormat="1" ht="11.25">
      <c r="A109" s="35"/>
      <c r="B109" s="36"/>
      <c r="C109" s="37"/>
      <c r="D109" s="188" t="s">
        <v>195</v>
      </c>
      <c r="E109" s="37"/>
      <c r="F109" s="189" t="s">
        <v>1205</v>
      </c>
      <c r="G109" s="37"/>
      <c r="H109" s="37"/>
      <c r="I109" s="190"/>
      <c r="J109" s="37"/>
      <c r="K109" s="37"/>
      <c r="L109" s="40"/>
      <c r="M109" s="191"/>
      <c r="N109" s="192"/>
      <c r="O109" s="65"/>
      <c r="P109" s="65"/>
      <c r="Q109" s="65"/>
      <c r="R109" s="65"/>
      <c r="S109" s="65"/>
      <c r="T109" s="66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T109" s="18" t="s">
        <v>195</v>
      </c>
      <c r="AU109" s="18" t="s">
        <v>81</v>
      </c>
    </row>
    <row r="110" spans="1:65" s="13" customFormat="1" ht="11.25">
      <c r="B110" s="193"/>
      <c r="C110" s="194"/>
      <c r="D110" s="195" t="s">
        <v>197</v>
      </c>
      <c r="E110" s="196" t="s">
        <v>19</v>
      </c>
      <c r="F110" s="197" t="s">
        <v>708</v>
      </c>
      <c r="G110" s="194"/>
      <c r="H110" s="198">
        <v>67.44</v>
      </c>
      <c r="I110" s="199"/>
      <c r="J110" s="194"/>
      <c r="K110" s="194"/>
      <c r="L110" s="200"/>
      <c r="M110" s="201"/>
      <c r="N110" s="202"/>
      <c r="O110" s="202"/>
      <c r="P110" s="202"/>
      <c r="Q110" s="202"/>
      <c r="R110" s="202"/>
      <c r="S110" s="202"/>
      <c r="T110" s="203"/>
      <c r="AT110" s="204" t="s">
        <v>197</v>
      </c>
      <c r="AU110" s="204" t="s">
        <v>81</v>
      </c>
      <c r="AV110" s="13" t="s">
        <v>81</v>
      </c>
      <c r="AW110" s="13" t="s">
        <v>33</v>
      </c>
      <c r="AX110" s="13" t="s">
        <v>71</v>
      </c>
      <c r="AY110" s="204" t="s">
        <v>187</v>
      </c>
    </row>
    <row r="111" spans="1:65" s="13" customFormat="1" ht="11.25">
      <c r="B111" s="193"/>
      <c r="C111" s="194"/>
      <c r="D111" s="195" t="s">
        <v>197</v>
      </c>
      <c r="E111" s="196" t="s">
        <v>19</v>
      </c>
      <c r="F111" s="197" t="s">
        <v>134</v>
      </c>
      <c r="G111" s="194"/>
      <c r="H111" s="198">
        <v>444.31200000000001</v>
      </c>
      <c r="I111" s="199"/>
      <c r="J111" s="194"/>
      <c r="K111" s="194"/>
      <c r="L111" s="200"/>
      <c r="M111" s="201"/>
      <c r="N111" s="202"/>
      <c r="O111" s="202"/>
      <c r="P111" s="202"/>
      <c r="Q111" s="202"/>
      <c r="R111" s="202"/>
      <c r="S111" s="202"/>
      <c r="T111" s="203"/>
      <c r="AT111" s="204" t="s">
        <v>197</v>
      </c>
      <c r="AU111" s="204" t="s">
        <v>81</v>
      </c>
      <c r="AV111" s="13" t="s">
        <v>81</v>
      </c>
      <c r="AW111" s="13" t="s">
        <v>33</v>
      </c>
      <c r="AX111" s="13" t="s">
        <v>71</v>
      </c>
      <c r="AY111" s="204" t="s">
        <v>187</v>
      </c>
    </row>
    <row r="112" spans="1:65" s="14" customFormat="1" ht="11.25">
      <c r="B112" s="205"/>
      <c r="C112" s="206"/>
      <c r="D112" s="195" t="s">
        <v>197</v>
      </c>
      <c r="E112" s="207" t="s">
        <v>19</v>
      </c>
      <c r="F112" s="208" t="s">
        <v>199</v>
      </c>
      <c r="G112" s="206"/>
      <c r="H112" s="209">
        <v>511.75200000000001</v>
      </c>
      <c r="I112" s="210"/>
      <c r="J112" s="206"/>
      <c r="K112" s="206"/>
      <c r="L112" s="211"/>
      <c r="M112" s="212"/>
      <c r="N112" s="213"/>
      <c r="O112" s="213"/>
      <c r="P112" s="213"/>
      <c r="Q112" s="213"/>
      <c r="R112" s="213"/>
      <c r="S112" s="213"/>
      <c r="T112" s="214"/>
      <c r="AT112" s="215" t="s">
        <v>197</v>
      </c>
      <c r="AU112" s="215" t="s">
        <v>81</v>
      </c>
      <c r="AV112" s="14" t="s">
        <v>193</v>
      </c>
      <c r="AW112" s="14" t="s">
        <v>33</v>
      </c>
      <c r="AX112" s="14" t="s">
        <v>79</v>
      </c>
      <c r="AY112" s="215" t="s">
        <v>187</v>
      </c>
    </row>
    <row r="113" spans="1:65" s="2" customFormat="1" ht="49.15" customHeight="1">
      <c r="A113" s="35"/>
      <c r="B113" s="36"/>
      <c r="C113" s="175" t="s">
        <v>225</v>
      </c>
      <c r="D113" s="175" t="s">
        <v>189</v>
      </c>
      <c r="E113" s="176" t="s">
        <v>239</v>
      </c>
      <c r="F113" s="177" t="s">
        <v>240</v>
      </c>
      <c r="G113" s="178" t="s">
        <v>128</v>
      </c>
      <c r="H113" s="179">
        <v>18</v>
      </c>
      <c r="I113" s="180"/>
      <c r="J113" s="181">
        <f>ROUND(I113*H113,2)</f>
        <v>0</v>
      </c>
      <c r="K113" s="177" t="s">
        <v>192</v>
      </c>
      <c r="L113" s="40"/>
      <c r="M113" s="182" t="s">
        <v>19</v>
      </c>
      <c r="N113" s="183" t="s">
        <v>42</v>
      </c>
      <c r="O113" s="65"/>
      <c r="P113" s="184">
        <f>O113*H113</f>
        <v>0</v>
      </c>
      <c r="Q113" s="184">
        <v>3.6900000000000002E-2</v>
      </c>
      <c r="R113" s="184">
        <f>Q113*H113</f>
        <v>0.66420000000000001</v>
      </c>
      <c r="S113" s="184">
        <v>0</v>
      </c>
      <c r="T113" s="185">
        <f>S113*H113</f>
        <v>0</v>
      </c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R113" s="186" t="s">
        <v>193</v>
      </c>
      <c r="AT113" s="186" t="s">
        <v>189</v>
      </c>
      <c r="AU113" s="186" t="s">
        <v>81</v>
      </c>
      <c r="AY113" s="18" t="s">
        <v>187</v>
      </c>
      <c r="BE113" s="187">
        <f>IF(N113="základní",J113,0)</f>
        <v>0</v>
      </c>
      <c r="BF113" s="187">
        <f>IF(N113="snížená",J113,0)</f>
        <v>0</v>
      </c>
      <c r="BG113" s="187">
        <f>IF(N113="zákl. přenesená",J113,0)</f>
        <v>0</v>
      </c>
      <c r="BH113" s="187">
        <f>IF(N113="sníž. přenesená",J113,0)</f>
        <v>0</v>
      </c>
      <c r="BI113" s="187">
        <f>IF(N113="nulová",J113,0)</f>
        <v>0</v>
      </c>
      <c r="BJ113" s="18" t="s">
        <v>79</v>
      </c>
      <c r="BK113" s="187">
        <f>ROUND(I113*H113,2)</f>
        <v>0</v>
      </c>
      <c r="BL113" s="18" t="s">
        <v>193</v>
      </c>
      <c r="BM113" s="186" t="s">
        <v>1206</v>
      </c>
    </row>
    <row r="114" spans="1:65" s="2" customFormat="1" ht="11.25">
      <c r="A114" s="35"/>
      <c r="B114" s="36"/>
      <c r="C114" s="37"/>
      <c r="D114" s="188" t="s">
        <v>195</v>
      </c>
      <c r="E114" s="37"/>
      <c r="F114" s="189" t="s">
        <v>242</v>
      </c>
      <c r="G114" s="37"/>
      <c r="H114" s="37"/>
      <c r="I114" s="190"/>
      <c r="J114" s="37"/>
      <c r="K114" s="37"/>
      <c r="L114" s="40"/>
      <c r="M114" s="191"/>
      <c r="N114" s="192"/>
      <c r="O114" s="65"/>
      <c r="P114" s="65"/>
      <c r="Q114" s="65"/>
      <c r="R114" s="65"/>
      <c r="S114" s="65"/>
      <c r="T114" s="66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T114" s="18" t="s">
        <v>195</v>
      </c>
      <c r="AU114" s="18" t="s">
        <v>81</v>
      </c>
    </row>
    <row r="115" spans="1:65" s="13" customFormat="1" ht="11.25">
      <c r="B115" s="193"/>
      <c r="C115" s="194"/>
      <c r="D115" s="195" t="s">
        <v>197</v>
      </c>
      <c r="E115" s="196" t="s">
        <v>19</v>
      </c>
      <c r="F115" s="197" t="s">
        <v>1207</v>
      </c>
      <c r="G115" s="194"/>
      <c r="H115" s="198">
        <v>18</v>
      </c>
      <c r="I115" s="199"/>
      <c r="J115" s="194"/>
      <c r="K115" s="194"/>
      <c r="L115" s="200"/>
      <c r="M115" s="201"/>
      <c r="N115" s="202"/>
      <c r="O115" s="202"/>
      <c r="P115" s="202"/>
      <c r="Q115" s="202"/>
      <c r="R115" s="202"/>
      <c r="S115" s="202"/>
      <c r="T115" s="203"/>
      <c r="AT115" s="204" t="s">
        <v>197</v>
      </c>
      <c r="AU115" s="204" t="s">
        <v>81</v>
      </c>
      <c r="AV115" s="13" t="s">
        <v>81</v>
      </c>
      <c r="AW115" s="13" t="s">
        <v>33</v>
      </c>
      <c r="AX115" s="13" t="s">
        <v>79</v>
      </c>
      <c r="AY115" s="204" t="s">
        <v>187</v>
      </c>
    </row>
    <row r="116" spans="1:65" s="2" customFormat="1" ht="49.15" customHeight="1">
      <c r="A116" s="35"/>
      <c r="B116" s="36"/>
      <c r="C116" s="175" t="s">
        <v>232</v>
      </c>
      <c r="D116" s="175" t="s">
        <v>189</v>
      </c>
      <c r="E116" s="176" t="s">
        <v>244</v>
      </c>
      <c r="F116" s="177" t="s">
        <v>245</v>
      </c>
      <c r="G116" s="178" t="s">
        <v>128</v>
      </c>
      <c r="H116" s="179">
        <v>8</v>
      </c>
      <c r="I116" s="180"/>
      <c r="J116" s="181">
        <f>ROUND(I116*H116,2)</f>
        <v>0</v>
      </c>
      <c r="K116" s="177" t="s">
        <v>192</v>
      </c>
      <c r="L116" s="40"/>
      <c r="M116" s="182" t="s">
        <v>19</v>
      </c>
      <c r="N116" s="183" t="s">
        <v>42</v>
      </c>
      <c r="O116" s="65"/>
      <c r="P116" s="184">
        <f>O116*H116</f>
        <v>0</v>
      </c>
      <c r="Q116" s="184">
        <v>8.6800000000000002E-3</v>
      </c>
      <c r="R116" s="184">
        <f>Q116*H116</f>
        <v>6.9440000000000002E-2</v>
      </c>
      <c r="S116" s="184">
        <v>0</v>
      </c>
      <c r="T116" s="185">
        <f>S116*H116</f>
        <v>0</v>
      </c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R116" s="186" t="s">
        <v>193</v>
      </c>
      <c r="AT116" s="186" t="s">
        <v>189</v>
      </c>
      <c r="AU116" s="186" t="s">
        <v>81</v>
      </c>
      <c r="AY116" s="18" t="s">
        <v>187</v>
      </c>
      <c r="BE116" s="187">
        <f>IF(N116="základní",J116,0)</f>
        <v>0</v>
      </c>
      <c r="BF116" s="187">
        <f>IF(N116="snížená",J116,0)</f>
        <v>0</v>
      </c>
      <c r="BG116" s="187">
        <f>IF(N116="zákl. přenesená",J116,0)</f>
        <v>0</v>
      </c>
      <c r="BH116" s="187">
        <f>IF(N116="sníž. přenesená",J116,0)</f>
        <v>0</v>
      </c>
      <c r="BI116" s="187">
        <f>IF(N116="nulová",J116,0)</f>
        <v>0</v>
      </c>
      <c r="BJ116" s="18" t="s">
        <v>79</v>
      </c>
      <c r="BK116" s="187">
        <f>ROUND(I116*H116,2)</f>
        <v>0</v>
      </c>
      <c r="BL116" s="18" t="s">
        <v>193</v>
      </c>
      <c r="BM116" s="186" t="s">
        <v>1208</v>
      </c>
    </row>
    <row r="117" spans="1:65" s="2" customFormat="1" ht="11.25">
      <c r="A117" s="35"/>
      <c r="B117" s="36"/>
      <c r="C117" s="37"/>
      <c r="D117" s="188" t="s">
        <v>195</v>
      </c>
      <c r="E117" s="37"/>
      <c r="F117" s="189" t="s">
        <v>247</v>
      </c>
      <c r="G117" s="37"/>
      <c r="H117" s="37"/>
      <c r="I117" s="190"/>
      <c r="J117" s="37"/>
      <c r="K117" s="37"/>
      <c r="L117" s="40"/>
      <c r="M117" s="191"/>
      <c r="N117" s="192"/>
      <c r="O117" s="65"/>
      <c r="P117" s="65"/>
      <c r="Q117" s="65"/>
      <c r="R117" s="65"/>
      <c r="S117" s="65"/>
      <c r="T117" s="66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T117" s="18" t="s">
        <v>195</v>
      </c>
      <c r="AU117" s="18" t="s">
        <v>81</v>
      </c>
    </row>
    <row r="118" spans="1:65" s="13" customFormat="1" ht="11.25">
      <c r="B118" s="193"/>
      <c r="C118" s="194"/>
      <c r="D118" s="195" t="s">
        <v>197</v>
      </c>
      <c r="E118" s="196" t="s">
        <v>19</v>
      </c>
      <c r="F118" s="197" t="s">
        <v>1209</v>
      </c>
      <c r="G118" s="194"/>
      <c r="H118" s="198">
        <v>8</v>
      </c>
      <c r="I118" s="199"/>
      <c r="J118" s="194"/>
      <c r="K118" s="194"/>
      <c r="L118" s="200"/>
      <c r="M118" s="201"/>
      <c r="N118" s="202"/>
      <c r="O118" s="202"/>
      <c r="P118" s="202"/>
      <c r="Q118" s="202"/>
      <c r="R118" s="202"/>
      <c r="S118" s="202"/>
      <c r="T118" s="203"/>
      <c r="AT118" s="204" t="s">
        <v>197</v>
      </c>
      <c r="AU118" s="204" t="s">
        <v>81</v>
      </c>
      <c r="AV118" s="13" t="s">
        <v>81</v>
      </c>
      <c r="AW118" s="13" t="s">
        <v>33</v>
      </c>
      <c r="AX118" s="13" t="s">
        <v>79</v>
      </c>
      <c r="AY118" s="204" t="s">
        <v>187</v>
      </c>
    </row>
    <row r="119" spans="1:65" s="2" customFormat="1" ht="49.15" customHeight="1">
      <c r="A119" s="35"/>
      <c r="B119" s="36"/>
      <c r="C119" s="175" t="s">
        <v>238</v>
      </c>
      <c r="D119" s="175" t="s">
        <v>189</v>
      </c>
      <c r="E119" s="176" t="s">
        <v>249</v>
      </c>
      <c r="F119" s="177" t="s">
        <v>250</v>
      </c>
      <c r="G119" s="178" t="s">
        <v>128</v>
      </c>
      <c r="H119" s="179">
        <v>2</v>
      </c>
      <c r="I119" s="180"/>
      <c r="J119" s="181">
        <f>ROUND(I119*H119,2)</f>
        <v>0</v>
      </c>
      <c r="K119" s="177" t="s">
        <v>192</v>
      </c>
      <c r="L119" s="40"/>
      <c r="M119" s="182" t="s">
        <v>19</v>
      </c>
      <c r="N119" s="183" t="s">
        <v>42</v>
      </c>
      <c r="O119" s="65"/>
      <c r="P119" s="184">
        <f>O119*H119</f>
        <v>0</v>
      </c>
      <c r="Q119" s="184">
        <v>3.6900000000000002E-2</v>
      </c>
      <c r="R119" s="184">
        <f>Q119*H119</f>
        <v>7.3800000000000004E-2</v>
      </c>
      <c r="S119" s="184">
        <v>0</v>
      </c>
      <c r="T119" s="185">
        <f>S119*H119</f>
        <v>0</v>
      </c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R119" s="186" t="s">
        <v>193</v>
      </c>
      <c r="AT119" s="186" t="s">
        <v>189</v>
      </c>
      <c r="AU119" s="186" t="s">
        <v>81</v>
      </c>
      <c r="AY119" s="18" t="s">
        <v>187</v>
      </c>
      <c r="BE119" s="187">
        <f>IF(N119="základní",J119,0)</f>
        <v>0</v>
      </c>
      <c r="BF119" s="187">
        <f>IF(N119="snížená",J119,0)</f>
        <v>0</v>
      </c>
      <c r="BG119" s="187">
        <f>IF(N119="zákl. přenesená",J119,0)</f>
        <v>0</v>
      </c>
      <c r="BH119" s="187">
        <f>IF(N119="sníž. přenesená",J119,0)</f>
        <v>0</v>
      </c>
      <c r="BI119" s="187">
        <f>IF(N119="nulová",J119,0)</f>
        <v>0</v>
      </c>
      <c r="BJ119" s="18" t="s">
        <v>79</v>
      </c>
      <c r="BK119" s="187">
        <f>ROUND(I119*H119,2)</f>
        <v>0</v>
      </c>
      <c r="BL119" s="18" t="s">
        <v>193</v>
      </c>
      <c r="BM119" s="186" t="s">
        <v>1210</v>
      </c>
    </row>
    <row r="120" spans="1:65" s="2" customFormat="1" ht="11.25">
      <c r="A120" s="35"/>
      <c r="B120" s="36"/>
      <c r="C120" s="37"/>
      <c r="D120" s="188" t="s">
        <v>195</v>
      </c>
      <c r="E120" s="37"/>
      <c r="F120" s="189" t="s">
        <v>252</v>
      </c>
      <c r="G120" s="37"/>
      <c r="H120" s="37"/>
      <c r="I120" s="190"/>
      <c r="J120" s="37"/>
      <c r="K120" s="37"/>
      <c r="L120" s="40"/>
      <c r="M120" s="191"/>
      <c r="N120" s="192"/>
      <c r="O120" s="65"/>
      <c r="P120" s="65"/>
      <c r="Q120" s="65"/>
      <c r="R120" s="65"/>
      <c r="S120" s="65"/>
      <c r="T120" s="66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T120" s="18" t="s">
        <v>195</v>
      </c>
      <c r="AU120" s="18" t="s">
        <v>81</v>
      </c>
    </row>
    <row r="121" spans="1:65" s="13" customFormat="1" ht="11.25">
      <c r="B121" s="193"/>
      <c r="C121" s="194"/>
      <c r="D121" s="195" t="s">
        <v>197</v>
      </c>
      <c r="E121" s="196" t="s">
        <v>19</v>
      </c>
      <c r="F121" s="197" t="s">
        <v>1211</v>
      </c>
      <c r="G121" s="194"/>
      <c r="H121" s="198">
        <v>2</v>
      </c>
      <c r="I121" s="199"/>
      <c r="J121" s="194"/>
      <c r="K121" s="194"/>
      <c r="L121" s="200"/>
      <c r="M121" s="201"/>
      <c r="N121" s="202"/>
      <c r="O121" s="202"/>
      <c r="P121" s="202"/>
      <c r="Q121" s="202"/>
      <c r="R121" s="202"/>
      <c r="S121" s="202"/>
      <c r="T121" s="203"/>
      <c r="AT121" s="204" t="s">
        <v>197</v>
      </c>
      <c r="AU121" s="204" t="s">
        <v>81</v>
      </c>
      <c r="AV121" s="13" t="s">
        <v>81</v>
      </c>
      <c r="AW121" s="13" t="s">
        <v>33</v>
      </c>
      <c r="AX121" s="13" t="s">
        <v>79</v>
      </c>
      <c r="AY121" s="204" t="s">
        <v>187</v>
      </c>
    </row>
    <row r="122" spans="1:65" s="2" customFormat="1" ht="49.15" customHeight="1">
      <c r="A122" s="35"/>
      <c r="B122" s="36"/>
      <c r="C122" s="175" t="s">
        <v>107</v>
      </c>
      <c r="D122" s="175" t="s">
        <v>189</v>
      </c>
      <c r="E122" s="176" t="s">
        <v>254</v>
      </c>
      <c r="F122" s="177" t="s">
        <v>255</v>
      </c>
      <c r="G122" s="178" t="s">
        <v>128</v>
      </c>
      <c r="H122" s="179">
        <v>4</v>
      </c>
      <c r="I122" s="180"/>
      <c r="J122" s="181">
        <f>ROUND(I122*H122,2)</f>
        <v>0</v>
      </c>
      <c r="K122" s="177" t="s">
        <v>192</v>
      </c>
      <c r="L122" s="40"/>
      <c r="M122" s="182" t="s">
        <v>19</v>
      </c>
      <c r="N122" s="183" t="s">
        <v>42</v>
      </c>
      <c r="O122" s="65"/>
      <c r="P122" s="184">
        <f>O122*H122</f>
        <v>0</v>
      </c>
      <c r="Q122" s="184">
        <v>6.053E-2</v>
      </c>
      <c r="R122" s="184">
        <f>Q122*H122</f>
        <v>0.24212</v>
      </c>
      <c r="S122" s="184">
        <v>0</v>
      </c>
      <c r="T122" s="185">
        <f>S122*H122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186" t="s">
        <v>193</v>
      </c>
      <c r="AT122" s="186" t="s">
        <v>189</v>
      </c>
      <c r="AU122" s="186" t="s">
        <v>81</v>
      </c>
      <c r="AY122" s="18" t="s">
        <v>187</v>
      </c>
      <c r="BE122" s="187">
        <f>IF(N122="základní",J122,0)</f>
        <v>0</v>
      </c>
      <c r="BF122" s="187">
        <f>IF(N122="snížená",J122,0)</f>
        <v>0</v>
      </c>
      <c r="BG122" s="187">
        <f>IF(N122="zákl. přenesená",J122,0)</f>
        <v>0</v>
      </c>
      <c r="BH122" s="187">
        <f>IF(N122="sníž. přenesená",J122,0)</f>
        <v>0</v>
      </c>
      <c r="BI122" s="187">
        <f>IF(N122="nulová",J122,0)</f>
        <v>0</v>
      </c>
      <c r="BJ122" s="18" t="s">
        <v>79</v>
      </c>
      <c r="BK122" s="187">
        <f>ROUND(I122*H122,2)</f>
        <v>0</v>
      </c>
      <c r="BL122" s="18" t="s">
        <v>193</v>
      </c>
      <c r="BM122" s="186" t="s">
        <v>1212</v>
      </c>
    </row>
    <row r="123" spans="1:65" s="2" customFormat="1" ht="11.25">
      <c r="A123" s="35"/>
      <c r="B123" s="36"/>
      <c r="C123" s="37"/>
      <c r="D123" s="188" t="s">
        <v>195</v>
      </c>
      <c r="E123" s="37"/>
      <c r="F123" s="189" t="s">
        <v>257</v>
      </c>
      <c r="G123" s="37"/>
      <c r="H123" s="37"/>
      <c r="I123" s="190"/>
      <c r="J123" s="37"/>
      <c r="K123" s="37"/>
      <c r="L123" s="40"/>
      <c r="M123" s="191"/>
      <c r="N123" s="192"/>
      <c r="O123" s="65"/>
      <c r="P123" s="65"/>
      <c r="Q123" s="65"/>
      <c r="R123" s="65"/>
      <c r="S123" s="65"/>
      <c r="T123" s="66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T123" s="18" t="s">
        <v>195</v>
      </c>
      <c r="AU123" s="18" t="s">
        <v>81</v>
      </c>
    </row>
    <row r="124" spans="1:65" s="13" customFormat="1" ht="11.25">
      <c r="B124" s="193"/>
      <c r="C124" s="194"/>
      <c r="D124" s="195" t="s">
        <v>197</v>
      </c>
      <c r="E124" s="196" t="s">
        <v>19</v>
      </c>
      <c r="F124" s="197" t="s">
        <v>1213</v>
      </c>
      <c r="G124" s="194"/>
      <c r="H124" s="198">
        <v>4</v>
      </c>
      <c r="I124" s="199"/>
      <c r="J124" s="194"/>
      <c r="K124" s="194"/>
      <c r="L124" s="200"/>
      <c r="M124" s="201"/>
      <c r="N124" s="202"/>
      <c r="O124" s="202"/>
      <c r="P124" s="202"/>
      <c r="Q124" s="202"/>
      <c r="R124" s="202"/>
      <c r="S124" s="202"/>
      <c r="T124" s="203"/>
      <c r="AT124" s="204" t="s">
        <v>197</v>
      </c>
      <c r="AU124" s="204" t="s">
        <v>81</v>
      </c>
      <c r="AV124" s="13" t="s">
        <v>81</v>
      </c>
      <c r="AW124" s="13" t="s">
        <v>33</v>
      </c>
      <c r="AX124" s="13" t="s">
        <v>79</v>
      </c>
      <c r="AY124" s="204" t="s">
        <v>187</v>
      </c>
    </row>
    <row r="125" spans="1:65" s="2" customFormat="1" ht="16.5" customHeight="1">
      <c r="A125" s="35"/>
      <c r="B125" s="36"/>
      <c r="C125" s="175" t="s">
        <v>110</v>
      </c>
      <c r="D125" s="175" t="s">
        <v>189</v>
      </c>
      <c r="E125" s="176" t="s">
        <v>1214</v>
      </c>
      <c r="F125" s="177" t="s">
        <v>1215</v>
      </c>
      <c r="G125" s="178" t="s">
        <v>124</v>
      </c>
      <c r="H125" s="179">
        <v>3423.9839999999999</v>
      </c>
      <c r="I125" s="180"/>
      <c r="J125" s="181">
        <f>ROUND(I125*H125,2)</f>
        <v>0</v>
      </c>
      <c r="K125" s="177" t="s">
        <v>192</v>
      </c>
      <c r="L125" s="40"/>
      <c r="M125" s="182" t="s">
        <v>19</v>
      </c>
      <c r="N125" s="183" t="s">
        <v>42</v>
      </c>
      <c r="O125" s="65"/>
      <c r="P125" s="184">
        <f>O125*H125</f>
        <v>0</v>
      </c>
      <c r="Q125" s="184">
        <v>0</v>
      </c>
      <c r="R125" s="184">
        <f>Q125*H125</f>
        <v>0</v>
      </c>
      <c r="S125" s="184">
        <v>0</v>
      </c>
      <c r="T125" s="185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186" t="s">
        <v>193</v>
      </c>
      <c r="AT125" s="186" t="s">
        <v>189</v>
      </c>
      <c r="AU125" s="186" t="s">
        <v>81</v>
      </c>
      <c r="AY125" s="18" t="s">
        <v>187</v>
      </c>
      <c r="BE125" s="187">
        <f>IF(N125="základní",J125,0)</f>
        <v>0</v>
      </c>
      <c r="BF125" s="187">
        <f>IF(N125="snížená",J125,0)</f>
        <v>0</v>
      </c>
      <c r="BG125" s="187">
        <f>IF(N125="zákl. přenesená",J125,0)</f>
        <v>0</v>
      </c>
      <c r="BH125" s="187">
        <f>IF(N125="sníž. přenesená",J125,0)</f>
        <v>0</v>
      </c>
      <c r="BI125" s="187">
        <f>IF(N125="nulová",J125,0)</f>
        <v>0</v>
      </c>
      <c r="BJ125" s="18" t="s">
        <v>79</v>
      </c>
      <c r="BK125" s="187">
        <f>ROUND(I125*H125,2)</f>
        <v>0</v>
      </c>
      <c r="BL125" s="18" t="s">
        <v>193</v>
      </c>
      <c r="BM125" s="186" t="s">
        <v>1216</v>
      </c>
    </row>
    <row r="126" spans="1:65" s="2" customFormat="1" ht="11.25">
      <c r="A126" s="35"/>
      <c r="B126" s="36"/>
      <c r="C126" s="37"/>
      <c r="D126" s="188" t="s">
        <v>195</v>
      </c>
      <c r="E126" s="37"/>
      <c r="F126" s="189" t="s">
        <v>1217</v>
      </c>
      <c r="G126" s="37"/>
      <c r="H126" s="37"/>
      <c r="I126" s="190"/>
      <c r="J126" s="37"/>
      <c r="K126" s="37"/>
      <c r="L126" s="40"/>
      <c r="M126" s="191"/>
      <c r="N126" s="192"/>
      <c r="O126" s="65"/>
      <c r="P126" s="65"/>
      <c r="Q126" s="65"/>
      <c r="R126" s="65"/>
      <c r="S126" s="65"/>
      <c r="T126" s="66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8" t="s">
        <v>195</v>
      </c>
      <c r="AU126" s="18" t="s">
        <v>81</v>
      </c>
    </row>
    <row r="127" spans="1:65" s="13" customFormat="1" ht="11.25">
      <c r="B127" s="193"/>
      <c r="C127" s="194"/>
      <c r="D127" s="195" t="s">
        <v>197</v>
      </c>
      <c r="E127" s="196" t="s">
        <v>19</v>
      </c>
      <c r="F127" s="197" t="s">
        <v>136</v>
      </c>
      <c r="G127" s="194"/>
      <c r="H127" s="198">
        <v>3423.9839999999999</v>
      </c>
      <c r="I127" s="199"/>
      <c r="J127" s="194"/>
      <c r="K127" s="194"/>
      <c r="L127" s="200"/>
      <c r="M127" s="201"/>
      <c r="N127" s="202"/>
      <c r="O127" s="202"/>
      <c r="P127" s="202"/>
      <c r="Q127" s="202"/>
      <c r="R127" s="202"/>
      <c r="S127" s="202"/>
      <c r="T127" s="203"/>
      <c r="AT127" s="204" t="s">
        <v>197</v>
      </c>
      <c r="AU127" s="204" t="s">
        <v>81</v>
      </c>
      <c r="AV127" s="13" t="s">
        <v>81</v>
      </c>
      <c r="AW127" s="13" t="s">
        <v>33</v>
      </c>
      <c r="AX127" s="13" t="s">
        <v>79</v>
      </c>
      <c r="AY127" s="204" t="s">
        <v>187</v>
      </c>
    </row>
    <row r="128" spans="1:65" s="2" customFormat="1" ht="24.2" customHeight="1">
      <c r="A128" s="35"/>
      <c r="B128" s="36"/>
      <c r="C128" s="175" t="s">
        <v>8</v>
      </c>
      <c r="D128" s="175" t="s">
        <v>189</v>
      </c>
      <c r="E128" s="176" t="s">
        <v>263</v>
      </c>
      <c r="F128" s="177" t="s">
        <v>264</v>
      </c>
      <c r="G128" s="178" t="s">
        <v>144</v>
      </c>
      <c r="H128" s="179">
        <v>48</v>
      </c>
      <c r="I128" s="180"/>
      <c r="J128" s="181">
        <f>ROUND(I128*H128,2)</f>
        <v>0</v>
      </c>
      <c r="K128" s="177" t="s">
        <v>192</v>
      </c>
      <c r="L128" s="40"/>
      <c r="M128" s="182" t="s">
        <v>19</v>
      </c>
      <c r="N128" s="183" t="s">
        <v>42</v>
      </c>
      <c r="O128" s="65"/>
      <c r="P128" s="184">
        <f>O128*H128</f>
        <v>0</v>
      </c>
      <c r="Q128" s="184">
        <v>0</v>
      </c>
      <c r="R128" s="184">
        <f>Q128*H128</f>
        <v>0</v>
      </c>
      <c r="S128" s="184">
        <v>0</v>
      </c>
      <c r="T128" s="185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186" t="s">
        <v>193</v>
      </c>
      <c r="AT128" s="186" t="s">
        <v>189</v>
      </c>
      <c r="AU128" s="186" t="s">
        <v>81</v>
      </c>
      <c r="AY128" s="18" t="s">
        <v>187</v>
      </c>
      <c r="BE128" s="187">
        <f>IF(N128="základní",J128,0)</f>
        <v>0</v>
      </c>
      <c r="BF128" s="187">
        <f>IF(N128="snížená",J128,0)</f>
        <v>0</v>
      </c>
      <c r="BG128" s="187">
        <f>IF(N128="zákl. přenesená",J128,0)</f>
        <v>0</v>
      </c>
      <c r="BH128" s="187">
        <f>IF(N128="sníž. přenesená",J128,0)</f>
        <v>0</v>
      </c>
      <c r="BI128" s="187">
        <f>IF(N128="nulová",J128,0)</f>
        <v>0</v>
      </c>
      <c r="BJ128" s="18" t="s">
        <v>79</v>
      </c>
      <c r="BK128" s="187">
        <f>ROUND(I128*H128,2)</f>
        <v>0</v>
      </c>
      <c r="BL128" s="18" t="s">
        <v>193</v>
      </c>
      <c r="BM128" s="186" t="s">
        <v>1218</v>
      </c>
    </row>
    <row r="129" spans="1:65" s="2" customFormat="1" ht="11.25">
      <c r="A129" s="35"/>
      <c r="B129" s="36"/>
      <c r="C129" s="37"/>
      <c r="D129" s="188" t="s">
        <v>195</v>
      </c>
      <c r="E129" s="37"/>
      <c r="F129" s="189" t="s">
        <v>266</v>
      </c>
      <c r="G129" s="37"/>
      <c r="H129" s="37"/>
      <c r="I129" s="190"/>
      <c r="J129" s="37"/>
      <c r="K129" s="37"/>
      <c r="L129" s="40"/>
      <c r="M129" s="191"/>
      <c r="N129" s="192"/>
      <c r="O129" s="65"/>
      <c r="P129" s="65"/>
      <c r="Q129" s="65"/>
      <c r="R129" s="65"/>
      <c r="S129" s="65"/>
      <c r="T129" s="66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T129" s="18" t="s">
        <v>195</v>
      </c>
      <c r="AU129" s="18" t="s">
        <v>81</v>
      </c>
    </row>
    <row r="130" spans="1:65" s="13" customFormat="1" ht="11.25">
      <c r="B130" s="193"/>
      <c r="C130" s="194"/>
      <c r="D130" s="195" t="s">
        <v>197</v>
      </c>
      <c r="E130" s="196" t="s">
        <v>19</v>
      </c>
      <c r="F130" s="197" t="s">
        <v>1219</v>
      </c>
      <c r="G130" s="194"/>
      <c r="H130" s="198">
        <v>48</v>
      </c>
      <c r="I130" s="199"/>
      <c r="J130" s="194"/>
      <c r="K130" s="194"/>
      <c r="L130" s="200"/>
      <c r="M130" s="201"/>
      <c r="N130" s="202"/>
      <c r="O130" s="202"/>
      <c r="P130" s="202"/>
      <c r="Q130" s="202"/>
      <c r="R130" s="202"/>
      <c r="S130" s="202"/>
      <c r="T130" s="203"/>
      <c r="AT130" s="204" t="s">
        <v>197</v>
      </c>
      <c r="AU130" s="204" t="s">
        <v>81</v>
      </c>
      <c r="AV130" s="13" t="s">
        <v>81</v>
      </c>
      <c r="AW130" s="13" t="s">
        <v>33</v>
      </c>
      <c r="AX130" s="13" t="s">
        <v>79</v>
      </c>
      <c r="AY130" s="204" t="s">
        <v>187</v>
      </c>
    </row>
    <row r="131" spans="1:65" s="2" customFormat="1" ht="24.2" customHeight="1">
      <c r="A131" s="35"/>
      <c r="B131" s="36"/>
      <c r="C131" s="175" t="s">
        <v>115</v>
      </c>
      <c r="D131" s="175" t="s">
        <v>189</v>
      </c>
      <c r="E131" s="176" t="s">
        <v>1220</v>
      </c>
      <c r="F131" s="177" t="s">
        <v>1221</v>
      </c>
      <c r="G131" s="178" t="s">
        <v>144</v>
      </c>
      <c r="H131" s="179">
        <v>740.26800000000003</v>
      </c>
      <c r="I131" s="180"/>
      <c r="J131" s="181">
        <f>ROUND(I131*H131,2)</f>
        <v>0</v>
      </c>
      <c r="K131" s="177" t="s">
        <v>192</v>
      </c>
      <c r="L131" s="40"/>
      <c r="M131" s="182" t="s">
        <v>19</v>
      </c>
      <c r="N131" s="183" t="s">
        <v>42</v>
      </c>
      <c r="O131" s="65"/>
      <c r="P131" s="184">
        <f>O131*H131</f>
        <v>0</v>
      </c>
      <c r="Q131" s="184">
        <v>0</v>
      </c>
      <c r="R131" s="184">
        <f>Q131*H131</f>
        <v>0</v>
      </c>
      <c r="S131" s="184">
        <v>0</v>
      </c>
      <c r="T131" s="185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86" t="s">
        <v>193</v>
      </c>
      <c r="AT131" s="186" t="s">
        <v>189</v>
      </c>
      <c r="AU131" s="186" t="s">
        <v>81</v>
      </c>
      <c r="AY131" s="18" t="s">
        <v>187</v>
      </c>
      <c r="BE131" s="187">
        <f>IF(N131="základní",J131,0)</f>
        <v>0</v>
      </c>
      <c r="BF131" s="187">
        <f>IF(N131="snížená",J131,0)</f>
        <v>0</v>
      </c>
      <c r="BG131" s="187">
        <f>IF(N131="zákl. přenesená",J131,0)</f>
        <v>0</v>
      </c>
      <c r="BH131" s="187">
        <f>IF(N131="sníž. přenesená",J131,0)</f>
        <v>0</v>
      </c>
      <c r="BI131" s="187">
        <f>IF(N131="nulová",J131,0)</f>
        <v>0</v>
      </c>
      <c r="BJ131" s="18" t="s">
        <v>79</v>
      </c>
      <c r="BK131" s="187">
        <f>ROUND(I131*H131,2)</f>
        <v>0</v>
      </c>
      <c r="BL131" s="18" t="s">
        <v>193</v>
      </c>
      <c r="BM131" s="186" t="s">
        <v>1222</v>
      </c>
    </row>
    <row r="132" spans="1:65" s="2" customFormat="1" ht="11.25">
      <c r="A132" s="35"/>
      <c r="B132" s="36"/>
      <c r="C132" s="37"/>
      <c r="D132" s="188" t="s">
        <v>195</v>
      </c>
      <c r="E132" s="37"/>
      <c r="F132" s="189" t="s">
        <v>1223</v>
      </c>
      <c r="G132" s="37"/>
      <c r="H132" s="37"/>
      <c r="I132" s="190"/>
      <c r="J132" s="37"/>
      <c r="K132" s="37"/>
      <c r="L132" s="40"/>
      <c r="M132" s="191"/>
      <c r="N132" s="192"/>
      <c r="O132" s="65"/>
      <c r="P132" s="65"/>
      <c r="Q132" s="65"/>
      <c r="R132" s="65"/>
      <c r="S132" s="65"/>
      <c r="T132" s="66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T132" s="18" t="s">
        <v>195</v>
      </c>
      <c r="AU132" s="18" t="s">
        <v>81</v>
      </c>
    </row>
    <row r="133" spans="1:65" s="15" customFormat="1" ht="11.25">
      <c r="B133" s="216"/>
      <c r="C133" s="217"/>
      <c r="D133" s="195" t="s">
        <v>197</v>
      </c>
      <c r="E133" s="218" t="s">
        <v>19</v>
      </c>
      <c r="F133" s="219" t="s">
        <v>1224</v>
      </c>
      <c r="G133" s="217"/>
      <c r="H133" s="218" t="s">
        <v>19</v>
      </c>
      <c r="I133" s="220"/>
      <c r="J133" s="217"/>
      <c r="K133" s="217"/>
      <c r="L133" s="221"/>
      <c r="M133" s="222"/>
      <c r="N133" s="223"/>
      <c r="O133" s="223"/>
      <c r="P133" s="223"/>
      <c r="Q133" s="223"/>
      <c r="R133" s="223"/>
      <c r="S133" s="223"/>
      <c r="T133" s="224"/>
      <c r="AT133" s="225" t="s">
        <v>197</v>
      </c>
      <c r="AU133" s="225" t="s">
        <v>81</v>
      </c>
      <c r="AV133" s="15" t="s">
        <v>79</v>
      </c>
      <c r="AW133" s="15" t="s">
        <v>33</v>
      </c>
      <c r="AX133" s="15" t="s">
        <v>71</v>
      </c>
      <c r="AY133" s="225" t="s">
        <v>187</v>
      </c>
    </row>
    <row r="134" spans="1:65" s="13" customFormat="1" ht="11.25">
      <c r="B134" s="193"/>
      <c r="C134" s="194"/>
      <c r="D134" s="195" t="s">
        <v>197</v>
      </c>
      <c r="E134" s="196" t="s">
        <v>19</v>
      </c>
      <c r="F134" s="197" t="s">
        <v>1225</v>
      </c>
      <c r="G134" s="194"/>
      <c r="H134" s="198">
        <v>3738.9490000000001</v>
      </c>
      <c r="I134" s="199"/>
      <c r="J134" s="194"/>
      <c r="K134" s="194"/>
      <c r="L134" s="200"/>
      <c r="M134" s="201"/>
      <c r="N134" s="202"/>
      <c r="O134" s="202"/>
      <c r="P134" s="202"/>
      <c r="Q134" s="202"/>
      <c r="R134" s="202"/>
      <c r="S134" s="202"/>
      <c r="T134" s="203"/>
      <c r="AT134" s="204" t="s">
        <v>197</v>
      </c>
      <c r="AU134" s="204" t="s">
        <v>81</v>
      </c>
      <c r="AV134" s="13" t="s">
        <v>81</v>
      </c>
      <c r="AW134" s="13" t="s">
        <v>33</v>
      </c>
      <c r="AX134" s="13" t="s">
        <v>71</v>
      </c>
      <c r="AY134" s="204" t="s">
        <v>187</v>
      </c>
    </row>
    <row r="135" spans="1:65" s="15" customFormat="1" ht="11.25">
      <c r="B135" s="216"/>
      <c r="C135" s="217"/>
      <c r="D135" s="195" t="s">
        <v>197</v>
      </c>
      <c r="E135" s="218" t="s">
        <v>19</v>
      </c>
      <c r="F135" s="219" t="s">
        <v>276</v>
      </c>
      <c r="G135" s="217"/>
      <c r="H135" s="218" t="s">
        <v>19</v>
      </c>
      <c r="I135" s="220"/>
      <c r="J135" s="217"/>
      <c r="K135" s="217"/>
      <c r="L135" s="221"/>
      <c r="M135" s="222"/>
      <c r="N135" s="223"/>
      <c r="O135" s="223"/>
      <c r="P135" s="223"/>
      <c r="Q135" s="223"/>
      <c r="R135" s="223"/>
      <c r="S135" s="223"/>
      <c r="T135" s="224"/>
      <c r="AT135" s="225" t="s">
        <v>197</v>
      </c>
      <c r="AU135" s="225" t="s">
        <v>81</v>
      </c>
      <c r="AV135" s="15" t="s">
        <v>79</v>
      </c>
      <c r="AW135" s="15" t="s">
        <v>33</v>
      </c>
      <c r="AX135" s="15" t="s">
        <v>71</v>
      </c>
      <c r="AY135" s="225" t="s">
        <v>187</v>
      </c>
    </row>
    <row r="136" spans="1:65" s="13" customFormat="1" ht="11.25">
      <c r="B136" s="193"/>
      <c r="C136" s="194"/>
      <c r="D136" s="195" t="s">
        <v>197</v>
      </c>
      <c r="E136" s="196" t="s">
        <v>19</v>
      </c>
      <c r="F136" s="197" t="s">
        <v>1226</v>
      </c>
      <c r="G136" s="194"/>
      <c r="H136" s="198">
        <v>-55.2</v>
      </c>
      <c r="I136" s="199"/>
      <c r="J136" s="194"/>
      <c r="K136" s="194"/>
      <c r="L136" s="200"/>
      <c r="M136" s="201"/>
      <c r="N136" s="202"/>
      <c r="O136" s="202"/>
      <c r="P136" s="202"/>
      <c r="Q136" s="202"/>
      <c r="R136" s="202"/>
      <c r="S136" s="202"/>
      <c r="T136" s="203"/>
      <c r="AT136" s="204" t="s">
        <v>197</v>
      </c>
      <c r="AU136" s="204" t="s">
        <v>81</v>
      </c>
      <c r="AV136" s="13" t="s">
        <v>81</v>
      </c>
      <c r="AW136" s="13" t="s">
        <v>33</v>
      </c>
      <c r="AX136" s="13" t="s">
        <v>71</v>
      </c>
      <c r="AY136" s="204" t="s">
        <v>187</v>
      </c>
    </row>
    <row r="137" spans="1:65" s="13" customFormat="1" ht="11.25">
      <c r="B137" s="193"/>
      <c r="C137" s="194"/>
      <c r="D137" s="195" t="s">
        <v>197</v>
      </c>
      <c r="E137" s="196" t="s">
        <v>19</v>
      </c>
      <c r="F137" s="197" t="s">
        <v>278</v>
      </c>
      <c r="G137" s="194"/>
      <c r="H137" s="198">
        <v>-684.79700000000003</v>
      </c>
      <c r="I137" s="199"/>
      <c r="J137" s="194"/>
      <c r="K137" s="194"/>
      <c r="L137" s="200"/>
      <c r="M137" s="201"/>
      <c r="N137" s="202"/>
      <c r="O137" s="202"/>
      <c r="P137" s="202"/>
      <c r="Q137" s="202"/>
      <c r="R137" s="202"/>
      <c r="S137" s="202"/>
      <c r="T137" s="203"/>
      <c r="AT137" s="204" t="s">
        <v>197</v>
      </c>
      <c r="AU137" s="204" t="s">
        <v>81</v>
      </c>
      <c r="AV137" s="13" t="s">
        <v>81</v>
      </c>
      <c r="AW137" s="13" t="s">
        <v>33</v>
      </c>
      <c r="AX137" s="13" t="s">
        <v>71</v>
      </c>
      <c r="AY137" s="204" t="s">
        <v>187</v>
      </c>
    </row>
    <row r="138" spans="1:65" s="13" customFormat="1" ht="11.25">
      <c r="B138" s="193"/>
      <c r="C138" s="194"/>
      <c r="D138" s="195" t="s">
        <v>197</v>
      </c>
      <c r="E138" s="196" t="s">
        <v>19</v>
      </c>
      <c r="F138" s="197" t="s">
        <v>1227</v>
      </c>
      <c r="G138" s="194"/>
      <c r="H138" s="198">
        <v>-203.643</v>
      </c>
      <c r="I138" s="199"/>
      <c r="J138" s="194"/>
      <c r="K138" s="194"/>
      <c r="L138" s="200"/>
      <c r="M138" s="201"/>
      <c r="N138" s="202"/>
      <c r="O138" s="202"/>
      <c r="P138" s="202"/>
      <c r="Q138" s="202"/>
      <c r="R138" s="202"/>
      <c r="S138" s="202"/>
      <c r="T138" s="203"/>
      <c r="AT138" s="204" t="s">
        <v>197</v>
      </c>
      <c r="AU138" s="204" t="s">
        <v>81</v>
      </c>
      <c r="AV138" s="13" t="s">
        <v>81</v>
      </c>
      <c r="AW138" s="13" t="s">
        <v>33</v>
      </c>
      <c r="AX138" s="13" t="s">
        <v>71</v>
      </c>
      <c r="AY138" s="204" t="s">
        <v>187</v>
      </c>
    </row>
    <row r="139" spans="1:65" s="13" customFormat="1" ht="11.25">
      <c r="B139" s="193"/>
      <c r="C139" s="194"/>
      <c r="D139" s="195" t="s">
        <v>197</v>
      </c>
      <c r="E139" s="196" t="s">
        <v>19</v>
      </c>
      <c r="F139" s="197" t="s">
        <v>1228</v>
      </c>
      <c r="G139" s="194"/>
      <c r="H139" s="198">
        <v>-28.1</v>
      </c>
      <c r="I139" s="199"/>
      <c r="J139" s="194"/>
      <c r="K139" s="194"/>
      <c r="L139" s="200"/>
      <c r="M139" s="201"/>
      <c r="N139" s="202"/>
      <c r="O139" s="202"/>
      <c r="P139" s="202"/>
      <c r="Q139" s="202"/>
      <c r="R139" s="202"/>
      <c r="S139" s="202"/>
      <c r="T139" s="203"/>
      <c r="AT139" s="204" t="s">
        <v>197</v>
      </c>
      <c r="AU139" s="204" t="s">
        <v>81</v>
      </c>
      <c r="AV139" s="13" t="s">
        <v>81</v>
      </c>
      <c r="AW139" s="13" t="s">
        <v>33</v>
      </c>
      <c r="AX139" s="13" t="s">
        <v>71</v>
      </c>
      <c r="AY139" s="204" t="s">
        <v>187</v>
      </c>
    </row>
    <row r="140" spans="1:65" s="15" customFormat="1" ht="11.25">
      <c r="B140" s="216"/>
      <c r="C140" s="217"/>
      <c r="D140" s="195" t="s">
        <v>197</v>
      </c>
      <c r="E140" s="218" t="s">
        <v>19</v>
      </c>
      <c r="F140" s="219" t="s">
        <v>276</v>
      </c>
      <c r="G140" s="217"/>
      <c r="H140" s="218" t="s">
        <v>19</v>
      </c>
      <c r="I140" s="220"/>
      <c r="J140" s="217"/>
      <c r="K140" s="217"/>
      <c r="L140" s="221"/>
      <c r="M140" s="222"/>
      <c r="N140" s="223"/>
      <c r="O140" s="223"/>
      <c r="P140" s="223"/>
      <c r="Q140" s="223"/>
      <c r="R140" s="223"/>
      <c r="S140" s="223"/>
      <c r="T140" s="224"/>
      <c r="AT140" s="225" t="s">
        <v>197</v>
      </c>
      <c r="AU140" s="225" t="s">
        <v>81</v>
      </c>
      <c r="AV140" s="15" t="s">
        <v>79</v>
      </c>
      <c r="AW140" s="15" t="s">
        <v>33</v>
      </c>
      <c r="AX140" s="15" t="s">
        <v>71</v>
      </c>
      <c r="AY140" s="225" t="s">
        <v>187</v>
      </c>
    </row>
    <row r="141" spans="1:65" s="13" customFormat="1" ht="11.25">
      <c r="B141" s="193"/>
      <c r="C141" s="194"/>
      <c r="D141" s="195" t="s">
        <v>197</v>
      </c>
      <c r="E141" s="196" t="s">
        <v>19</v>
      </c>
      <c r="F141" s="197" t="s">
        <v>278</v>
      </c>
      <c r="G141" s="194"/>
      <c r="H141" s="198">
        <v>-684.79700000000003</v>
      </c>
      <c r="I141" s="199"/>
      <c r="J141" s="194"/>
      <c r="K141" s="194"/>
      <c r="L141" s="200"/>
      <c r="M141" s="201"/>
      <c r="N141" s="202"/>
      <c r="O141" s="202"/>
      <c r="P141" s="202"/>
      <c r="Q141" s="202"/>
      <c r="R141" s="202"/>
      <c r="S141" s="202"/>
      <c r="T141" s="203"/>
      <c r="AT141" s="204" t="s">
        <v>197</v>
      </c>
      <c r="AU141" s="204" t="s">
        <v>81</v>
      </c>
      <c r="AV141" s="13" t="s">
        <v>81</v>
      </c>
      <c r="AW141" s="13" t="s">
        <v>33</v>
      </c>
      <c r="AX141" s="13" t="s">
        <v>71</v>
      </c>
      <c r="AY141" s="204" t="s">
        <v>187</v>
      </c>
    </row>
    <row r="142" spans="1:65" s="13" customFormat="1" ht="11.25">
      <c r="B142" s="193"/>
      <c r="C142" s="194"/>
      <c r="D142" s="195" t="s">
        <v>197</v>
      </c>
      <c r="E142" s="196" t="s">
        <v>19</v>
      </c>
      <c r="F142" s="197" t="s">
        <v>1227</v>
      </c>
      <c r="G142" s="194"/>
      <c r="H142" s="198">
        <v>-203.643</v>
      </c>
      <c r="I142" s="199"/>
      <c r="J142" s="194"/>
      <c r="K142" s="194"/>
      <c r="L142" s="200"/>
      <c r="M142" s="201"/>
      <c r="N142" s="202"/>
      <c r="O142" s="202"/>
      <c r="P142" s="202"/>
      <c r="Q142" s="202"/>
      <c r="R142" s="202"/>
      <c r="S142" s="202"/>
      <c r="T142" s="203"/>
      <c r="AT142" s="204" t="s">
        <v>197</v>
      </c>
      <c r="AU142" s="204" t="s">
        <v>81</v>
      </c>
      <c r="AV142" s="13" t="s">
        <v>81</v>
      </c>
      <c r="AW142" s="13" t="s">
        <v>33</v>
      </c>
      <c r="AX142" s="13" t="s">
        <v>71</v>
      </c>
      <c r="AY142" s="204" t="s">
        <v>187</v>
      </c>
    </row>
    <row r="143" spans="1:65" s="13" customFormat="1" ht="11.25">
      <c r="B143" s="193"/>
      <c r="C143" s="194"/>
      <c r="D143" s="195" t="s">
        <v>197</v>
      </c>
      <c r="E143" s="196" t="s">
        <v>19</v>
      </c>
      <c r="F143" s="197" t="s">
        <v>1228</v>
      </c>
      <c r="G143" s="194"/>
      <c r="H143" s="198">
        <v>-28.1</v>
      </c>
      <c r="I143" s="199"/>
      <c r="J143" s="194"/>
      <c r="K143" s="194"/>
      <c r="L143" s="200"/>
      <c r="M143" s="201"/>
      <c r="N143" s="202"/>
      <c r="O143" s="202"/>
      <c r="P143" s="202"/>
      <c r="Q143" s="202"/>
      <c r="R143" s="202"/>
      <c r="S143" s="202"/>
      <c r="T143" s="203"/>
      <c r="AT143" s="204" t="s">
        <v>197</v>
      </c>
      <c r="AU143" s="204" t="s">
        <v>81</v>
      </c>
      <c r="AV143" s="13" t="s">
        <v>81</v>
      </c>
      <c r="AW143" s="13" t="s">
        <v>33</v>
      </c>
      <c r="AX143" s="13" t="s">
        <v>71</v>
      </c>
      <c r="AY143" s="204" t="s">
        <v>187</v>
      </c>
    </row>
    <row r="144" spans="1:65" s="14" customFormat="1" ht="11.25">
      <c r="B144" s="205"/>
      <c r="C144" s="206"/>
      <c r="D144" s="195" t="s">
        <v>197</v>
      </c>
      <c r="E144" s="207" t="s">
        <v>48</v>
      </c>
      <c r="F144" s="208" t="s">
        <v>199</v>
      </c>
      <c r="G144" s="206"/>
      <c r="H144" s="209">
        <v>1850.6690000000001</v>
      </c>
      <c r="I144" s="210"/>
      <c r="J144" s="206"/>
      <c r="K144" s="206"/>
      <c r="L144" s="211"/>
      <c r="M144" s="212"/>
      <c r="N144" s="213"/>
      <c r="O144" s="213"/>
      <c r="P144" s="213"/>
      <c r="Q144" s="213"/>
      <c r="R144" s="213"/>
      <c r="S144" s="213"/>
      <c r="T144" s="214"/>
      <c r="AT144" s="215" t="s">
        <v>197</v>
      </c>
      <c r="AU144" s="215" t="s">
        <v>81</v>
      </c>
      <c r="AV144" s="14" t="s">
        <v>193</v>
      </c>
      <c r="AW144" s="14" t="s">
        <v>33</v>
      </c>
      <c r="AX144" s="14" t="s">
        <v>71</v>
      </c>
      <c r="AY144" s="215" t="s">
        <v>187</v>
      </c>
    </row>
    <row r="145" spans="1:65" s="13" customFormat="1" ht="11.25">
      <c r="B145" s="193"/>
      <c r="C145" s="194"/>
      <c r="D145" s="195" t="s">
        <v>197</v>
      </c>
      <c r="E145" s="196" t="s">
        <v>19</v>
      </c>
      <c r="F145" s="197" t="s">
        <v>281</v>
      </c>
      <c r="G145" s="194"/>
      <c r="H145" s="198">
        <v>740.26800000000003</v>
      </c>
      <c r="I145" s="199"/>
      <c r="J145" s="194"/>
      <c r="K145" s="194"/>
      <c r="L145" s="200"/>
      <c r="M145" s="201"/>
      <c r="N145" s="202"/>
      <c r="O145" s="202"/>
      <c r="P145" s="202"/>
      <c r="Q145" s="202"/>
      <c r="R145" s="202"/>
      <c r="S145" s="202"/>
      <c r="T145" s="203"/>
      <c r="AT145" s="204" t="s">
        <v>197</v>
      </c>
      <c r="AU145" s="204" t="s">
        <v>81</v>
      </c>
      <c r="AV145" s="13" t="s">
        <v>81</v>
      </c>
      <c r="AW145" s="13" t="s">
        <v>33</v>
      </c>
      <c r="AX145" s="13" t="s">
        <v>79</v>
      </c>
      <c r="AY145" s="204" t="s">
        <v>187</v>
      </c>
    </row>
    <row r="146" spans="1:65" s="2" customFormat="1" ht="24.2" customHeight="1">
      <c r="A146" s="35"/>
      <c r="B146" s="36"/>
      <c r="C146" s="175" t="s">
        <v>118</v>
      </c>
      <c r="D146" s="175" t="s">
        <v>189</v>
      </c>
      <c r="E146" s="176" t="s">
        <v>1229</v>
      </c>
      <c r="F146" s="177" t="s">
        <v>1230</v>
      </c>
      <c r="G146" s="178" t="s">
        <v>144</v>
      </c>
      <c r="H146" s="179">
        <v>50.16</v>
      </c>
      <c r="I146" s="180"/>
      <c r="J146" s="181">
        <f>ROUND(I146*H146,2)</f>
        <v>0</v>
      </c>
      <c r="K146" s="177" t="s">
        <v>192</v>
      </c>
      <c r="L146" s="40"/>
      <c r="M146" s="182" t="s">
        <v>19</v>
      </c>
      <c r="N146" s="183" t="s">
        <v>42</v>
      </c>
      <c r="O146" s="65"/>
      <c r="P146" s="184">
        <f>O146*H146</f>
        <v>0</v>
      </c>
      <c r="Q146" s="184">
        <v>0</v>
      </c>
      <c r="R146" s="184">
        <f>Q146*H146</f>
        <v>0</v>
      </c>
      <c r="S146" s="184">
        <v>0</v>
      </c>
      <c r="T146" s="185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6" t="s">
        <v>193</v>
      </c>
      <c r="AT146" s="186" t="s">
        <v>189</v>
      </c>
      <c r="AU146" s="186" t="s">
        <v>81</v>
      </c>
      <c r="AY146" s="18" t="s">
        <v>187</v>
      </c>
      <c r="BE146" s="187">
        <f>IF(N146="základní",J146,0)</f>
        <v>0</v>
      </c>
      <c r="BF146" s="187">
        <f>IF(N146="snížená",J146,0)</f>
        <v>0</v>
      </c>
      <c r="BG146" s="187">
        <f>IF(N146="zákl. přenesená",J146,0)</f>
        <v>0</v>
      </c>
      <c r="BH146" s="187">
        <f>IF(N146="sníž. přenesená",J146,0)</f>
        <v>0</v>
      </c>
      <c r="BI146" s="187">
        <f>IF(N146="nulová",J146,0)</f>
        <v>0</v>
      </c>
      <c r="BJ146" s="18" t="s">
        <v>79</v>
      </c>
      <c r="BK146" s="187">
        <f>ROUND(I146*H146,2)</f>
        <v>0</v>
      </c>
      <c r="BL146" s="18" t="s">
        <v>193</v>
      </c>
      <c r="BM146" s="186" t="s">
        <v>1231</v>
      </c>
    </row>
    <row r="147" spans="1:65" s="2" customFormat="1" ht="11.25">
      <c r="A147" s="35"/>
      <c r="B147" s="36"/>
      <c r="C147" s="37"/>
      <c r="D147" s="188" t="s">
        <v>195</v>
      </c>
      <c r="E147" s="37"/>
      <c r="F147" s="189" t="s">
        <v>1232</v>
      </c>
      <c r="G147" s="37"/>
      <c r="H147" s="37"/>
      <c r="I147" s="190"/>
      <c r="J147" s="37"/>
      <c r="K147" s="37"/>
      <c r="L147" s="40"/>
      <c r="M147" s="191"/>
      <c r="N147" s="192"/>
      <c r="O147" s="65"/>
      <c r="P147" s="65"/>
      <c r="Q147" s="65"/>
      <c r="R147" s="65"/>
      <c r="S147" s="65"/>
      <c r="T147" s="66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T147" s="18" t="s">
        <v>195</v>
      </c>
      <c r="AU147" s="18" t="s">
        <v>81</v>
      </c>
    </row>
    <row r="148" spans="1:65" s="15" customFormat="1" ht="11.25">
      <c r="B148" s="216"/>
      <c r="C148" s="217"/>
      <c r="D148" s="195" t="s">
        <v>197</v>
      </c>
      <c r="E148" s="218" t="s">
        <v>19</v>
      </c>
      <c r="F148" s="219" t="s">
        <v>1233</v>
      </c>
      <c r="G148" s="217"/>
      <c r="H148" s="218" t="s">
        <v>19</v>
      </c>
      <c r="I148" s="220"/>
      <c r="J148" s="217"/>
      <c r="K148" s="217"/>
      <c r="L148" s="221"/>
      <c r="M148" s="222"/>
      <c r="N148" s="223"/>
      <c r="O148" s="223"/>
      <c r="P148" s="223"/>
      <c r="Q148" s="223"/>
      <c r="R148" s="223"/>
      <c r="S148" s="223"/>
      <c r="T148" s="224"/>
      <c r="AT148" s="225" t="s">
        <v>197</v>
      </c>
      <c r="AU148" s="225" t="s">
        <v>81</v>
      </c>
      <c r="AV148" s="15" t="s">
        <v>79</v>
      </c>
      <c r="AW148" s="15" t="s">
        <v>33</v>
      </c>
      <c r="AX148" s="15" t="s">
        <v>71</v>
      </c>
      <c r="AY148" s="225" t="s">
        <v>187</v>
      </c>
    </row>
    <row r="149" spans="1:65" s="13" customFormat="1" ht="11.25">
      <c r="B149" s="193"/>
      <c r="C149" s="194"/>
      <c r="D149" s="195" t="s">
        <v>197</v>
      </c>
      <c r="E149" s="196" t="s">
        <v>19</v>
      </c>
      <c r="F149" s="197" t="s">
        <v>1234</v>
      </c>
      <c r="G149" s="194"/>
      <c r="H149" s="198">
        <v>76</v>
      </c>
      <c r="I149" s="199"/>
      <c r="J149" s="194"/>
      <c r="K149" s="194"/>
      <c r="L149" s="200"/>
      <c r="M149" s="201"/>
      <c r="N149" s="202"/>
      <c r="O149" s="202"/>
      <c r="P149" s="202"/>
      <c r="Q149" s="202"/>
      <c r="R149" s="202"/>
      <c r="S149" s="202"/>
      <c r="T149" s="203"/>
      <c r="AT149" s="204" t="s">
        <v>197</v>
      </c>
      <c r="AU149" s="204" t="s">
        <v>81</v>
      </c>
      <c r="AV149" s="13" t="s">
        <v>81</v>
      </c>
      <c r="AW149" s="13" t="s">
        <v>33</v>
      </c>
      <c r="AX149" s="13" t="s">
        <v>71</v>
      </c>
      <c r="AY149" s="204" t="s">
        <v>187</v>
      </c>
    </row>
    <row r="150" spans="1:65" s="13" customFormat="1" ht="11.25">
      <c r="B150" s="193"/>
      <c r="C150" s="194"/>
      <c r="D150" s="195" t="s">
        <v>197</v>
      </c>
      <c r="E150" s="196" t="s">
        <v>19</v>
      </c>
      <c r="F150" s="197" t="s">
        <v>1235</v>
      </c>
      <c r="G150" s="194"/>
      <c r="H150" s="198">
        <v>30.4</v>
      </c>
      <c r="I150" s="199"/>
      <c r="J150" s="194"/>
      <c r="K150" s="194"/>
      <c r="L150" s="200"/>
      <c r="M150" s="201"/>
      <c r="N150" s="202"/>
      <c r="O150" s="202"/>
      <c r="P150" s="202"/>
      <c r="Q150" s="202"/>
      <c r="R150" s="202"/>
      <c r="S150" s="202"/>
      <c r="T150" s="203"/>
      <c r="AT150" s="204" t="s">
        <v>197</v>
      </c>
      <c r="AU150" s="204" t="s">
        <v>81</v>
      </c>
      <c r="AV150" s="13" t="s">
        <v>81</v>
      </c>
      <c r="AW150" s="13" t="s">
        <v>33</v>
      </c>
      <c r="AX150" s="13" t="s">
        <v>71</v>
      </c>
      <c r="AY150" s="204" t="s">
        <v>187</v>
      </c>
    </row>
    <row r="151" spans="1:65" s="15" customFormat="1" ht="11.25">
      <c r="B151" s="216"/>
      <c r="C151" s="217"/>
      <c r="D151" s="195" t="s">
        <v>197</v>
      </c>
      <c r="E151" s="218" t="s">
        <v>19</v>
      </c>
      <c r="F151" s="219" t="s">
        <v>1236</v>
      </c>
      <c r="G151" s="217"/>
      <c r="H151" s="218" t="s">
        <v>19</v>
      </c>
      <c r="I151" s="220"/>
      <c r="J151" s="217"/>
      <c r="K151" s="217"/>
      <c r="L151" s="221"/>
      <c r="M151" s="222"/>
      <c r="N151" s="223"/>
      <c r="O151" s="223"/>
      <c r="P151" s="223"/>
      <c r="Q151" s="223"/>
      <c r="R151" s="223"/>
      <c r="S151" s="223"/>
      <c r="T151" s="224"/>
      <c r="AT151" s="225" t="s">
        <v>197</v>
      </c>
      <c r="AU151" s="225" t="s">
        <v>81</v>
      </c>
      <c r="AV151" s="15" t="s">
        <v>79</v>
      </c>
      <c r="AW151" s="15" t="s">
        <v>33</v>
      </c>
      <c r="AX151" s="15" t="s">
        <v>71</v>
      </c>
      <c r="AY151" s="225" t="s">
        <v>187</v>
      </c>
    </row>
    <row r="152" spans="1:65" s="13" customFormat="1" ht="11.25">
      <c r="B152" s="193"/>
      <c r="C152" s="194"/>
      <c r="D152" s="195" t="s">
        <v>197</v>
      </c>
      <c r="E152" s="196" t="s">
        <v>19</v>
      </c>
      <c r="F152" s="197" t="s">
        <v>1237</v>
      </c>
      <c r="G152" s="194"/>
      <c r="H152" s="198">
        <v>19</v>
      </c>
      <c r="I152" s="199"/>
      <c r="J152" s="194"/>
      <c r="K152" s="194"/>
      <c r="L152" s="200"/>
      <c r="M152" s="201"/>
      <c r="N152" s="202"/>
      <c r="O152" s="202"/>
      <c r="P152" s="202"/>
      <c r="Q152" s="202"/>
      <c r="R152" s="202"/>
      <c r="S152" s="202"/>
      <c r="T152" s="203"/>
      <c r="AT152" s="204" t="s">
        <v>197</v>
      </c>
      <c r="AU152" s="204" t="s">
        <v>81</v>
      </c>
      <c r="AV152" s="13" t="s">
        <v>81</v>
      </c>
      <c r="AW152" s="13" t="s">
        <v>33</v>
      </c>
      <c r="AX152" s="13" t="s">
        <v>71</v>
      </c>
      <c r="AY152" s="204" t="s">
        <v>187</v>
      </c>
    </row>
    <row r="153" spans="1:65" s="14" customFormat="1" ht="11.25">
      <c r="B153" s="205"/>
      <c r="C153" s="206"/>
      <c r="D153" s="195" t="s">
        <v>197</v>
      </c>
      <c r="E153" s="207" t="s">
        <v>1192</v>
      </c>
      <c r="F153" s="208" t="s">
        <v>199</v>
      </c>
      <c r="G153" s="206"/>
      <c r="H153" s="209">
        <v>125.4</v>
      </c>
      <c r="I153" s="210"/>
      <c r="J153" s="206"/>
      <c r="K153" s="206"/>
      <c r="L153" s="211"/>
      <c r="M153" s="212"/>
      <c r="N153" s="213"/>
      <c r="O153" s="213"/>
      <c r="P153" s="213"/>
      <c r="Q153" s="213"/>
      <c r="R153" s="213"/>
      <c r="S153" s="213"/>
      <c r="T153" s="214"/>
      <c r="AT153" s="215" t="s">
        <v>197</v>
      </c>
      <c r="AU153" s="215" t="s">
        <v>81</v>
      </c>
      <c r="AV153" s="14" t="s">
        <v>193</v>
      </c>
      <c r="AW153" s="14" t="s">
        <v>33</v>
      </c>
      <c r="AX153" s="14" t="s">
        <v>71</v>
      </c>
      <c r="AY153" s="215" t="s">
        <v>187</v>
      </c>
    </row>
    <row r="154" spans="1:65" s="13" customFormat="1" ht="11.25">
      <c r="B154" s="193"/>
      <c r="C154" s="194"/>
      <c r="D154" s="195" t="s">
        <v>197</v>
      </c>
      <c r="E154" s="196" t="s">
        <v>19</v>
      </c>
      <c r="F154" s="197" t="s">
        <v>1238</v>
      </c>
      <c r="G154" s="194"/>
      <c r="H154" s="198">
        <v>50.16</v>
      </c>
      <c r="I154" s="199"/>
      <c r="J154" s="194"/>
      <c r="K154" s="194"/>
      <c r="L154" s="200"/>
      <c r="M154" s="201"/>
      <c r="N154" s="202"/>
      <c r="O154" s="202"/>
      <c r="P154" s="202"/>
      <c r="Q154" s="202"/>
      <c r="R154" s="202"/>
      <c r="S154" s="202"/>
      <c r="T154" s="203"/>
      <c r="AT154" s="204" t="s">
        <v>197</v>
      </c>
      <c r="AU154" s="204" t="s">
        <v>81</v>
      </c>
      <c r="AV154" s="13" t="s">
        <v>81</v>
      </c>
      <c r="AW154" s="13" t="s">
        <v>33</v>
      </c>
      <c r="AX154" s="13" t="s">
        <v>79</v>
      </c>
      <c r="AY154" s="204" t="s">
        <v>187</v>
      </c>
    </row>
    <row r="155" spans="1:65" s="2" customFormat="1" ht="33" customHeight="1">
      <c r="A155" s="35"/>
      <c r="B155" s="36"/>
      <c r="C155" s="175" t="s">
        <v>268</v>
      </c>
      <c r="D155" s="175" t="s">
        <v>189</v>
      </c>
      <c r="E155" s="176" t="s">
        <v>1239</v>
      </c>
      <c r="F155" s="177" t="s">
        <v>1240</v>
      </c>
      <c r="G155" s="178" t="s">
        <v>144</v>
      </c>
      <c r="H155" s="179">
        <v>1110.4010000000001</v>
      </c>
      <c r="I155" s="180"/>
      <c r="J155" s="181">
        <f>ROUND(I155*H155,2)</f>
        <v>0</v>
      </c>
      <c r="K155" s="177" t="s">
        <v>192</v>
      </c>
      <c r="L155" s="40"/>
      <c r="M155" s="182" t="s">
        <v>19</v>
      </c>
      <c r="N155" s="183" t="s">
        <v>42</v>
      </c>
      <c r="O155" s="65"/>
      <c r="P155" s="184">
        <f>O155*H155</f>
        <v>0</v>
      </c>
      <c r="Q155" s="184">
        <v>0</v>
      </c>
      <c r="R155" s="184">
        <f>Q155*H155</f>
        <v>0</v>
      </c>
      <c r="S155" s="184">
        <v>0</v>
      </c>
      <c r="T155" s="185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6" t="s">
        <v>193</v>
      </c>
      <c r="AT155" s="186" t="s">
        <v>189</v>
      </c>
      <c r="AU155" s="186" t="s">
        <v>81</v>
      </c>
      <c r="AY155" s="18" t="s">
        <v>187</v>
      </c>
      <c r="BE155" s="187">
        <f>IF(N155="základní",J155,0)</f>
        <v>0</v>
      </c>
      <c r="BF155" s="187">
        <f>IF(N155="snížená",J155,0)</f>
        <v>0</v>
      </c>
      <c r="BG155" s="187">
        <f>IF(N155="zákl. přenesená",J155,0)</f>
        <v>0</v>
      </c>
      <c r="BH155" s="187">
        <f>IF(N155="sníž. přenesená",J155,0)</f>
        <v>0</v>
      </c>
      <c r="BI155" s="187">
        <f>IF(N155="nulová",J155,0)</f>
        <v>0</v>
      </c>
      <c r="BJ155" s="18" t="s">
        <v>79</v>
      </c>
      <c r="BK155" s="187">
        <f>ROUND(I155*H155,2)</f>
        <v>0</v>
      </c>
      <c r="BL155" s="18" t="s">
        <v>193</v>
      </c>
      <c r="BM155" s="186" t="s">
        <v>1241</v>
      </c>
    </row>
    <row r="156" spans="1:65" s="2" customFormat="1" ht="11.25">
      <c r="A156" s="35"/>
      <c r="B156" s="36"/>
      <c r="C156" s="37"/>
      <c r="D156" s="188" t="s">
        <v>195</v>
      </c>
      <c r="E156" s="37"/>
      <c r="F156" s="189" t="s">
        <v>1242</v>
      </c>
      <c r="G156" s="37"/>
      <c r="H156" s="37"/>
      <c r="I156" s="190"/>
      <c r="J156" s="37"/>
      <c r="K156" s="37"/>
      <c r="L156" s="40"/>
      <c r="M156" s="191"/>
      <c r="N156" s="192"/>
      <c r="O156" s="65"/>
      <c r="P156" s="65"/>
      <c r="Q156" s="65"/>
      <c r="R156" s="65"/>
      <c r="S156" s="65"/>
      <c r="T156" s="66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T156" s="18" t="s">
        <v>195</v>
      </c>
      <c r="AU156" s="18" t="s">
        <v>81</v>
      </c>
    </row>
    <row r="157" spans="1:65" s="13" customFormat="1" ht="11.25">
      <c r="B157" s="193"/>
      <c r="C157" s="194"/>
      <c r="D157" s="195" t="s">
        <v>197</v>
      </c>
      <c r="E157" s="196" t="s">
        <v>19</v>
      </c>
      <c r="F157" s="197" t="s">
        <v>287</v>
      </c>
      <c r="G157" s="194"/>
      <c r="H157" s="198">
        <v>1110.4010000000001</v>
      </c>
      <c r="I157" s="199"/>
      <c r="J157" s="194"/>
      <c r="K157" s="194"/>
      <c r="L157" s="200"/>
      <c r="M157" s="201"/>
      <c r="N157" s="202"/>
      <c r="O157" s="202"/>
      <c r="P157" s="202"/>
      <c r="Q157" s="202"/>
      <c r="R157" s="202"/>
      <c r="S157" s="202"/>
      <c r="T157" s="203"/>
      <c r="AT157" s="204" t="s">
        <v>197</v>
      </c>
      <c r="AU157" s="204" t="s">
        <v>81</v>
      </c>
      <c r="AV157" s="13" t="s">
        <v>81</v>
      </c>
      <c r="AW157" s="13" t="s">
        <v>33</v>
      </c>
      <c r="AX157" s="13" t="s">
        <v>79</v>
      </c>
      <c r="AY157" s="204" t="s">
        <v>187</v>
      </c>
    </row>
    <row r="158" spans="1:65" s="2" customFormat="1" ht="24.2" customHeight="1">
      <c r="A158" s="35"/>
      <c r="B158" s="36"/>
      <c r="C158" s="175" t="s">
        <v>282</v>
      </c>
      <c r="D158" s="175" t="s">
        <v>189</v>
      </c>
      <c r="E158" s="176" t="s">
        <v>1243</v>
      </c>
      <c r="F158" s="177" t="s">
        <v>1244</v>
      </c>
      <c r="G158" s="178" t="s">
        <v>144</v>
      </c>
      <c r="H158" s="179">
        <v>75.239999999999995</v>
      </c>
      <c r="I158" s="180"/>
      <c r="J158" s="181">
        <f>ROUND(I158*H158,2)</f>
        <v>0</v>
      </c>
      <c r="K158" s="177" t="s">
        <v>192</v>
      </c>
      <c r="L158" s="40"/>
      <c r="M158" s="182" t="s">
        <v>19</v>
      </c>
      <c r="N158" s="183" t="s">
        <v>42</v>
      </c>
      <c r="O158" s="65"/>
      <c r="P158" s="184">
        <f>O158*H158</f>
        <v>0</v>
      </c>
      <c r="Q158" s="184">
        <v>0</v>
      </c>
      <c r="R158" s="184">
        <f>Q158*H158</f>
        <v>0</v>
      </c>
      <c r="S158" s="184">
        <v>0</v>
      </c>
      <c r="T158" s="185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6" t="s">
        <v>193</v>
      </c>
      <c r="AT158" s="186" t="s">
        <v>189</v>
      </c>
      <c r="AU158" s="186" t="s">
        <v>81</v>
      </c>
      <c r="AY158" s="18" t="s">
        <v>187</v>
      </c>
      <c r="BE158" s="187">
        <f>IF(N158="základní",J158,0)</f>
        <v>0</v>
      </c>
      <c r="BF158" s="187">
        <f>IF(N158="snížená",J158,0)</f>
        <v>0</v>
      </c>
      <c r="BG158" s="187">
        <f>IF(N158="zákl. přenesená",J158,0)</f>
        <v>0</v>
      </c>
      <c r="BH158" s="187">
        <f>IF(N158="sníž. přenesená",J158,0)</f>
        <v>0</v>
      </c>
      <c r="BI158" s="187">
        <f>IF(N158="nulová",J158,0)</f>
        <v>0</v>
      </c>
      <c r="BJ158" s="18" t="s">
        <v>79</v>
      </c>
      <c r="BK158" s="187">
        <f>ROUND(I158*H158,2)</f>
        <v>0</v>
      </c>
      <c r="BL158" s="18" t="s">
        <v>193</v>
      </c>
      <c r="BM158" s="186" t="s">
        <v>1245</v>
      </c>
    </row>
    <row r="159" spans="1:65" s="2" customFormat="1" ht="11.25">
      <c r="A159" s="35"/>
      <c r="B159" s="36"/>
      <c r="C159" s="37"/>
      <c r="D159" s="188" t="s">
        <v>195</v>
      </c>
      <c r="E159" s="37"/>
      <c r="F159" s="189" t="s">
        <v>1246</v>
      </c>
      <c r="G159" s="37"/>
      <c r="H159" s="37"/>
      <c r="I159" s="190"/>
      <c r="J159" s="37"/>
      <c r="K159" s="37"/>
      <c r="L159" s="40"/>
      <c r="M159" s="191"/>
      <c r="N159" s="192"/>
      <c r="O159" s="65"/>
      <c r="P159" s="65"/>
      <c r="Q159" s="65"/>
      <c r="R159" s="65"/>
      <c r="S159" s="65"/>
      <c r="T159" s="66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T159" s="18" t="s">
        <v>195</v>
      </c>
      <c r="AU159" s="18" t="s">
        <v>81</v>
      </c>
    </row>
    <row r="160" spans="1:65" s="13" customFormat="1" ht="11.25">
      <c r="B160" s="193"/>
      <c r="C160" s="194"/>
      <c r="D160" s="195" t="s">
        <v>197</v>
      </c>
      <c r="E160" s="196" t="s">
        <v>19</v>
      </c>
      <c r="F160" s="197" t="s">
        <v>1247</v>
      </c>
      <c r="G160" s="194"/>
      <c r="H160" s="198">
        <v>75.239999999999995</v>
      </c>
      <c r="I160" s="199"/>
      <c r="J160" s="194"/>
      <c r="K160" s="194"/>
      <c r="L160" s="200"/>
      <c r="M160" s="201"/>
      <c r="N160" s="202"/>
      <c r="O160" s="202"/>
      <c r="P160" s="202"/>
      <c r="Q160" s="202"/>
      <c r="R160" s="202"/>
      <c r="S160" s="202"/>
      <c r="T160" s="203"/>
      <c r="AT160" s="204" t="s">
        <v>197</v>
      </c>
      <c r="AU160" s="204" t="s">
        <v>81</v>
      </c>
      <c r="AV160" s="13" t="s">
        <v>81</v>
      </c>
      <c r="AW160" s="13" t="s">
        <v>33</v>
      </c>
      <c r="AX160" s="13" t="s">
        <v>79</v>
      </c>
      <c r="AY160" s="204" t="s">
        <v>187</v>
      </c>
    </row>
    <row r="161" spans="1:65" s="2" customFormat="1" ht="24.2" customHeight="1">
      <c r="A161" s="35"/>
      <c r="B161" s="36"/>
      <c r="C161" s="175" t="s">
        <v>778</v>
      </c>
      <c r="D161" s="175" t="s">
        <v>189</v>
      </c>
      <c r="E161" s="176" t="s">
        <v>1248</v>
      </c>
      <c r="F161" s="177" t="s">
        <v>1249</v>
      </c>
      <c r="G161" s="178" t="s">
        <v>128</v>
      </c>
      <c r="H161" s="179">
        <v>34</v>
      </c>
      <c r="I161" s="180"/>
      <c r="J161" s="181">
        <f>ROUND(I161*H161,2)</f>
        <v>0</v>
      </c>
      <c r="K161" s="177" t="s">
        <v>192</v>
      </c>
      <c r="L161" s="40"/>
      <c r="M161" s="182" t="s">
        <v>19</v>
      </c>
      <c r="N161" s="183" t="s">
        <v>42</v>
      </c>
      <c r="O161" s="65"/>
      <c r="P161" s="184">
        <f>O161*H161</f>
        <v>0</v>
      </c>
      <c r="Q161" s="184">
        <v>7.0000000000000001E-3</v>
      </c>
      <c r="R161" s="184">
        <f>Q161*H161</f>
        <v>0.23800000000000002</v>
      </c>
      <c r="S161" s="184">
        <v>0</v>
      </c>
      <c r="T161" s="185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6" t="s">
        <v>193</v>
      </c>
      <c r="AT161" s="186" t="s">
        <v>189</v>
      </c>
      <c r="AU161" s="186" t="s">
        <v>81</v>
      </c>
      <c r="AY161" s="18" t="s">
        <v>187</v>
      </c>
      <c r="BE161" s="187">
        <f>IF(N161="základní",J161,0)</f>
        <v>0</v>
      </c>
      <c r="BF161" s="187">
        <f>IF(N161="snížená",J161,0)</f>
        <v>0</v>
      </c>
      <c r="BG161" s="187">
        <f>IF(N161="zákl. přenesená",J161,0)</f>
        <v>0</v>
      </c>
      <c r="BH161" s="187">
        <f>IF(N161="sníž. přenesená",J161,0)</f>
        <v>0</v>
      </c>
      <c r="BI161" s="187">
        <f>IF(N161="nulová",J161,0)</f>
        <v>0</v>
      </c>
      <c r="BJ161" s="18" t="s">
        <v>79</v>
      </c>
      <c r="BK161" s="187">
        <f>ROUND(I161*H161,2)</f>
        <v>0</v>
      </c>
      <c r="BL161" s="18" t="s">
        <v>193</v>
      </c>
      <c r="BM161" s="186" t="s">
        <v>1250</v>
      </c>
    </row>
    <row r="162" spans="1:65" s="2" customFormat="1" ht="11.25">
      <c r="A162" s="35"/>
      <c r="B162" s="36"/>
      <c r="C162" s="37"/>
      <c r="D162" s="188" t="s">
        <v>195</v>
      </c>
      <c r="E162" s="37"/>
      <c r="F162" s="189" t="s">
        <v>1251</v>
      </c>
      <c r="G162" s="37"/>
      <c r="H162" s="37"/>
      <c r="I162" s="190"/>
      <c r="J162" s="37"/>
      <c r="K162" s="37"/>
      <c r="L162" s="40"/>
      <c r="M162" s="191"/>
      <c r="N162" s="192"/>
      <c r="O162" s="65"/>
      <c r="P162" s="65"/>
      <c r="Q162" s="65"/>
      <c r="R162" s="65"/>
      <c r="S162" s="65"/>
      <c r="T162" s="66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T162" s="18" t="s">
        <v>195</v>
      </c>
      <c r="AU162" s="18" t="s">
        <v>81</v>
      </c>
    </row>
    <row r="163" spans="1:65" s="13" customFormat="1" ht="11.25">
      <c r="B163" s="193"/>
      <c r="C163" s="194"/>
      <c r="D163" s="195" t="s">
        <v>197</v>
      </c>
      <c r="E163" s="196" t="s">
        <v>19</v>
      </c>
      <c r="F163" s="197" t="s">
        <v>1252</v>
      </c>
      <c r="G163" s="194"/>
      <c r="H163" s="198">
        <v>34</v>
      </c>
      <c r="I163" s="199"/>
      <c r="J163" s="194"/>
      <c r="K163" s="194"/>
      <c r="L163" s="200"/>
      <c r="M163" s="201"/>
      <c r="N163" s="202"/>
      <c r="O163" s="202"/>
      <c r="P163" s="202"/>
      <c r="Q163" s="202"/>
      <c r="R163" s="202"/>
      <c r="S163" s="202"/>
      <c r="T163" s="203"/>
      <c r="AT163" s="204" t="s">
        <v>197</v>
      </c>
      <c r="AU163" s="204" t="s">
        <v>81</v>
      </c>
      <c r="AV163" s="13" t="s">
        <v>81</v>
      </c>
      <c r="AW163" s="13" t="s">
        <v>33</v>
      </c>
      <c r="AX163" s="13" t="s">
        <v>71</v>
      </c>
      <c r="AY163" s="204" t="s">
        <v>187</v>
      </c>
    </row>
    <row r="164" spans="1:65" s="14" customFormat="1" ht="11.25">
      <c r="B164" s="205"/>
      <c r="C164" s="206"/>
      <c r="D164" s="195" t="s">
        <v>197</v>
      </c>
      <c r="E164" s="207" t="s">
        <v>1182</v>
      </c>
      <c r="F164" s="208" t="s">
        <v>199</v>
      </c>
      <c r="G164" s="206"/>
      <c r="H164" s="209">
        <v>34</v>
      </c>
      <c r="I164" s="210"/>
      <c r="J164" s="206"/>
      <c r="K164" s="206"/>
      <c r="L164" s="211"/>
      <c r="M164" s="212"/>
      <c r="N164" s="213"/>
      <c r="O164" s="213"/>
      <c r="P164" s="213"/>
      <c r="Q164" s="213"/>
      <c r="R164" s="213"/>
      <c r="S164" s="213"/>
      <c r="T164" s="214"/>
      <c r="AT164" s="215" t="s">
        <v>197</v>
      </c>
      <c r="AU164" s="215" t="s">
        <v>81</v>
      </c>
      <c r="AV164" s="14" t="s">
        <v>193</v>
      </c>
      <c r="AW164" s="14" t="s">
        <v>33</v>
      </c>
      <c r="AX164" s="14" t="s">
        <v>79</v>
      </c>
      <c r="AY164" s="215" t="s">
        <v>187</v>
      </c>
    </row>
    <row r="165" spans="1:65" s="2" customFormat="1" ht="24.2" customHeight="1">
      <c r="A165" s="35"/>
      <c r="B165" s="36"/>
      <c r="C165" s="175" t="s">
        <v>288</v>
      </c>
      <c r="D165" s="175" t="s">
        <v>189</v>
      </c>
      <c r="E165" s="176" t="s">
        <v>1253</v>
      </c>
      <c r="F165" s="177" t="s">
        <v>1254</v>
      </c>
      <c r="G165" s="178" t="s">
        <v>128</v>
      </c>
      <c r="H165" s="179">
        <v>417.54</v>
      </c>
      <c r="I165" s="180"/>
      <c r="J165" s="181">
        <f>ROUND(I165*H165,2)</f>
        <v>0</v>
      </c>
      <c r="K165" s="177" t="s">
        <v>192</v>
      </c>
      <c r="L165" s="40"/>
      <c r="M165" s="182" t="s">
        <v>19</v>
      </c>
      <c r="N165" s="183" t="s">
        <v>42</v>
      </c>
      <c r="O165" s="65"/>
      <c r="P165" s="184">
        <f>O165*H165</f>
        <v>0</v>
      </c>
      <c r="Q165" s="184">
        <v>3.2000000000000002E-3</v>
      </c>
      <c r="R165" s="184">
        <f>Q165*H165</f>
        <v>1.3361280000000002</v>
      </c>
      <c r="S165" s="184">
        <v>0</v>
      </c>
      <c r="T165" s="185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6" t="s">
        <v>193</v>
      </c>
      <c r="AT165" s="186" t="s">
        <v>189</v>
      </c>
      <c r="AU165" s="186" t="s">
        <v>81</v>
      </c>
      <c r="AY165" s="18" t="s">
        <v>187</v>
      </c>
      <c r="BE165" s="187">
        <f>IF(N165="základní",J165,0)</f>
        <v>0</v>
      </c>
      <c r="BF165" s="187">
        <f>IF(N165="snížená",J165,0)</f>
        <v>0</v>
      </c>
      <c r="BG165" s="187">
        <f>IF(N165="zákl. přenesená",J165,0)</f>
        <v>0</v>
      </c>
      <c r="BH165" s="187">
        <f>IF(N165="sníž. přenesená",J165,0)</f>
        <v>0</v>
      </c>
      <c r="BI165" s="187">
        <f>IF(N165="nulová",J165,0)</f>
        <v>0</v>
      </c>
      <c r="BJ165" s="18" t="s">
        <v>79</v>
      </c>
      <c r="BK165" s="187">
        <f>ROUND(I165*H165,2)</f>
        <v>0</v>
      </c>
      <c r="BL165" s="18" t="s">
        <v>193</v>
      </c>
      <c r="BM165" s="186" t="s">
        <v>1255</v>
      </c>
    </row>
    <row r="166" spans="1:65" s="2" customFormat="1" ht="11.25">
      <c r="A166" s="35"/>
      <c r="B166" s="36"/>
      <c r="C166" s="37"/>
      <c r="D166" s="188" t="s">
        <v>195</v>
      </c>
      <c r="E166" s="37"/>
      <c r="F166" s="189" t="s">
        <v>1256</v>
      </c>
      <c r="G166" s="37"/>
      <c r="H166" s="37"/>
      <c r="I166" s="190"/>
      <c r="J166" s="37"/>
      <c r="K166" s="37"/>
      <c r="L166" s="40"/>
      <c r="M166" s="191"/>
      <c r="N166" s="192"/>
      <c r="O166" s="65"/>
      <c r="P166" s="65"/>
      <c r="Q166" s="65"/>
      <c r="R166" s="65"/>
      <c r="S166" s="65"/>
      <c r="T166" s="66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T166" s="18" t="s">
        <v>195</v>
      </c>
      <c r="AU166" s="18" t="s">
        <v>81</v>
      </c>
    </row>
    <row r="167" spans="1:65" s="13" customFormat="1" ht="11.25">
      <c r="B167" s="193"/>
      <c r="C167" s="194"/>
      <c r="D167" s="195" t="s">
        <v>197</v>
      </c>
      <c r="E167" s="196" t="s">
        <v>19</v>
      </c>
      <c r="F167" s="197" t="s">
        <v>1257</v>
      </c>
      <c r="G167" s="194"/>
      <c r="H167" s="198">
        <v>417.54</v>
      </c>
      <c r="I167" s="199"/>
      <c r="J167" s="194"/>
      <c r="K167" s="194"/>
      <c r="L167" s="200"/>
      <c r="M167" s="201"/>
      <c r="N167" s="202"/>
      <c r="O167" s="202"/>
      <c r="P167" s="202"/>
      <c r="Q167" s="202"/>
      <c r="R167" s="202"/>
      <c r="S167" s="202"/>
      <c r="T167" s="203"/>
      <c r="AT167" s="204" t="s">
        <v>197</v>
      </c>
      <c r="AU167" s="204" t="s">
        <v>81</v>
      </c>
      <c r="AV167" s="13" t="s">
        <v>81</v>
      </c>
      <c r="AW167" s="13" t="s">
        <v>33</v>
      </c>
      <c r="AX167" s="13" t="s">
        <v>71</v>
      </c>
      <c r="AY167" s="204" t="s">
        <v>187</v>
      </c>
    </row>
    <row r="168" spans="1:65" s="14" customFormat="1" ht="11.25">
      <c r="B168" s="205"/>
      <c r="C168" s="206"/>
      <c r="D168" s="195" t="s">
        <v>197</v>
      </c>
      <c r="E168" s="207" t="s">
        <v>1189</v>
      </c>
      <c r="F168" s="208" t="s">
        <v>199</v>
      </c>
      <c r="G168" s="206"/>
      <c r="H168" s="209">
        <v>417.54</v>
      </c>
      <c r="I168" s="210"/>
      <c r="J168" s="206"/>
      <c r="K168" s="206"/>
      <c r="L168" s="211"/>
      <c r="M168" s="212"/>
      <c r="N168" s="213"/>
      <c r="O168" s="213"/>
      <c r="P168" s="213"/>
      <c r="Q168" s="213"/>
      <c r="R168" s="213"/>
      <c r="S168" s="213"/>
      <c r="T168" s="214"/>
      <c r="AT168" s="215" t="s">
        <v>197</v>
      </c>
      <c r="AU168" s="215" t="s">
        <v>81</v>
      </c>
      <c r="AV168" s="14" t="s">
        <v>193</v>
      </c>
      <c r="AW168" s="14" t="s">
        <v>33</v>
      </c>
      <c r="AX168" s="14" t="s">
        <v>79</v>
      </c>
      <c r="AY168" s="215" t="s">
        <v>187</v>
      </c>
    </row>
    <row r="169" spans="1:65" s="2" customFormat="1" ht="24.2" customHeight="1">
      <c r="A169" s="35"/>
      <c r="B169" s="36"/>
      <c r="C169" s="175" t="s">
        <v>295</v>
      </c>
      <c r="D169" s="175" t="s">
        <v>189</v>
      </c>
      <c r="E169" s="176" t="s">
        <v>1258</v>
      </c>
      <c r="F169" s="177" t="s">
        <v>1259</v>
      </c>
      <c r="G169" s="178" t="s">
        <v>128</v>
      </c>
      <c r="H169" s="179">
        <v>53.12</v>
      </c>
      <c r="I169" s="180"/>
      <c r="J169" s="181">
        <f>ROUND(I169*H169,2)</f>
        <v>0</v>
      </c>
      <c r="K169" s="177" t="s">
        <v>192</v>
      </c>
      <c r="L169" s="40"/>
      <c r="M169" s="182" t="s">
        <v>19</v>
      </c>
      <c r="N169" s="183" t="s">
        <v>42</v>
      </c>
      <c r="O169" s="65"/>
      <c r="P169" s="184">
        <f>O169*H169</f>
        <v>0</v>
      </c>
      <c r="Q169" s="184">
        <v>6.0000000000000001E-3</v>
      </c>
      <c r="R169" s="184">
        <f>Q169*H169</f>
        <v>0.31872</v>
      </c>
      <c r="S169" s="184">
        <v>0</v>
      </c>
      <c r="T169" s="185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6" t="s">
        <v>193</v>
      </c>
      <c r="AT169" s="186" t="s">
        <v>189</v>
      </c>
      <c r="AU169" s="186" t="s">
        <v>81</v>
      </c>
      <c r="AY169" s="18" t="s">
        <v>187</v>
      </c>
      <c r="BE169" s="187">
        <f>IF(N169="základní",J169,0)</f>
        <v>0</v>
      </c>
      <c r="BF169" s="187">
        <f>IF(N169="snížená",J169,0)</f>
        <v>0</v>
      </c>
      <c r="BG169" s="187">
        <f>IF(N169="zákl. přenesená",J169,0)</f>
        <v>0</v>
      </c>
      <c r="BH169" s="187">
        <f>IF(N169="sníž. přenesená",J169,0)</f>
        <v>0</v>
      </c>
      <c r="BI169" s="187">
        <f>IF(N169="nulová",J169,0)</f>
        <v>0</v>
      </c>
      <c r="BJ169" s="18" t="s">
        <v>79</v>
      </c>
      <c r="BK169" s="187">
        <f>ROUND(I169*H169,2)</f>
        <v>0</v>
      </c>
      <c r="BL169" s="18" t="s">
        <v>193</v>
      </c>
      <c r="BM169" s="186" t="s">
        <v>1260</v>
      </c>
    </row>
    <row r="170" spans="1:65" s="2" customFormat="1" ht="11.25">
      <c r="A170" s="35"/>
      <c r="B170" s="36"/>
      <c r="C170" s="37"/>
      <c r="D170" s="188" t="s">
        <v>195</v>
      </c>
      <c r="E170" s="37"/>
      <c r="F170" s="189" t="s">
        <v>1261</v>
      </c>
      <c r="G170" s="37"/>
      <c r="H170" s="37"/>
      <c r="I170" s="190"/>
      <c r="J170" s="37"/>
      <c r="K170" s="37"/>
      <c r="L170" s="40"/>
      <c r="M170" s="191"/>
      <c r="N170" s="192"/>
      <c r="O170" s="65"/>
      <c r="P170" s="65"/>
      <c r="Q170" s="65"/>
      <c r="R170" s="65"/>
      <c r="S170" s="65"/>
      <c r="T170" s="66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T170" s="18" t="s">
        <v>195</v>
      </c>
      <c r="AU170" s="18" t="s">
        <v>81</v>
      </c>
    </row>
    <row r="171" spans="1:65" s="13" customFormat="1" ht="11.25">
      <c r="B171" s="193"/>
      <c r="C171" s="194"/>
      <c r="D171" s="195" t="s">
        <v>197</v>
      </c>
      <c r="E171" s="196" t="s">
        <v>19</v>
      </c>
      <c r="F171" s="197" t="s">
        <v>1186</v>
      </c>
      <c r="G171" s="194"/>
      <c r="H171" s="198">
        <v>53.12</v>
      </c>
      <c r="I171" s="199"/>
      <c r="J171" s="194"/>
      <c r="K171" s="194"/>
      <c r="L171" s="200"/>
      <c r="M171" s="201"/>
      <c r="N171" s="202"/>
      <c r="O171" s="202"/>
      <c r="P171" s="202"/>
      <c r="Q171" s="202"/>
      <c r="R171" s="202"/>
      <c r="S171" s="202"/>
      <c r="T171" s="203"/>
      <c r="AT171" s="204" t="s">
        <v>197</v>
      </c>
      <c r="AU171" s="204" t="s">
        <v>81</v>
      </c>
      <c r="AV171" s="13" t="s">
        <v>81</v>
      </c>
      <c r="AW171" s="13" t="s">
        <v>33</v>
      </c>
      <c r="AX171" s="13" t="s">
        <v>71</v>
      </c>
      <c r="AY171" s="204" t="s">
        <v>187</v>
      </c>
    </row>
    <row r="172" spans="1:65" s="14" customFormat="1" ht="11.25">
      <c r="B172" s="205"/>
      <c r="C172" s="206"/>
      <c r="D172" s="195" t="s">
        <v>197</v>
      </c>
      <c r="E172" s="207" t="s">
        <v>1184</v>
      </c>
      <c r="F172" s="208" t="s">
        <v>199</v>
      </c>
      <c r="G172" s="206"/>
      <c r="H172" s="209">
        <v>53.12</v>
      </c>
      <c r="I172" s="210"/>
      <c r="J172" s="206"/>
      <c r="K172" s="206"/>
      <c r="L172" s="211"/>
      <c r="M172" s="212"/>
      <c r="N172" s="213"/>
      <c r="O172" s="213"/>
      <c r="P172" s="213"/>
      <c r="Q172" s="213"/>
      <c r="R172" s="213"/>
      <c r="S172" s="213"/>
      <c r="T172" s="214"/>
      <c r="AT172" s="215" t="s">
        <v>197</v>
      </c>
      <c r="AU172" s="215" t="s">
        <v>81</v>
      </c>
      <c r="AV172" s="14" t="s">
        <v>193</v>
      </c>
      <c r="AW172" s="14" t="s">
        <v>33</v>
      </c>
      <c r="AX172" s="14" t="s">
        <v>79</v>
      </c>
      <c r="AY172" s="215" t="s">
        <v>187</v>
      </c>
    </row>
    <row r="173" spans="1:65" s="2" customFormat="1" ht="24.2" customHeight="1">
      <c r="A173" s="35"/>
      <c r="B173" s="36"/>
      <c r="C173" s="175" t="s">
        <v>300</v>
      </c>
      <c r="D173" s="175" t="s">
        <v>189</v>
      </c>
      <c r="E173" s="176" t="s">
        <v>289</v>
      </c>
      <c r="F173" s="177" t="s">
        <v>290</v>
      </c>
      <c r="G173" s="178" t="s">
        <v>124</v>
      </c>
      <c r="H173" s="179">
        <v>220.4</v>
      </c>
      <c r="I173" s="180"/>
      <c r="J173" s="181">
        <f>ROUND(I173*H173,2)</f>
        <v>0</v>
      </c>
      <c r="K173" s="177" t="s">
        <v>192</v>
      </c>
      <c r="L173" s="40"/>
      <c r="M173" s="182" t="s">
        <v>19</v>
      </c>
      <c r="N173" s="183" t="s">
        <v>42</v>
      </c>
      <c r="O173" s="65"/>
      <c r="P173" s="184">
        <f>O173*H173</f>
        <v>0</v>
      </c>
      <c r="Q173" s="184">
        <v>5.8E-4</v>
      </c>
      <c r="R173" s="184">
        <f>Q173*H173</f>
        <v>0.127832</v>
      </c>
      <c r="S173" s="184">
        <v>0</v>
      </c>
      <c r="T173" s="185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6" t="s">
        <v>193</v>
      </c>
      <c r="AT173" s="186" t="s">
        <v>189</v>
      </c>
      <c r="AU173" s="186" t="s">
        <v>81</v>
      </c>
      <c r="AY173" s="18" t="s">
        <v>187</v>
      </c>
      <c r="BE173" s="187">
        <f>IF(N173="základní",J173,0)</f>
        <v>0</v>
      </c>
      <c r="BF173" s="187">
        <f>IF(N173="snížená",J173,0)</f>
        <v>0</v>
      </c>
      <c r="BG173" s="187">
        <f>IF(N173="zákl. přenesená",J173,0)</f>
        <v>0</v>
      </c>
      <c r="BH173" s="187">
        <f>IF(N173="sníž. přenesená",J173,0)</f>
        <v>0</v>
      </c>
      <c r="BI173" s="187">
        <f>IF(N173="nulová",J173,0)</f>
        <v>0</v>
      </c>
      <c r="BJ173" s="18" t="s">
        <v>79</v>
      </c>
      <c r="BK173" s="187">
        <f>ROUND(I173*H173,2)</f>
        <v>0</v>
      </c>
      <c r="BL173" s="18" t="s">
        <v>193</v>
      </c>
      <c r="BM173" s="186" t="s">
        <v>1262</v>
      </c>
    </row>
    <row r="174" spans="1:65" s="2" customFormat="1" ht="11.25">
      <c r="A174" s="35"/>
      <c r="B174" s="36"/>
      <c r="C174" s="37"/>
      <c r="D174" s="188" t="s">
        <v>195</v>
      </c>
      <c r="E174" s="37"/>
      <c r="F174" s="189" t="s">
        <v>292</v>
      </c>
      <c r="G174" s="37"/>
      <c r="H174" s="37"/>
      <c r="I174" s="190"/>
      <c r="J174" s="37"/>
      <c r="K174" s="37"/>
      <c r="L174" s="40"/>
      <c r="M174" s="191"/>
      <c r="N174" s="192"/>
      <c r="O174" s="65"/>
      <c r="P174" s="65"/>
      <c r="Q174" s="65"/>
      <c r="R174" s="65"/>
      <c r="S174" s="65"/>
      <c r="T174" s="66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T174" s="18" t="s">
        <v>195</v>
      </c>
      <c r="AU174" s="18" t="s">
        <v>81</v>
      </c>
    </row>
    <row r="175" spans="1:65" s="15" customFormat="1" ht="11.25">
      <c r="B175" s="216"/>
      <c r="C175" s="217"/>
      <c r="D175" s="195" t="s">
        <v>197</v>
      </c>
      <c r="E175" s="218" t="s">
        <v>19</v>
      </c>
      <c r="F175" s="219" t="s">
        <v>1233</v>
      </c>
      <c r="G175" s="217"/>
      <c r="H175" s="218" t="s">
        <v>19</v>
      </c>
      <c r="I175" s="220"/>
      <c r="J175" s="217"/>
      <c r="K175" s="217"/>
      <c r="L175" s="221"/>
      <c r="M175" s="222"/>
      <c r="N175" s="223"/>
      <c r="O175" s="223"/>
      <c r="P175" s="223"/>
      <c r="Q175" s="223"/>
      <c r="R175" s="223"/>
      <c r="S175" s="223"/>
      <c r="T175" s="224"/>
      <c r="AT175" s="225" t="s">
        <v>197</v>
      </c>
      <c r="AU175" s="225" t="s">
        <v>81</v>
      </c>
      <c r="AV175" s="15" t="s">
        <v>79</v>
      </c>
      <c r="AW175" s="15" t="s">
        <v>33</v>
      </c>
      <c r="AX175" s="15" t="s">
        <v>71</v>
      </c>
      <c r="AY175" s="225" t="s">
        <v>187</v>
      </c>
    </row>
    <row r="176" spans="1:65" s="13" customFormat="1" ht="11.25">
      <c r="B176" s="193"/>
      <c r="C176" s="194"/>
      <c r="D176" s="195" t="s">
        <v>197</v>
      </c>
      <c r="E176" s="196" t="s">
        <v>19</v>
      </c>
      <c r="F176" s="197" t="s">
        <v>1263</v>
      </c>
      <c r="G176" s="194"/>
      <c r="H176" s="198">
        <v>106.4</v>
      </c>
      <c r="I176" s="199"/>
      <c r="J176" s="194"/>
      <c r="K176" s="194"/>
      <c r="L176" s="200"/>
      <c r="M176" s="201"/>
      <c r="N176" s="202"/>
      <c r="O176" s="202"/>
      <c r="P176" s="202"/>
      <c r="Q176" s="202"/>
      <c r="R176" s="202"/>
      <c r="S176" s="202"/>
      <c r="T176" s="203"/>
      <c r="AT176" s="204" t="s">
        <v>197</v>
      </c>
      <c r="AU176" s="204" t="s">
        <v>81</v>
      </c>
      <c r="AV176" s="13" t="s">
        <v>81</v>
      </c>
      <c r="AW176" s="13" t="s">
        <v>33</v>
      </c>
      <c r="AX176" s="13" t="s">
        <v>71</v>
      </c>
      <c r="AY176" s="204" t="s">
        <v>187</v>
      </c>
    </row>
    <row r="177" spans="1:65" s="13" customFormat="1" ht="11.25">
      <c r="B177" s="193"/>
      <c r="C177" s="194"/>
      <c r="D177" s="195" t="s">
        <v>197</v>
      </c>
      <c r="E177" s="196" t="s">
        <v>19</v>
      </c>
      <c r="F177" s="197" t="s">
        <v>1264</v>
      </c>
      <c r="G177" s="194"/>
      <c r="H177" s="198">
        <v>60.8</v>
      </c>
      <c r="I177" s="199"/>
      <c r="J177" s="194"/>
      <c r="K177" s="194"/>
      <c r="L177" s="200"/>
      <c r="M177" s="201"/>
      <c r="N177" s="202"/>
      <c r="O177" s="202"/>
      <c r="P177" s="202"/>
      <c r="Q177" s="202"/>
      <c r="R177" s="202"/>
      <c r="S177" s="202"/>
      <c r="T177" s="203"/>
      <c r="AT177" s="204" t="s">
        <v>197</v>
      </c>
      <c r="AU177" s="204" t="s">
        <v>81</v>
      </c>
      <c r="AV177" s="13" t="s">
        <v>81</v>
      </c>
      <c r="AW177" s="13" t="s">
        <v>33</v>
      </c>
      <c r="AX177" s="13" t="s">
        <v>71</v>
      </c>
      <c r="AY177" s="204" t="s">
        <v>187</v>
      </c>
    </row>
    <row r="178" spans="1:65" s="15" customFormat="1" ht="11.25">
      <c r="B178" s="216"/>
      <c r="C178" s="217"/>
      <c r="D178" s="195" t="s">
        <v>197</v>
      </c>
      <c r="E178" s="218" t="s">
        <v>19</v>
      </c>
      <c r="F178" s="219" t="s">
        <v>1236</v>
      </c>
      <c r="G178" s="217"/>
      <c r="H178" s="218" t="s">
        <v>19</v>
      </c>
      <c r="I178" s="220"/>
      <c r="J178" s="217"/>
      <c r="K178" s="217"/>
      <c r="L178" s="221"/>
      <c r="M178" s="222"/>
      <c r="N178" s="223"/>
      <c r="O178" s="223"/>
      <c r="P178" s="223"/>
      <c r="Q178" s="223"/>
      <c r="R178" s="223"/>
      <c r="S178" s="223"/>
      <c r="T178" s="224"/>
      <c r="AT178" s="225" t="s">
        <v>197</v>
      </c>
      <c r="AU178" s="225" t="s">
        <v>81</v>
      </c>
      <c r="AV178" s="15" t="s">
        <v>79</v>
      </c>
      <c r="AW178" s="15" t="s">
        <v>33</v>
      </c>
      <c r="AX178" s="15" t="s">
        <v>71</v>
      </c>
      <c r="AY178" s="225" t="s">
        <v>187</v>
      </c>
    </row>
    <row r="179" spans="1:65" s="13" customFormat="1" ht="11.25">
      <c r="B179" s="193"/>
      <c r="C179" s="194"/>
      <c r="D179" s="195" t="s">
        <v>197</v>
      </c>
      <c r="E179" s="196" t="s">
        <v>19</v>
      </c>
      <c r="F179" s="197" t="s">
        <v>1265</v>
      </c>
      <c r="G179" s="194"/>
      <c r="H179" s="198">
        <v>53.2</v>
      </c>
      <c r="I179" s="199"/>
      <c r="J179" s="194"/>
      <c r="K179" s="194"/>
      <c r="L179" s="200"/>
      <c r="M179" s="201"/>
      <c r="N179" s="202"/>
      <c r="O179" s="202"/>
      <c r="P179" s="202"/>
      <c r="Q179" s="202"/>
      <c r="R179" s="202"/>
      <c r="S179" s="202"/>
      <c r="T179" s="203"/>
      <c r="AT179" s="204" t="s">
        <v>197</v>
      </c>
      <c r="AU179" s="204" t="s">
        <v>81</v>
      </c>
      <c r="AV179" s="13" t="s">
        <v>81</v>
      </c>
      <c r="AW179" s="13" t="s">
        <v>33</v>
      </c>
      <c r="AX179" s="13" t="s">
        <v>71</v>
      </c>
      <c r="AY179" s="204" t="s">
        <v>187</v>
      </c>
    </row>
    <row r="180" spans="1:65" s="14" customFormat="1" ht="11.25">
      <c r="B180" s="205"/>
      <c r="C180" s="206"/>
      <c r="D180" s="195" t="s">
        <v>197</v>
      </c>
      <c r="E180" s="207" t="s">
        <v>19</v>
      </c>
      <c r="F180" s="208" t="s">
        <v>199</v>
      </c>
      <c r="G180" s="206"/>
      <c r="H180" s="209">
        <v>220.4</v>
      </c>
      <c r="I180" s="210"/>
      <c r="J180" s="206"/>
      <c r="K180" s="206"/>
      <c r="L180" s="211"/>
      <c r="M180" s="212"/>
      <c r="N180" s="213"/>
      <c r="O180" s="213"/>
      <c r="P180" s="213"/>
      <c r="Q180" s="213"/>
      <c r="R180" s="213"/>
      <c r="S180" s="213"/>
      <c r="T180" s="214"/>
      <c r="AT180" s="215" t="s">
        <v>197</v>
      </c>
      <c r="AU180" s="215" t="s">
        <v>81</v>
      </c>
      <c r="AV180" s="14" t="s">
        <v>193</v>
      </c>
      <c r="AW180" s="14" t="s">
        <v>33</v>
      </c>
      <c r="AX180" s="14" t="s">
        <v>79</v>
      </c>
      <c r="AY180" s="215" t="s">
        <v>187</v>
      </c>
    </row>
    <row r="181" spans="1:65" s="2" customFormat="1" ht="24.2" customHeight="1">
      <c r="A181" s="35"/>
      <c r="B181" s="36"/>
      <c r="C181" s="175" t="s">
        <v>7</v>
      </c>
      <c r="D181" s="175" t="s">
        <v>189</v>
      </c>
      <c r="E181" s="176" t="s">
        <v>296</v>
      </c>
      <c r="F181" s="177" t="s">
        <v>297</v>
      </c>
      <c r="G181" s="178" t="s">
        <v>124</v>
      </c>
      <c r="H181" s="179">
        <v>220.4</v>
      </c>
      <c r="I181" s="180"/>
      <c r="J181" s="181">
        <f>ROUND(I181*H181,2)</f>
        <v>0</v>
      </c>
      <c r="K181" s="177" t="s">
        <v>192</v>
      </c>
      <c r="L181" s="40"/>
      <c r="M181" s="182" t="s">
        <v>19</v>
      </c>
      <c r="N181" s="183" t="s">
        <v>42</v>
      </c>
      <c r="O181" s="65"/>
      <c r="P181" s="184">
        <f>O181*H181</f>
        <v>0</v>
      </c>
      <c r="Q181" s="184">
        <v>0</v>
      </c>
      <c r="R181" s="184">
        <f>Q181*H181</f>
        <v>0</v>
      </c>
      <c r="S181" s="184">
        <v>0</v>
      </c>
      <c r="T181" s="185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6" t="s">
        <v>193</v>
      </c>
      <c r="AT181" s="186" t="s">
        <v>189</v>
      </c>
      <c r="AU181" s="186" t="s">
        <v>81</v>
      </c>
      <c r="AY181" s="18" t="s">
        <v>187</v>
      </c>
      <c r="BE181" s="187">
        <f>IF(N181="základní",J181,0)</f>
        <v>0</v>
      </c>
      <c r="BF181" s="187">
        <f>IF(N181="snížená",J181,0)</f>
        <v>0</v>
      </c>
      <c r="BG181" s="187">
        <f>IF(N181="zákl. přenesená",J181,0)</f>
        <v>0</v>
      </c>
      <c r="BH181" s="187">
        <f>IF(N181="sníž. přenesená",J181,0)</f>
        <v>0</v>
      </c>
      <c r="BI181" s="187">
        <f>IF(N181="nulová",J181,0)</f>
        <v>0</v>
      </c>
      <c r="BJ181" s="18" t="s">
        <v>79</v>
      </c>
      <c r="BK181" s="187">
        <f>ROUND(I181*H181,2)</f>
        <v>0</v>
      </c>
      <c r="BL181" s="18" t="s">
        <v>193</v>
      </c>
      <c r="BM181" s="186" t="s">
        <v>1266</v>
      </c>
    </row>
    <row r="182" spans="1:65" s="2" customFormat="1" ht="11.25">
      <c r="A182" s="35"/>
      <c r="B182" s="36"/>
      <c r="C182" s="37"/>
      <c r="D182" s="188" t="s">
        <v>195</v>
      </c>
      <c r="E182" s="37"/>
      <c r="F182" s="189" t="s">
        <v>299</v>
      </c>
      <c r="G182" s="37"/>
      <c r="H182" s="37"/>
      <c r="I182" s="190"/>
      <c r="J182" s="37"/>
      <c r="K182" s="37"/>
      <c r="L182" s="40"/>
      <c r="M182" s="191"/>
      <c r="N182" s="192"/>
      <c r="O182" s="65"/>
      <c r="P182" s="65"/>
      <c r="Q182" s="65"/>
      <c r="R182" s="65"/>
      <c r="S182" s="65"/>
      <c r="T182" s="66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T182" s="18" t="s">
        <v>195</v>
      </c>
      <c r="AU182" s="18" t="s">
        <v>81</v>
      </c>
    </row>
    <row r="183" spans="1:65" s="2" customFormat="1" ht="37.9" customHeight="1">
      <c r="A183" s="35"/>
      <c r="B183" s="36"/>
      <c r="C183" s="175" t="s">
        <v>312</v>
      </c>
      <c r="D183" s="175" t="s">
        <v>189</v>
      </c>
      <c r="E183" s="176" t="s">
        <v>1007</v>
      </c>
      <c r="F183" s="177" t="s">
        <v>1008</v>
      </c>
      <c r="G183" s="178" t="s">
        <v>144</v>
      </c>
      <c r="H183" s="179">
        <v>1580.855</v>
      </c>
      <c r="I183" s="180"/>
      <c r="J183" s="181">
        <f>ROUND(I183*H183,2)</f>
        <v>0</v>
      </c>
      <c r="K183" s="177" t="s">
        <v>192</v>
      </c>
      <c r="L183" s="40"/>
      <c r="M183" s="182" t="s">
        <v>19</v>
      </c>
      <c r="N183" s="183" t="s">
        <v>42</v>
      </c>
      <c r="O183" s="65"/>
      <c r="P183" s="184">
        <f>O183*H183</f>
        <v>0</v>
      </c>
      <c r="Q183" s="184">
        <v>0</v>
      </c>
      <c r="R183" s="184">
        <f>Q183*H183</f>
        <v>0</v>
      </c>
      <c r="S183" s="184">
        <v>0</v>
      </c>
      <c r="T183" s="185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6" t="s">
        <v>193</v>
      </c>
      <c r="AT183" s="186" t="s">
        <v>189</v>
      </c>
      <c r="AU183" s="186" t="s">
        <v>81</v>
      </c>
      <c r="AY183" s="18" t="s">
        <v>187</v>
      </c>
      <c r="BE183" s="187">
        <f>IF(N183="základní",J183,0)</f>
        <v>0</v>
      </c>
      <c r="BF183" s="187">
        <f>IF(N183="snížená",J183,0)</f>
        <v>0</v>
      </c>
      <c r="BG183" s="187">
        <f>IF(N183="zákl. přenesená",J183,0)</f>
        <v>0</v>
      </c>
      <c r="BH183" s="187">
        <f>IF(N183="sníž. přenesená",J183,0)</f>
        <v>0</v>
      </c>
      <c r="BI183" s="187">
        <f>IF(N183="nulová",J183,0)</f>
        <v>0</v>
      </c>
      <c r="BJ183" s="18" t="s">
        <v>79</v>
      </c>
      <c r="BK183" s="187">
        <f>ROUND(I183*H183,2)</f>
        <v>0</v>
      </c>
      <c r="BL183" s="18" t="s">
        <v>193</v>
      </c>
      <c r="BM183" s="186" t="s">
        <v>1267</v>
      </c>
    </row>
    <row r="184" spans="1:65" s="2" customFormat="1" ht="11.25">
      <c r="A184" s="35"/>
      <c r="B184" s="36"/>
      <c r="C184" s="37"/>
      <c r="D184" s="188" t="s">
        <v>195</v>
      </c>
      <c r="E184" s="37"/>
      <c r="F184" s="189" t="s">
        <v>1010</v>
      </c>
      <c r="G184" s="37"/>
      <c r="H184" s="37"/>
      <c r="I184" s="190"/>
      <c r="J184" s="37"/>
      <c r="K184" s="37"/>
      <c r="L184" s="40"/>
      <c r="M184" s="191"/>
      <c r="N184" s="192"/>
      <c r="O184" s="65"/>
      <c r="P184" s="65"/>
      <c r="Q184" s="65"/>
      <c r="R184" s="65"/>
      <c r="S184" s="65"/>
      <c r="T184" s="66"/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T184" s="18" t="s">
        <v>195</v>
      </c>
      <c r="AU184" s="18" t="s">
        <v>81</v>
      </c>
    </row>
    <row r="185" spans="1:65" s="15" customFormat="1" ht="11.25">
      <c r="B185" s="216"/>
      <c r="C185" s="217"/>
      <c r="D185" s="195" t="s">
        <v>197</v>
      </c>
      <c r="E185" s="218" t="s">
        <v>19</v>
      </c>
      <c r="F185" s="219" t="s">
        <v>305</v>
      </c>
      <c r="G185" s="217"/>
      <c r="H185" s="218" t="s">
        <v>19</v>
      </c>
      <c r="I185" s="220"/>
      <c r="J185" s="217"/>
      <c r="K185" s="217"/>
      <c r="L185" s="221"/>
      <c r="M185" s="222"/>
      <c r="N185" s="223"/>
      <c r="O185" s="223"/>
      <c r="P185" s="223"/>
      <c r="Q185" s="223"/>
      <c r="R185" s="223"/>
      <c r="S185" s="223"/>
      <c r="T185" s="224"/>
      <c r="AT185" s="225" t="s">
        <v>197</v>
      </c>
      <c r="AU185" s="225" t="s">
        <v>81</v>
      </c>
      <c r="AV185" s="15" t="s">
        <v>79</v>
      </c>
      <c r="AW185" s="15" t="s">
        <v>33</v>
      </c>
      <c r="AX185" s="15" t="s">
        <v>71</v>
      </c>
      <c r="AY185" s="225" t="s">
        <v>187</v>
      </c>
    </row>
    <row r="186" spans="1:65" s="13" customFormat="1" ht="11.25">
      <c r="B186" s="193"/>
      <c r="C186" s="194"/>
      <c r="D186" s="195" t="s">
        <v>197</v>
      </c>
      <c r="E186" s="196" t="s">
        <v>19</v>
      </c>
      <c r="F186" s="197" t="s">
        <v>1268</v>
      </c>
      <c r="G186" s="194"/>
      <c r="H186" s="198">
        <v>1580.855</v>
      </c>
      <c r="I186" s="199"/>
      <c r="J186" s="194"/>
      <c r="K186" s="194"/>
      <c r="L186" s="200"/>
      <c r="M186" s="201"/>
      <c r="N186" s="202"/>
      <c r="O186" s="202"/>
      <c r="P186" s="202"/>
      <c r="Q186" s="202"/>
      <c r="R186" s="202"/>
      <c r="S186" s="202"/>
      <c r="T186" s="203"/>
      <c r="AT186" s="204" t="s">
        <v>197</v>
      </c>
      <c r="AU186" s="204" t="s">
        <v>81</v>
      </c>
      <c r="AV186" s="13" t="s">
        <v>81</v>
      </c>
      <c r="AW186" s="13" t="s">
        <v>33</v>
      </c>
      <c r="AX186" s="13" t="s">
        <v>79</v>
      </c>
      <c r="AY186" s="204" t="s">
        <v>187</v>
      </c>
    </row>
    <row r="187" spans="1:65" s="2" customFormat="1" ht="37.9" customHeight="1">
      <c r="A187" s="35"/>
      <c r="B187" s="36"/>
      <c r="C187" s="175" t="s">
        <v>790</v>
      </c>
      <c r="D187" s="175" t="s">
        <v>189</v>
      </c>
      <c r="E187" s="176" t="s">
        <v>1012</v>
      </c>
      <c r="F187" s="177" t="s">
        <v>1013</v>
      </c>
      <c r="G187" s="178" t="s">
        <v>144</v>
      </c>
      <c r="H187" s="179">
        <v>2371.2829999999999</v>
      </c>
      <c r="I187" s="180"/>
      <c r="J187" s="181">
        <f>ROUND(I187*H187,2)</f>
        <v>0</v>
      </c>
      <c r="K187" s="177" t="s">
        <v>192</v>
      </c>
      <c r="L187" s="40"/>
      <c r="M187" s="182" t="s">
        <v>19</v>
      </c>
      <c r="N187" s="183" t="s">
        <v>42</v>
      </c>
      <c r="O187" s="65"/>
      <c r="P187" s="184">
        <f>O187*H187</f>
        <v>0</v>
      </c>
      <c r="Q187" s="184">
        <v>0</v>
      </c>
      <c r="R187" s="184">
        <f>Q187*H187</f>
        <v>0</v>
      </c>
      <c r="S187" s="184">
        <v>0</v>
      </c>
      <c r="T187" s="185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6" t="s">
        <v>193</v>
      </c>
      <c r="AT187" s="186" t="s">
        <v>189</v>
      </c>
      <c r="AU187" s="186" t="s">
        <v>81</v>
      </c>
      <c r="AY187" s="18" t="s">
        <v>187</v>
      </c>
      <c r="BE187" s="187">
        <f>IF(N187="základní",J187,0)</f>
        <v>0</v>
      </c>
      <c r="BF187" s="187">
        <f>IF(N187="snížená",J187,0)</f>
        <v>0</v>
      </c>
      <c r="BG187" s="187">
        <f>IF(N187="zákl. přenesená",J187,0)</f>
        <v>0</v>
      </c>
      <c r="BH187" s="187">
        <f>IF(N187="sníž. přenesená",J187,0)</f>
        <v>0</v>
      </c>
      <c r="BI187" s="187">
        <f>IF(N187="nulová",J187,0)</f>
        <v>0</v>
      </c>
      <c r="BJ187" s="18" t="s">
        <v>79</v>
      </c>
      <c r="BK187" s="187">
        <f>ROUND(I187*H187,2)</f>
        <v>0</v>
      </c>
      <c r="BL187" s="18" t="s">
        <v>193</v>
      </c>
      <c r="BM187" s="186" t="s">
        <v>1269</v>
      </c>
    </row>
    <row r="188" spans="1:65" s="2" customFormat="1" ht="11.25">
      <c r="A188" s="35"/>
      <c r="B188" s="36"/>
      <c r="C188" s="37"/>
      <c r="D188" s="188" t="s">
        <v>195</v>
      </c>
      <c r="E188" s="37"/>
      <c r="F188" s="189" t="s">
        <v>1015</v>
      </c>
      <c r="G188" s="37"/>
      <c r="H188" s="37"/>
      <c r="I188" s="190"/>
      <c r="J188" s="37"/>
      <c r="K188" s="37"/>
      <c r="L188" s="40"/>
      <c r="M188" s="191"/>
      <c r="N188" s="192"/>
      <c r="O188" s="65"/>
      <c r="P188" s="65"/>
      <c r="Q188" s="65"/>
      <c r="R188" s="65"/>
      <c r="S188" s="65"/>
      <c r="T188" s="66"/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T188" s="18" t="s">
        <v>195</v>
      </c>
      <c r="AU188" s="18" t="s">
        <v>81</v>
      </c>
    </row>
    <row r="189" spans="1:65" s="15" customFormat="1" ht="11.25">
      <c r="B189" s="216"/>
      <c r="C189" s="217"/>
      <c r="D189" s="195" t="s">
        <v>197</v>
      </c>
      <c r="E189" s="218" t="s">
        <v>19</v>
      </c>
      <c r="F189" s="219" t="s">
        <v>305</v>
      </c>
      <c r="G189" s="217"/>
      <c r="H189" s="218" t="s">
        <v>19</v>
      </c>
      <c r="I189" s="220"/>
      <c r="J189" s="217"/>
      <c r="K189" s="217"/>
      <c r="L189" s="221"/>
      <c r="M189" s="222"/>
      <c r="N189" s="223"/>
      <c r="O189" s="223"/>
      <c r="P189" s="223"/>
      <c r="Q189" s="223"/>
      <c r="R189" s="223"/>
      <c r="S189" s="223"/>
      <c r="T189" s="224"/>
      <c r="AT189" s="225" t="s">
        <v>197</v>
      </c>
      <c r="AU189" s="225" t="s">
        <v>81</v>
      </c>
      <c r="AV189" s="15" t="s">
        <v>79</v>
      </c>
      <c r="AW189" s="15" t="s">
        <v>33</v>
      </c>
      <c r="AX189" s="15" t="s">
        <v>71</v>
      </c>
      <c r="AY189" s="225" t="s">
        <v>187</v>
      </c>
    </row>
    <row r="190" spans="1:65" s="13" customFormat="1" ht="11.25">
      <c r="B190" s="193"/>
      <c r="C190" s="194"/>
      <c r="D190" s="195" t="s">
        <v>197</v>
      </c>
      <c r="E190" s="196" t="s">
        <v>19</v>
      </c>
      <c r="F190" s="197" t="s">
        <v>1270</v>
      </c>
      <c r="G190" s="194"/>
      <c r="H190" s="198">
        <v>2371.2829999999999</v>
      </c>
      <c r="I190" s="199"/>
      <c r="J190" s="194"/>
      <c r="K190" s="194"/>
      <c r="L190" s="200"/>
      <c r="M190" s="201"/>
      <c r="N190" s="202"/>
      <c r="O190" s="202"/>
      <c r="P190" s="202"/>
      <c r="Q190" s="202"/>
      <c r="R190" s="202"/>
      <c r="S190" s="202"/>
      <c r="T190" s="203"/>
      <c r="AT190" s="204" t="s">
        <v>197</v>
      </c>
      <c r="AU190" s="204" t="s">
        <v>81</v>
      </c>
      <c r="AV190" s="13" t="s">
        <v>81</v>
      </c>
      <c r="AW190" s="13" t="s">
        <v>33</v>
      </c>
      <c r="AX190" s="13" t="s">
        <v>79</v>
      </c>
      <c r="AY190" s="204" t="s">
        <v>187</v>
      </c>
    </row>
    <row r="191" spans="1:65" s="2" customFormat="1" ht="37.9" customHeight="1">
      <c r="A191" s="35"/>
      <c r="B191" s="36"/>
      <c r="C191" s="175" t="s">
        <v>317</v>
      </c>
      <c r="D191" s="175" t="s">
        <v>189</v>
      </c>
      <c r="E191" s="176" t="s">
        <v>769</v>
      </c>
      <c r="F191" s="177" t="s">
        <v>770</v>
      </c>
      <c r="G191" s="178" t="s">
        <v>144</v>
      </c>
      <c r="H191" s="179">
        <v>902.68</v>
      </c>
      <c r="I191" s="180"/>
      <c r="J191" s="181">
        <f>ROUND(I191*H191,2)</f>
        <v>0</v>
      </c>
      <c r="K191" s="177" t="s">
        <v>192</v>
      </c>
      <c r="L191" s="40"/>
      <c r="M191" s="182" t="s">
        <v>19</v>
      </c>
      <c r="N191" s="183" t="s">
        <v>42</v>
      </c>
      <c r="O191" s="65"/>
      <c r="P191" s="184">
        <f>O191*H191</f>
        <v>0</v>
      </c>
      <c r="Q191" s="184">
        <v>0</v>
      </c>
      <c r="R191" s="184">
        <f>Q191*H191</f>
        <v>0</v>
      </c>
      <c r="S191" s="184">
        <v>0</v>
      </c>
      <c r="T191" s="185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6" t="s">
        <v>193</v>
      </c>
      <c r="AT191" s="186" t="s">
        <v>189</v>
      </c>
      <c r="AU191" s="186" t="s">
        <v>81</v>
      </c>
      <c r="AY191" s="18" t="s">
        <v>187</v>
      </c>
      <c r="BE191" s="187">
        <f>IF(N191="základní",J191,0)</f>
        <v>0</v>
      </c>
      <c r="BF191" s="187">
        <f>IF(N191="snížená",J191,0)</f>
        <v>0</v>
      </c>
      <c r="BG191" s="187">
        <f>IF(N191="zákl. přenesená",J191,0)</f>
        <v>0</v>
      </c>
      <c r="BH191" s="187">
        <f>IF(N191="sníž. přenesená",J191,0)</f>
        <v>0</v>
      </c>
      <c r="BI191" s="187">
        <f>IF(N191="nulová",J191,0)</f>
        <v>0</v>
      </c>
      <c r="BJ191" s="18" t="s">
        <v>79</v>
      </c>
      <c r="BK191" s="187">
        <f>ROUND(I191*H191,2)</f>
        <v>0</v>
      </c>
      <c r="BL191" s="18" t="s">
        <v>193</v>
      </c>
      <c r="BM191" s="186" t="s">
        <v>1271</v>
      </c>
    </row>
    <row r="192" spans="1:65" s="2" customFormat="1" ht="11.25">
      <c r="A192" s="35"/>
      <c r="B192" s="36"/>
      <c r="C192" s="37"/>
      <c r="D192" s="188" t="s">
        <v>195</v>
      </c>
      <c r="E192" s="37"/>
      <c r="F192" s="189" t="s">
        <v>772</v>
      </c>
      <c r="G192" s="37"/>
      <c r="H192" s="37"/>
      <c r="I192" s="190"/>
      <c r="J192" s="37"/>
      <c r="K192" s="37"/>
      <c r="L192" s="40"/>
      <c r="M192" s="191"/>
      <c r="N192" s="192"/>
      <c r="O192" s="65"/>
      <c r="P192" s="65"/>
      <c r="Q192" s="65"/>
      <c r="R192" s="65"/>
      <c r="S192" s="65"/>
      <c r="T192" s="66"/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T192" s="18" t="s">
        <v>195</v>
      </c>
      <c r="AU192" s="18" t="s">
        <v>81</v>
      </c>
    </row>
    <row r="193" spans="1:65" s="13" customFormat="1" ht="11.25">
      <c r="B193" s="193"/>
      <c r="C193" s="194"/>
      <c r="D193" s="195" t="s">
        <v>197</v>
      </c>
      <c r="E193" s="196" t="s">
        <v>19</v>
      </c>
      <c r="F193" s="197" t="s">
        <v>1272</v>
      </c>
      <c r="G193" s="194"/>
      <c r="H193" s="198">
        <v>902.68</v>
      </c>
      <c r="I193" s="199"/>
      <c r="J193" s="194"/>
      <c r="K193" s="194"/>
      <c r="L193" s="200"/>
      <c r="M193" s="201"/>
      <c r="N193" s="202"/>
      <c r="O193" s="202"/>
      <c r="P193" s="202"/>
      <c r="Q193" s="202"/>
      <c r="R193" s="202"/>
      <c r="S193" s="202"/>
      <c r="T193" s="203"/>
      <c r="AT193" s="204" t="s">
        <v>197</v>
      </c>
      <c r="AU193" s="204" t="s">
        <v>81</v>
      </c>
      <c r="AV193" s="13" t="s">
        <v>81</v>
      </c>
      <c r="AW193" s="13" t="s">
        <v>33</v>
      </c>
      <c r="AX193" s="13" t="s">
        <v>79</v>
      </c>
      <c r="AY193" s="204" t="s">
        <v>187</v>
      </c>
    </row>
    <row r="194" spans="1:65" s="2" customFormat="1" ht="37.9" customHeight="1">
      <c r="A194" s="35"/>
      <c r="B194" s="36"/>
      <c r="C194" s="175" t="s">
        <v>322</v>
      </c>
      <c r="D194" s="175" t="s">
        <v>189</v>
      </c>
      <c r="E194" s="176" t="s">
        <v>773</v>
      </c>
      <c r="F194" s="177" t="s">
        <v>774</v>
      </c>
      <c r="G194" s="178" t="s">
        <v>144</v>
      </c>
      <c r="H194" s="179">
        <v>1805.36</v>
      </c>
      <c r="I194" s="180"/>
      <c r="J194" s="181">
        <f>ROUND(I194*H194,2)</f>
        <v>0</v>
      </c>
      <c r="K194" s="177" t="s">
        <v>192</v>
      </c>
      <c r="L194" s="40"/>
      <c r="M194" s="182" t="s">
        <v>19</v>
      </c>
      <c r="N194" s="183" t="s">
        <v>42</v>
      </c>
      <c r="O194" s="65"/>
      <c r="P194" s="184">
        <f>O194*H194</f>
        <v>0</v>
      </c>
      <c r="Q194" s="184">
        <v>0</v>
      </c>
      <c r="R194" s="184">
        <f>Q194*H194</f>
        <v>0</v>
      </c>
      <c r="S194" s="184">
        <v>0</v>
      </c>
      <c r="T194" s="185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6" t="s">
        <v>193</v>
      </c>
      <c r="AT194" s="186" t="s">
        <v>189</v>
      </c>
      <c r="AU194" s="186" t="s">
        <v>81</v>
      </c>
      <c r="AY194" s="18" t="s">
        <v>187</v>
      </c>
      <c r="BE194" s="187">
        <f>IF(N194="základní",J194,0)</f>
        <v>0</v>
      </c>
      <c r="BF194" s="187">
        <f>IF(N194="snížená",J194,0)</f>
        <v>0</v>
      </c>
      <c r="BG194" s="187">
        <f>IF(N194="zákl. přenesená",J194,0)</f>
        <v>0</v>
      </c>
      <c r="BH194" s="187">
        <f>IF(N194="sníž. přenesená",J194,0)</f>
        <v>0</v>
      </c>
      <c r="BI194" s="187">
        <f>IF(N194="nulová",J194,0)</f>
        <v>0</v>
      </c>
      <c r="BJ194" s="18" t="s">
        <v>79</v>
      </c>
      <c r="BK194" s="187">
        <f>ROUND(I194*H194,2)</f>
        <v>0</v>
      </c>
      <c r="BL194" s="18" t="s">
        <v>193</v>
      </c>
      <c r="BM194" s="186" t="s">
        <v>1273</v>
      </c>
    </row>
    <row r="195" spans="1:65" s="2" customFormat="1" ht="11.25">
      <c r="A195" s="35"/>
      <c r="B195" s="36"/>
      <c r="C195" s="37"/>
      <c r="D195" s="188" t="s">
        <v>195</v>
      </c>
      <c r="E195" s="37"/>
      <c r="F195" s="189" t="s">
        <v>776</v>
      </c>
      <c r="G195" s="37"/>
      <c r="H195" s="37"/>
      <c r="I195" s="190"/>
      <c r="J195" s="37"/>
      <c r="K195" s="37"/>
      <c r="L195" s="40"/>
      <c r="M195" s="191"/>
      <c r="N195" s="192"/>
      <c r="O195" s="65"/>
      <c r="P195" s="65"/>
      <c r="Q195" s="65"/>
      <c r="R195" s="65"/>
      <c r="S195" s="65"/>
      <c r="T195" s="66"/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T195" s="18" t="s">
        <v>195</v>
      </c>
      <c r="AU195" s="18" t="s">
        <v>81</v>
      </c>
    </row>
    <row r="196" spans="1:65" s="13" customFormat="1" ht="11.25">
      <c r="B196" s="193"/>
      <c r="C196" s="194"/>
      <c r="D196" s="195" t="s">
        <v>197</v>
      </c>
      <c r="E196" s="194"/>
      <c r="F196" s="197" t="s">
        <v>1274</v>
      </c>
      <c r="G196" s="194"/>
      <c r="H196" s="198">
        <v>1805.36</v>
      </c>
      <c r="I196" s="199"/>
      <c r="J196" s="194"/>
      <c r="K196" s="194"/>
      <c r="L196" s="200"/>
      <c r="M196" s="201"/>
      <c r="N196" s="202"/>
      <c r="O196" s="202"/>
      <c r="P196" s="202"/>
      <c r="Q196" s="202"/>
      <c r="R196" s="202"/>
      <c r="S196" s="202"/>
      <c r="T196" s="203"/>
      <c r="AT196" s="204" t="s">
        <v>197</v>
      </c>
      <c r="AU196" s="204" t="s">
        <v>81</v>
      </c>
      <c r="AV196" s="13" t="s">
        <v>81</v>
      </c>
      <c r="AW196" s="13" t="s">
        <v>4</v>
      </c>
      <c r="AX196" s="13" t="s">
        <v>79</v>
      </c>
      <c r="AY196" s="204" t="s">
        <v>187</v>
      </c>
    </row>
    <row r="197" spans="1:65" s="2" customFormat="1" ht="24.2" customHeight="1">
      <c r="A197" s="35"/>
      <c r="B197" s="36"/>
      <c r="C197" s="175" t="s">
        <v>327</v>
      </c>
      <c r="D197" s="175" t="s">
        <v>189</v>
      </c>
      <c r="E197" s="176" t="s">
        <v>318</v>
      </c>
      <c r="F197" s="177" t="s">
        <v>319</v>
      </c>
      <c r="G197" s="178" t="s">
        <v>144</v>
      </c>
      <c r="H197" s="179">
        <v>790.428</v>
      </c>
      <c r="I197" s="180"/>
      <c r="J197" s="181">
        <f>ROUND(I197*H197,2)</f>
        <v>0</v>
      </c>
      <c r="K197" s="177" t="s">
        <v>192</v>
      </c>
      <c r="L197" s="40"/>
      <c r="M197" s="182" t="s">
        <v>19</v>
      </c>
      <c r="N197" s="183" t="s">
        <v>42</v>
      </c>
      <c r="O197" s="65"/>
      <c r="P197" s="184">
        <f>O197*H197</f>
        <v>0</v>
      </c>
      <c r="Q197" s="184">
        <v>0</v>
      </c>
      <c r="R197" s="184">
        <f>Q197*H197</f>
        <v>0</v>
      </c>
      <c r="S197" s="184">
        <v>0</v>
      </c>
      <c r="T197" s="185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6" t="s">
        <v>193</v>
      </c>
      <c r="AT197" s="186" t="s">
        <v>189</v>
      </c>
      <c r="AU197" s="186" t="s">
        <v>81</v>
      </c>
      <c r="AY197" s="18" t="s">
        <v>187</v>
      </c>
      <c r="BE197" s="187">
        <f>IF(N197="základní",J197,0)</f>
        <v>0</v>
      </c>
      <c r="BF197" s="187">
        <f>IF(N197="snížená",J197,0)</f>
        <v>0</v>
      </c>
      <c r="BG197" s="187">
        <f>IF(N197="zákl. přenesená",J197,0)</f>
        <v>0</v>
      </c>
      <c r="BH197" s="187">
        <f>IF(N197="sníž. přenesená",J197,0)</f>
        <v>0</v>
      </c>
      <c r="BI197" s="187">
        <f>IF(N197="nulová",J197,0)</f>
        <v>0</v>
      </c>
      <c r="BJ197" s="18" t="s">
        <v>79</v>
      </c>
      <c r="BK197" s="187">
        <f>ROUND(I197*H197,2)</f>
        <v>0</v>
      </c>
      <c r="BL197" s="18" t="s">
        <v>193</v>
      </c>
      <c r="BM197" s="186" t="s">
        <v>1275</v>
      </c>
    </row>
    <row r="198" spans="1:65" s="2" customFormat="1" ht="11.25">
      <c r="A198" s="35"/>
      <c r="B198" s="36"/>
      <c r="C198" s="37"/>
      <c r="D198" s="188" t="s">
        <v>195</v>
      </c>
      <c r="E198" s="37"/>
      <c r="F198" s="189" t="s">
        <v>321</v>
      </c>
      <c r="G198" s="37"/>
      <c r="H198" s="37"/>
      <c r="I198" s="190"/>
      <c r="J198" s="37"/>
      <c r="K198" s="37"/>
      <c r="L198" s="40"/>
      <c r="M198" s="191"/>
      <c r="N198" s="192"/>
      <c r="O198" s="65"/>
      <c r="P198" s="65"/>
      <c r="Q198" s="65"/>
      <c r="R198" s="65"/>
      <c r="S198" s="65"/>
      <c r="T198" s="66"/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T198" s="18" t="s">
        <v>195</v>
      </c>
      <c r="AU198" s="18" t="s">
        <v>81</v>
      </c>
    </row>
    <row r="199" spans="1:65" s="13" customFormat="1" ht="11.25">
      <c r="B199" s="193"/>
      <c r="C199" s="194"/>
      <c r="D199" s="195" t="s">
        <v>197</v>
      </c>
      <c r="E199" s="196" t="s">
        <v>19</v>
      </c>
      <c r="F199" s="197" t="s">
        <v>1276</v>
      </c>
      <c r="G199" s="194"/>
      <c r="H199" s="198">
        <v>790.428</v>
      </c>
      <c r="I199" s="199"/>
      <c r="J199" s="194"/>
      <c r="K199" s="194"/>
      <c r="L199" s="200"/>
      <c r="M199" s="201"/>
      <c r="N199" s="202"/>
      <c r="O199" s="202"/>
      <c r="P199" s="202"/>
      <c r="Q199" s="202"/>
      <c r="R199" s="202"/>
      <c r="S199" s="202"/>
      <c r="T199" s="203"/>
      <c r="AT199" s="204" t="s">
        <v>197</v>
      </c>
      <c r="AU199" s="204" t="s">
        <v>81</v>
      </c>
      <c r="AV199" s="13" t="s">
        <v>81</v>
      </c>
      <c r="AW199" s="13" t="s">
        <v>33</v>
      </c>
      <c r="AX199" s="13" t="s">
        <v>79</v>
      </c>
      <c r="AY199" s="204" t="s">
        <v>187</v>
      </c>
    </row>
    <row r="200" spans="1:65" s="2" customFormat="1" ht="24.2" customHeight="1">
      <c r="A200" s="35"/>
      <c r="B200" s="36"/>
      <c r="C200" s="175" t="s">
        <v>335</v>
      </c>
      <c r="D200" s="175" t="s">
        <v>189</v>
      </c>
      <c r="E200" s="176" t="s">
        <v>323</v>
      </c>
      <c r="F200" s="177" t="s">
        <v>324</v>
      </c>
      <c r="G200" s="178" t="s">
        <v>144</v>
      </c>
      <c r="H200" s="179">
        <v>1185.6410000000001</v>
      </c>
      <c r="I200" s="180"/>
      <c r="J200" s="181">
        <f>ROUND(I200*H200,2)</f>
        <v>0</v>
      </c>
      <c r="K200" s="177" t="s">
        <v>192</v>
      </c>
      <c r="L200" s="40"/>
      <c r="M200" s="182" t="s">
        <v>19</v>
      </c>
      <c r="N200" s="183" t="s">
        <v>42</v>
      </c>
      <c r="O200" s="65"/>
      <c r="P200" s="184">
        <f>O200*H200</f>
        <v>0</v>
      </c>
      <c r="Q200" s="184">
        <v>0</v>
      </c>
      <c r="R200" s="184">
        <f>Q200*H200</f>
        <v>0</v>
      </c>
      <c r="S200" s="184">
        <v>0</v>
      </c>
      <c r="T200" s="185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6" t="s">
        <v>193</v>
      </c>
      <c r="AT200" s="186" t="s">
        <v>189</v>
      </c>
      <c r="AU200" s="186" t="s">
        <v>81</v>
      </c>
      <c r="AY200" s="18" t="s">
        <v>187</v>
      </c>
      <c r="BE200" s="187">
        <f>IF(N200="základní",J200,0)</f>
        <v>0</v>
      </c>
      <c r="BF200" s="187">
        <f>IF(N200="snížená",J200,0)</f>
        <v>0</v>
      </c>
      <c r="BG200" s="187">
        <f>IF(N200="zákl. přenesená",J200,0)</f>
        <v>0</v>
      </c>
      <c r="BH200" s="187">
        <f>IF(N200="sníž. přenesená",J200,0)</f>
        <v>0</v>
      </c>
      <c r="BI200" s="187">
        <f>IF(N200="nulová",J200,0)</f>
        <v>0</v>
      </c>
      <c r="BJ200" s="18" t="s">
        <v>79</v>
      </c>
      <c r="BK200" s="187">
        <f>ROUND(I200*H200,2)</f>
        <v>0</v>
      </c>
      <c r="BL200" s="18" t="s">
        <v>193</v>
      </c>
      <c r="BM200" s="186" t="s">
        <v>1277</v>
      </c>
    </row>
    <row r="201" spans="1:65" s="2" customFormat="1" ht="11.25">
      <c r="A201" s="35"/>
      <c r="B201" s="36"/>
      <c r="C201" s="37"/>
      <c r="D201" s="188" t="s">
        <v>195</v>
      </c>
      <c r="E201" s="37"/>
      <c r="F201" s="189" t="s">
        <v>326</v>
      </c>
      <c r="G201" s="37"/>
      <c r="H201" s="37"/>
      <c r="I201" s="190"/>
      <c r="J201" s="37"/>
      <c r="K201" s="37"/>
      <c r="L201" s="40"/>
      <c r="M201" s="191"/>
      <c r="N201" s="192"/>
      <c r="O201" s="65"/>
      <c r="P201" s="65"/>
      <c r="Q201" s="65"/>
      <c r="R201" s="65"/>
      <c r="S201" s="65"/>
      <c r="T201" s="66"/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T201" s="18" t="s">
        <v>195</v>
      </c>
      <c r="AU201" s="18" t="s">
        <v>81</v>
      </c>
    </row>
    <row r="202" spans="1:65" s="13" customFormat="1" ht="11.25">
      <c r="B202" s="193"/>
      <c r="C202" s="194"/>
      <c r="D202" s="195" t="s">
        <v>197</v>
      </c>
      <c r="E202" s="196" t="s">
        <v>19</v>
      </c>
      <c r="F202" s="197" t="s">
        <v>1278</v>
      </c>
      <c r="G202" s="194"/>
      <c r="H202" s="198">
        <v>1185.6410000000001</v>
      </c>
      <c r="I202" s="199"/>
      <c r="J202" s="194"/>
      <c r="K202" s="194"/>
      <c r="L202" s="200"/>
      <c r="M202" s="201"/>
      <c r="N202" s="202"/>
      <c r="O202" s="202"/>
      <c r="P202" s="202"/>
      <c r="Q202" s="202"/>
      <c r="R202" s="202"/>
      <c r="S202" s="202"/>
      <c r="T202" s="203"/>
      <c r="AT202" s="204" t="s">
        <v>197</v>
      </c>
      <c r="AU202" s="204" t="s">
        <v>81</v>
      </c>
      <c r="AV202" s="13" t="s">
        <v>81</v>
      </c>
      <c r="AW202" s="13" t="s">
        <v>33</v>
      </c>
      <c r="AX202" s="13" t="s">
        <v>79</v>
      </c>
      <c r="AY202" s="204" t="s">
        <v>187</v>
      </c>
    </row>
    <row r="203" spans="1:65" s="2" customFormat="1" ht="24.2" customHeight="1">
      <c r="A203" s="35"/>
      <c r="B203" s="36"/>
      <c r="C203" s="175" t="s">
        <v>345</v>
      </c>
      <c r="D203" s="175" t="s">
        <v>189</v>
      </c>
      <c r="E203" s="176" t="s">
        <v>328</v>
      </c>
      <c r="F203" s="177" t="s">
        <v>329</v>
      </c>
      <c r="G203" s="178" t="s">
        <v>330</v>
      </c>
      <c r="H203" s="179">
        <v>1715.0920000000001</v>
      </c>
      <c r="I203" s="180"/>
      <c r="J203" s="181">
        <f>ROUND(I203*H203,2)</f>
        <v>0</v>
      </c>
      <c r="K203" s="177" t="s">
        <v>192</v>
      </c>
      <c r="L203" s="40"/>
      <c r="M203" s="182" t="s">
        <v>19</v>
      </c>
      <c r="N203" s="183" t="s">
        <v>42</v>
      </c>
      <c r="O203" s="65"/>
      <c r="P203" s="184">
        <f>O203*H203</f>
        <v>0</v>
      </c>
      <c r="Q203" s="184">
        <v>0</v>
      </c>
      <c r="R203" s="184">
        <f>Q203*H203</f>
        <v>0</v>
      </c>
      <c r="S203" s="184">
        <v>0</v>
      </c>
      <c r="T203" s="185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86" t="s">
        <v>193</v>
      </c>
      <c r="AT203" s="186" t="s">
        <v>189</v>
      </c>
      <c r="AU203" s="186" t="s">
        <v>81</v>
      </c>
      <c r="AY203" s="18" t="s">
        <v>187</v>
      </c>
      <c r="BE203" s="187">
        <f>IF(N203="základní",J203,0)</f>
        <v>0</v>
      </c>
      <c r="BF203" s="187">
        <f>IF(N203="snížená",J203,0)</f>
        <v>0</v>
      </c>
      <c r="BG203" s="187">
        <f>IF(N203="zákl. přenesená",J203,0)</f>
        <v>0</v>
      </c>
      <c r="BH203" s="187">
        <f>IF(N203="sníž. přenesená",J203,0)</f>
        <v>0</v>
      </c>
      <c r="BI203" s="187">
        <f>IF(N203="nulová",J203,0)</f>
        <v>0</v>
      </c>
      <c r="BJ203" s="18" t="s">
        <v>79</v>
      </c>
      <c r="BK203" s="187">
        <f>ROUND(I203*H203,2)</f>
        <v>0</v>
      </c>
      <c r="BL203" s="18" t="s">
        <v>193</v>
      </c>
      <c r="BM203" s="186" t="s">
        <v>1279</v>
      </c>
    </row>
    <row r="204" spans="1:65" s="2" customFormat="1" ht="11.25">
      <c r="A204" s="35"/>
      <c r="B204" s="36"/>
      <c r="C204" s="37"/>
      <c r="D204" s="188" t="s">
        <v>195</v>
      </c>
      <c r="E204" s="37"/>
      <c r="F204" s="189" t="s">
        <v>332</v>
      </c>
      <c r="G204" s="37"/>
      <c r="H204" s="37"/>
      <c r="I204" s="190"/>
      <c r="J204" s="37"/>
      <c r="K204" s="37"/>
      <c r="L204" s="40"/>
      <c r="M204" s="191"/>
      <c r="N204" s="192"/>
      <c r="O204" s="65"/>
      <c r="P204" s="65"/>
      <c r="Q204" s="65"/>
      <c r="R204" s="65"/>
      <c r="S204" s="65"/>
      <c r="T204" s="66"/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T204" s="18" t="s">
        <v>195</v>
      </c>
      <c r="AU204" s="18" t="s">
        <v>81</v>
      </c>
    </row>
    <row r="205" spans="1:65" s="15" customFormat="1" ht="11.25">
      <c r="B205" s="216"/>
      <c r="C205" s="217"/>
      <c r="D205" s="195" t="s">
        <v>197</v>
      </c>
      <c r="E205" s="218" t="s">
        <v>19</v>
      </c>
      <c r="F205" s="219" t="s">
        <v>333</v>
      </c>
      <c r="G205" s="217"/>
      <c r="H205" s="218" t="s">
        <v>19</v>
      </c>
      <c r="I205" s="220"/>
      <c r="J205" s="217"/>
      <c r="K205" s="217"/>
      <c r="L205" s="221"/>
      <c r="M205" s="222"/>
      <c r="N205" s="223"/>
      <c r="O205" s="223"/>
      <c r="P205" s="223"/>
      <c r="Q205" s="223"/>
      <c r="R205" s="223"/>
      <c r="S205" s="223"/>
      <c r="T205" s="224"/>
      <c r="AT205" s="225" t="s">
        <v>197</v>
      </c>
      <c r="AU205" s="225" t="s">
        <v>81</v>
      </c>
      <c r="AV205" s="15" t="s">
        <v>79</v>
      </c>
      <c r="AW205" s="15" t="s">
        <v>33</v>
      </c>
      <c r="AX205" s="15" t="s">
        <v>71</v>
      </c>
      <c r="AY205" s="225" t="s">
        <v>187</v>
      </c>
    </row>
    <row r="206" spans="1:65" s="13" customFormat="1" ht="11.25">
      <c r="B206" s="193"/>
      <c r="C206" s="194"/>
      <c r="D206" s="195" t="s">
        <v>197</v>
      </c>
      <c r="E206" s="196" t="s">
        <v>19</v>
      </c>
      <c r="F206" s="197" t="s">
        <v>1280</v>
      </c>
      <c r="G206" s="194"/>
      <c r="H206" s="198">
        <v>1715.0920000000001</v>
      </c>
      <c r="I206" s="199"/>
      <c r="J206" s="194"/>
      <c r="K206" s="194"/>
      <c r="L206" s="200"/>
      <c r="M206" s="201"/>
      <c r="N206" s="202"/>
      <c r="O206" s="202"/>
      <c r="P206" s="202"/>
      <c r="Q206" s="202"/>
      <c r="R206" s="202"/>
      <c r="S206" s="202"/>
      <c r="T206" s="203"/>
      <c r="AT206" s="204" t="s">
        <v>197</v>
      </c>
      <c r="AU206" s="204" t="s">
        <v>81</v>
      </c>
      <c r="AV206" s="13" t="s">
        <v>81</v>
      </c>
      <c r="AW206" s="13" t="s">
        <v>33</v>
      </c>
      <c r="AX206" s="13" t="s">
        <v>79</v>
      </c>
      <c r="AY206" s="204" t="s">
        <v>187</v>
      </c>
    </row>
    <row r="207" spans="1:65" s="2" customFormat="1" ht="24.2" customHeight="1">
      <c r="A207" s="35"/>
      <c r="B207" s="36"/>
      <c r="C207" s="175" t="s">
        <v>354</v>
      </c>
      <c r="D207" s="175" t="s">
        <v>189</v>
      </c>
      <c r="E207" s="176" t="s">
        <v>336</v>
      </c>
      <c r="F207" s="177" t="s">
        <v>337</v>
      </c>
      <c r="G207" s="178" t="s">
        <v>144</v>
      </c>
      <c r="H207" s="179">
        <v>1426.1279999999999</v>
      </c>
      <c r="I207" s="180"/>
      <c r="J207" s="181">
        <f>ROUND(I207*H207,2)</f>
        <v>0</v>
      </c>
      <c r="K207" s="177" t="s">
        <v>192</v>
      </c>
      <c r="L207" s="40"/>
      <c r="M207" s="182" t="s">
        <v>19</v>
      </c>
      <c r="N207" s="183" t="s">
        <v>42</v>
      </c>
      <c r="O207" s="65"/>
      <c r="P207" s="184">
        <f>O207*H207</f>
        <v>0</v>
      </c>
      <c r="Q207" s="184">
        <v>0</v>
      </c>
      <c r="R207" s="184">
        <f>Q207*H207</f>
        <v>0</v>
      </c>
      <c r="S207" s="184">
        <v>0</v>
      </c>
      <c r="T207" s="185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86" t="s">
        <v>193</v>
      </c>
      <c r="AT207" s="186" t="s">
        <v>189</v>
      </c>
      <c r="AU207" s="186" t="s">
        <v>81</v>
      </c>
      <c r="AY207" s="18" t="s">
        <v>187</v>
      </c>
      <c r="BE207" s="187">
        <f>IF(N207="základní",J207,0)</f>
        <v>0</v>
      </c>
      <c r="BF207" s="187">
        <f>IF(N207="snížená",J207,0)</f>
        <v>0</v>
      </c>
      <c r="BG207" s="187">
        <f>IF(N207="zákl. přenesená",J207,0)</f>
        <v>0</v>
      </c>
      <c r="BH207" s="187">
        <f>IF(N207="sníž. přenesená",J207,0)</f>
        <v>0</v>
      </c>
      <c r="BI207" s="187">
        <f>IF(N207="nulová",J207,0)</f>
        <v>0</v>
      </c>
      <c r="BJ207" s="18" t="s">
        <v>79</v>
      </c>
      <c r="BK207" s="187">
        <f>ROUND(I207*H207,2)</f>
        <v>0</v>
      </c>
      <c r="BL207" s="18" t="s">
        <v>193</v>
      </c>
      <c r="BM207" s="186" t="s">
        <v>1281</v>
      </c>
    </row>
    <row r="208" spans="1:65" s="2" customFormat="1" ht="11.25">
      <c r="A208" s="35"/>
      <c r="B208" s="36"/>
      <c r="C208" s="37"/>
      <c r="D208" s="188" t="s">
        <v>195</v>
      </c>
      <c r="E208" s="37"/>
      <c r="F208" s="189" t="s">
        <v>339</v>
      </c>
      <c r="G208" s="37"/>
      <c r="H208" s="37"/>
      <c r="I208" s="190"/>
      <c r="J208" s="37"/>
      <c r="K208" s="37"/>
      <c r="L208" s="40"/>
      <c r="M208" s="191"/>
      <c r="N208" s="192"/>
      <c r="O208" s="65"/>
      <c r="P208" s="65"/>
      <c r="Q208" s="65"/>
      <c r="R208" s="65"/>
      <c r="S208" s="65"/>
      <c r="T208" s="66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T208" s="18" t="s">
        <v>195</v>
      </c>
      <c r="AU208" s="18" t="s">
        <v>81</v>
      </c>
    </row>
    <row r="209" spans="1:65" s="13" customFormat="1" ht="11.25">
      <c r="B209" s="193"/>
      <c r="C209" s="194"/>
      <c r="D209" s="195" t="s">
        <v>197</v>
      </c>
      <c r="E209" s="196" t="s">
        <v>19</v>
      </c>
      <c r="F209" s="197" t="s">
        <v>1282</v>
      </c>
      <c r="G209" s="194"/>
      <c r="H209" s="198">
        <v>1976.069</v>
      </c>
      <c r="I209" s="199"/>
      <c r="J209" s="194"/>
      <c r="K209" s="194"/>
      <c r="L209" s="200"/>
      <c r="M209" s="201"/>
      <c r="N209" s="202"/>
      <c r="O209" s="202"/>
      <c r="P209" s="202"/>
      <c r="Q209" s="202"/>
      <c r="R209" s="202"/>
      <c r="S209" s="202"/>
      <c r="T209" s="203"/>
      <c r="AT209" s="204" t="s">
        <v>197</v>
      </c>
      <c r="AU209" s="204" t="s">
        <v>81</v>
      </c>
      <c r="AV209" s="13" t="s">
        <v>81</v>
      </c>
      <c r="AW209" s="13" t="s">
        <v>33</v>
      </c>
      <c r="AX209" s="13" t="s">
        <v>71</v>
      </c>
      <c r="AY209" s="204" t="s">
        <v>187</v>
      </c>
    </row>
    <row r="210" spans="1:65" s="13" customFormat="1" ht="11.25">
      <c r="B210" s="193"/>
      <c r="C210" s="194"/>
      <c r="D210" s="195" t="s">
        <v>197</v>
      </c>
      <c r="E210" s="196" t="s">
        <v>19</v>
      </c>
      <c r="F210" s="197" t="s">
        <v>1283</v>
      </c>
      <c r="G210" s="194"/>
      <c r="H210" s="198">
        <v>-524.96699999999998</v>
      </c>
      <c r="I210" s="199"/>
      <c r="J210" s="194"/>
      <c r="K210" s="194"/>
      <c r="L210" s="200"/>
      <c r="M210" s="201"/>
      <c r="N210" s="202"/>
      <c r="O210" s="202"/>
      <c r="P210" s="202"/>
      <c r="Q210" s="202"/>
      <c r="R210" s="202"/>
      <c r="S210" s="202"/>
      <c r="T210" s="203"/>
      <c r="AT210" s="204" t="s">
        <v>197</v>
      </c>
      <c r="AU210" s="204" t="s">
        <v>81</v>
      </c>
      <c r="AV210" s="13" t="s">
        <v>81</v>
      </c>
      <c r="AW210" s="13" t="s">
        <v>33</v>
      </c>
      <c r="AX210" s="13" t="s">
        <v>71</v>
      </c>
      <c r="AY210" s="204" t="s">
        <v>187</v>
      </c>
    </row>
    <row r="211" spans="1:65" s="13" customFormat="1" ht="11.25">
      <c r="B211" s="193"/>
      <c r="C211" s="194"/>
      <c r="D211" s="195" t="s">
        <v>197</v>
      </c>
      <c r="E211" s="196" t="s">
        <v>19</v>
      </c>
      <c r="F211" s="197" t="s">
        <v>1284</v>
      </c>
      <c r="G211" s="194"/>
      <c r="H211" s="198">
        <v>-19.602</v>
      </c>
      <c r="I211" s="199"/>
      <c r="J211" s="194"/>
      <c r="K211" s="194"/>
      <c r="L211" s="200"/>
      <c r="M211" s="201"/>
      <c r="N211" s="202"/>
      <c r="O211" s="202"/>
      <c r="P211" s="202"/>
      <c r="Q211" s="202"/>
      <c r="R211" s="202"/>
      <c r="S211" s="202"/>
      <c r="T211" s="203"/>
      <c r="AT211" s="204" t="s">
        <v>197</v>
      </c>
      <c r="AU211" s="204" t="s">
        <v>81</v>
      </c>
      <c r="AV211" s="13" t="s">
        <v>81</v>
      </c>
      <c r="AW211" s="13" t="s">
        <v>33</v>
      </c>
      <c r="AX211" s="13" t="s">
        <v>71</v>
      </c>
      <c r="AY211" s="204" t="s">
        <v>187</v>
      </c>
    </row>
    <row r="212" spans="1:65" s="13" customFormat="1" ht="11.25">
      <c r="B212" s="193"/>
      <c r="C212" s="194"/>
      <c r="D212" s="195" t="s">
        <v>197</v>
      </c>
      <c r="E212" s="196" t="s">
        <v>19</v>
      </c>
      <c r="F212" s="197" t="s">
        <v>1285</v>
      </c>
      <c r="G212" s="194"/>
      <c r="H212" s="198">
        <v>-5.3719999999999999</v>
      </c>
      <c r="I212" s="199"/>
      <c r="J212" s="194"/>
      <c r="K212" s="194"/>
      <c r="L212" s="200"/>
      <c r="M212" s="201"/>
      <c r="N212" s="202"/>
      <c r="O212" s="202"/>
      <c r="P212" s="202"/>
      <c r="Q212" s="202"/>
      <c r="R212" s="202"/>
      <c r="S212" s="202"/>
      <c r="T212" s="203"/>
      <c r="AT212" s="204" t="s">
        <v>197</v>
      </c>
      <c r="AU212" s="204" t="s">
        <v>81</v>
      </c>
      <c r="AV212" s="13" t="s">
        <v>81</v>
      </c>
      <c r="AW212" s="13" t="s">
        <v>33</v>
      </c>
      <c r="AX212" s="13" t="s">
        <v>71</v>
      </c>
      <c r="AY212" s="204" t="s">
        <v>187</v>
      </c>
    </row>
    <row r="213" spans="1:65" s="14" customFormat="1" ht="11.25">
      <c r="B213" s="205"/>
      <c r="C213" s="206"/>
      <c r="D213" s="195" t="s">
        <v>197</v>
      </c>
      <c r="E213" s="207" t="s">
        <v>147</v>
      </c>
      <c r="F213" s="208" t="s">
        <v>199</v>
      </c>
      <c r="G213" s="206"/>
      <c r="H213" s="209">
        <v>1426.1279999999999</v>
      </c>
      <c r="I213" s="210"/>
      <c r="J213" s="206"/>
      <c r="K213" s="206"/>
      <c r="L213" s="211"/>
      <c r="M213" s="212"/>
      <c r="N213" s="213"/>
      <c r="O213" s="213"/>
      <c r="P213" s="213"/>
      <c r="Q213" s="213"/>
      <c r="R213" s="213"/>
      <c r="S213" s="213"/>
      <c r="T213" s="214"/>
      <c r="AT213" s="215" t="s">
        <v>197</v>
      </c>
      <c r="AU213" s="215" t="s">
        <v>81</v>
      </c>
      <c r="AV213" s="14" t="s">
        <v>193</v>
      </c>
      <c r="AW213" s="14" t="s">
        <v>33</v>
      </c>
      <c r="AX213" s="14" t="s">
        <v>79</v>
      </c>
      <c r="AY213" s="215" t="s">
        <v>187</v>
      </c>
    </row>
    <row r="214" spans="1:65" s="2" customFormat="1" ht="16.5" customHeight="1">
      <c r="A214" s="35"/>
      <c r="B214" s="36"/>
      <c r="C214" s="226" t="s">
        <v>362</v>
      </c>
      <c r="D214" s="226" t="s">
        <v>346</v>
      </c>
      <c r="E214" s="227" t="s">
        <v>1286</v>
      </c>
      <c r="F214" s="228" t="s">
        <v>1287</v>
      </c>
      <c r="G214" s="229" t="s">
        <v>330</v>
      </c>
      <c r="H214" s="230">
        <v>634.92999999999995</v>
      </c>
      <c r="I214" s="231"/>
      <c r="J214" s="232">
        <f>ROUND(I214*H214,2)</f>
        <v>0</v>
      </c>
      <c r="K214" s="228" t="s">
        <v>192</v>
      </c>
      <c r="L214" s="233"/>
      <c r="M214" s="234" t="s">
        <v>19</v>
      </c>
      <c r="N214" s="235" t="s">
        <v>42</v>
      </c>
      <c r="O214" s="65"/>
      <c r="P214" s="184">
        <f>O214*H214</f>
        <v>0</v>
      </c>
      <c r="Q214" s="184">
        <v>0</v>
      </c>
      <c r="R214" s="184">
        <f>Q214*H214</f>
        <v>0</v>
      </c>
      <c r="S214" s="184">
        <v>0</v>
      </c>
      <c r="T214" s="185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86" t="s">
        <v>232</v>
      </c>
      <c r="AT214" s="186" t="s">
        <v>346</v>
      </c>
      <c r="AU214" s="186" t="s">
        <v>81</v>
      </c>
      <c r="AY214" s="18" t="s">
        <v>187</v>
      </c>
      <c r="BE214" s="187">
        <f>IF(N214="základní",J214,0)</f>
        <v>0</v>
      </c>
      <c r="BF214" s="187">
        <f>IF(N214="snížená",J214,0)</f>
        <v>0</v>
      </c>
      <c r="BG214" s="187">
        <f>IF(N214="zákl. přenesená",J214,0)</f>
        <v>0</v>
      </c>
      <c r="BH214" s="187">
        <f>IF(N214="sníž. přenesená",J214,0)</f>
        <v>0</v>
      </c>
      <c r="BI214" s="187">
        <f>IF(N214="nulová",J214,0)</f>
        <v>0</v>
      </c>
      <c r="BJ214" s="18" t="s">
        <v>79</v>
      </c>
      <c r="BK214" s="187">
        <f>ROUND(I214*H214,2)</f>
        <v>0</v>
      </c>
      <c r="BL214" s="18" t="s">
        <v>193</v>
      </c>
      <c r="BM214" s="186" t="s">
        <v>1288</v>
      </c>
    </row>
    <row r="215" spans="1:65" s="13" customFormat="1" ht="11.25">
      <c r="B215" s="193"/>
      <c r="C215" s="194"/>
      <c r="D215" s="195" t="s">
        <v>197</v>
      </c>
      <c r="E215" s="196" t="s">
        <v>19</v>
      </c>
      <c r="F215" s="197" t="s">
        <v>1289</v>
      </c>
      <c r="G215" s="194"/>
      <c r="H215" s="198">
        <v>84.3</v>
      </c>
      <c r="I215" s="199"/>
      <c r="J215" s="194"/>
      <c r="K215" s="194"/>
      <c r="L215" s="200"/>
      <c r="M215" s="201"/>
      <c r="N215" s="202"/>
      <c r="O215" s="202"/>
      <c r="P215" s="202"/>
      <c r="Q215" s="202"/>
      <c r="R215" s="202"/>
      <c r="S215" s="202"/>
      <c r="T215" s="203"/>
      <c r="AT215" s="204" t="s">
        <v>197</v>
      </c>
      <c r="AU215" s="204" t="s">
        <v>81</v>
      </c>
      <c r="AV215" s="13" t="s">
        <v>81</v>
      </c>
      <c r="AW215" s="13" t="s">
        <v>33</v>
      </c>
      <c r="AX215" s="13" t="s">
        <v>71</v>
      </c>
      <c r="AY215" s="204" t="s">
        <v>187</v>
      </c>
    </row>
    <row r="216" spans="1:65" s="13" customFormat="1" ht="11.25">
      <c r="B216" s="193"/>
      <c r="C216" s="194"/>
      <c r="D216" s="195" t="s">
        <v>197</v>
      </c>
      <c r="E216" s="196" t="s">
        <v>19</v>
      </c>
      <c r="F216" s="197" t="s">
        <v>1290</v>
      </c>
      <c r="G216" s="194"/>
      <c r="H216" s="198">
        <v>268.43900000000002</v>
      </c>
      <c r="I216" s="199"/>
      <c r="J216" s="194"/>
      <c r="K216" s="194"/>
      <c r="L216" s="200"/>
      <c r="M216" s="201"/>
      <c r="N216" s="202"/>
      <c r="O216" s="202"/>
      <c r="P216" s="202"/>
      <c r="Q216" s="202"/>
      <c r="R216" s="202"/>
      <c r="S216" s="202"/>
      <c r="T216" s="203"/>
      <c r="AT216" s="204" t="s">
        <v>197</v>
      </c>
      <c r="AU216" s="204" t="s">
        <v>81</v>
      </c>
      <c r="AV216" s="13" t="s">
        <v>81</v>
      </c>
      <c r="AW216" s="13" t="s">
        <v>33</v>
      </c>
      <c r="AX216" s="13" t="s">
        <v>71</v>
      </c>
      <c r="AY216" s="204" t="s">
        <v>187</v>
      </c>
    </row>
    <row r="217" spans="1:65" s="14" customFormat="1" ht="11.25">
      <c r="B217" s="205"/>
      <c r="C217" s="206"/>
      <c r="D217" s="195" t="s">
        <v>197</v>
      </c>
      <c r="E217" s="207" t="s">
        <v>150</v>
      </c>
      <c r="F217" s="208" t="s">
        <v>199</v>
      </c>
      <c r="G217" s="206"/>
      <c r="H217" s="209">
        <v>352.73899999999998</v>
      </c>
      <c r="I217" s="210"/>
      <c r="J217" s="206"/>
      <c r="K217" s="206"/>
      <c r="L217" s="211"/>
      <c r="M217" s="212"/>
      <c r="N217" s="213"/>
      <c r="O217" s="213"/>
      <c r="P217" s="213"/>
      <c r="Q217" s="213"/>
      <c r="R217" s="213"/>
      <c r="S217" s="213"/>
      <c r="T217" s="214"/>
      <c r="AT217" s="215" t="s">
        <v>197</v>
      </c>
      <c r="AU217" s="215" t="s">
        <v>81</v>
      </c>
      <c r="AV217" s="14" t="s">
        <v>193</v>
      </c>
      <c r="AW217" s="14" t="s">
        <v>33</v>
      </c>
      <c r="AX217" s="14" t="s">
        <v>71</v>
      </c>
      <c r="AY217" s="215" t="s">
        <v>187</v>
      </c>
    </row>
    <row r="218" spans="1:65" s="13" customFormat="1" ht="11.25">
      <c r="B218" s="193"/>
      <c r="C218" s="194"/>
      <c r="D218" s="195" t="s">
        <v>197</v>
      </c>
      <c r="E218" s="196" t="s">
        <v>19</v>
      </c>
      <c r="F218" s="197" t="s">
        <v>353</v>
      </c>
      <c r="G218" s="194"/>
      <c r="H218" s="198">
        <v>634.92999999999995</v>
      </c>
      <c r="I218" s="199"/>
      <c r="J218" s="194"/>
      <c r="K218" s="194"/>
      <c r="L218" s="200"/>
      <c r="M218" s="201"/>
      <c r="N218" s="202"/>
      <c r="O218" s="202"/>
      <c r="P218" s="202"/>
      <c r="Q218" s="202"/>
      <c r="R218" s="202"/>
      <c r="S218" s="202"/>
      <c r="T218" s="203"/>
      <c r="AT218" s="204" t="s">
        <v>197</v>
      </c>
      <c r="AU218" s="204" t="s">
        <v>81</v>
      </c>
      <c r="AV218" s="13" t="s">
        <v>81</v>
      </c>
      <c r="AW218" s="13" t="s">
        <v>33</v>
      </c>
      <c r="AX218" s="13" t="s">
        <v>79</v>
      </c>
      <c r="AY218" s="204" t="s">
        <v>187</v>
      </c>
    </row>
    <row r="219" spans="1:65" s="2" customFormat="1" ht="37.9" customHeight="1">
      <c r="A219" s="35"/>
      <c r="B219" s="36"/>
      <c r="C219" s="175" t="s">
        <v>367</v>
      </c>
      <c r="D219" s="175" t="s">
        <v>189</v>
      </c>
      <c r="E219" s="176" t="s">
        <v>355</v>
      </c>
      <c r="F219" s="177" t="s">
        <v>356</v>
      </c>
      <c r="G219" s="178" t="s">
        <v>144</v>
      </c>
      <c r="H219" s="179">
        <v>419.97399999999999</v>
      </c>
      <c r="I219" s="180"/>
      <c r="J219" s="181">
        <f>ROUND(I219*H219,2)</f>
        <v>0</v>
      </c>
      <c r="K219" s="177" t="s">
        <v>192</v>
      </c>
      <c r="L219" s="40"/>
      <c r="M219" s="182" t="s">
        <v>19</v>
      </c>
      <c r="N219" s="183" t="s">
        <v>42</v>
      </c>
      <c r="O219" s="65"/>
      <c r="P219" s="184">
        <f>O219*H219</f>
        <v>0</v>
      </c>
      <c r="Q219" s="184">
        <v>0</v>
      </c>
      <c r="R219" s="184">
        <f>Q219*H219</f>
        <v>0</v>
      </c>
      <c r="S219" s="184">
        <v>0</v>
      </c>
      <c r="T219" s="185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86" t="s">
        <v>193</v>
      </c>
      <c r="AT219" s="186" t="s">
        <v>189</v>
      </c>
      <c r="AU219" s="186" t="s">
        <v>81</v>
      </c>
      <c r="AY219" s="18" t="s">
        <v>187</v>
      </c>
      <c r="BE219" s="187">
        <f>IF(N219="základní",J219,0)</f>
        <v>0</v>
      </c>
      <c r="BF219" s="187">
        <f>IF(N219="snížená",J219,0)</f>
        <v>0</v>
      </c>
      <c r="BG219" s="187">
        <f>IF(N219="zákl. přenesená",J219,0)</f>
        <v>0</v>
      </c>
      <c r="BH219" s="187">
        <f>IF(N219="sníž. přenesená",J219,0)</f>
        <v>0</v>
      </c>
      <c r="BI219" s="187">
        <f>IF(N219="nulová",J219,0)</f>
        <v>0</v>
      </c>
      <c r="BJ219" s="18" t="s">
        <v>79</v>
      </c>
      <c r="BK219" s="187">
        <f>ROUND(I219*H219,2)</f>
        <v>0</v>
      </c>
      <c r="BL219" s="18" t="s">
        <v>193</v>
      </c>
      <c r="BM219" s="186" t="s">
        <v>1291</v>
      </c>
    </row>
    <row r="220" spans="1:65" s="2" customFormat="1" ht="11.25">
      <c r="A220" s="35"/>
      <c r="B220" s="36"/>
      <c r="C220" s="37"/>
      <c r="D220" s="188" t="s">
        <v>195</v>
      </c>
      <c r="E220" s="37"/>
      <c r="F220" s="189" t="s">
        <v>358</v>
      </c>
      <c r="G220" s="37"/>
      <c r="H220" s="37"/>
      <c r="I220" s="190"/>
      <c r="J220" s="37"/>
      <c r="K220" s="37"/>
      <c r="L220" s="40"/>
      <c r="M220" s="191"/>
      <c r="N220" s="192"/>
      <c r="O220" s="65"/>
      <c r="P220" s="65"/>
      <c r="Q220" s="65"/>
      <c r="R220" s="65"/>
      <c r="S220" s="65"/>
      <c r="T220" s="66"/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T220" s="18" t="s">
        <v>195</v>
      </c>
      <c r="AU220" s="18" t="s">
        <v>81</v>
      </c>
    </row>
    <row r="221" spans="1:65" s="15" customFormat="1" ht="11.25">
      <c r="B221" s="216"/>
      <c r="C221" s="217"/>
      <c r="D221" s="195" t="s">
        <v>197</v>
      </c>
      <c r="E221" s="218" t="s">
        <v>19</v>
      </c>
      <c r="F221" s="219" t="s">
        <v>1224</v>
      </c>
      <c r="G221" s="217"/>
      <c r="H221" s="218" t="s">
        <v>19</v>
      </c>
      <c r="I221" s="220"/>
      <c r="J221" s="217"/>
      <c r="K221" s="217"/>
      <c r="L221" s="221"/>
      <c r="M221" s="222"/>
      <c r="N221" s="223"/>
      <c r="O221" s="223"/>
      <c r="P221" s="223"/>
      <c r="Q221" s="223"/>
      <c r="R221" s="223"/>
      <c r="S221" s="223"/>
      <c r="T221" s="224"/>
      <c r="AT221" s="225" t="s">
        <v>197</v>
      </c>
      <c r="AU221" s="225" t="s">
        <v>81</v>
      </c>
      <c r="AV221" s="15" t="s">
        <v>79</v>
      </c>
      <c r="AW221" s="15" t="s">
        <v>33</v>
      </c>
      <c r="AX221" s="15" t="s">
        <v>71</v>
      </c>
      <c r="AY221" s="225" t="s">
        <v>187</v>
      </c>
    </row>
    <row r="222" spans="1:65" s="13" customFormat="1" ht="11.25">
      <c r="B222" s="193"/>
      <c r="C222" s="194"/>
      <c r="D222" s="195" t="s">
        <v>197</v>
      </c>
      <c r="E222" s="196" t="s">
        <v>19</v>
      </c>
      <c r="F222" s="197" t="s">
        <v>1292</v>
      </c>
      <c r="G222" s="194"/>
      <c r="H222" s="198">
        <v>393.57400000000001</v>
      </c>
      <c r="I222" s="199"/>
      <c r="J222" s="194"/>
      <c r="K222" s="194"/>
      <c r="L222" s="200"/>
      <c r="M222" s="201"/>
      <c r="N222" s="202"/>
      <c r="O222" s="202"/>
      <c r="P222" s="202"/>
      <c r="Q222" s="202"/>
      <c r="R222" s="202"/>
      <c r="S222" s="202"/>
      <c r="T222" s="203"/>
      <c r="AT222" s="204" t="s">
        <v>197</v>
      </c>
      <c r="AU222" s="204" t="s">
        <v>81</v>
      </c>
      <c r="AV222" s="13" t="s">
        <v>81</v>
      </c>
      <c r="AW222" s="13" t="s">
        <v>33</v>
      </c>
      <c r="AX222" s="13" t="s">
        <v>71</v>
      </c>
      <c r="AY222" s="204" t="s">
        <v>187</v>
      </c>
    </row>
    <row r="223" spans="1:65" s="15" customFormat="1" ht="11.25">
      <c r="B223" s="216"/>
      <c r="C223" s="217"/>
      <c r="D223" s="195" t="s">
        <v>197</v>
      </c>
      <c r="E223" s="218" t="s">
        <v>19</v>
      </c>
      <c r="F223" s="219" t="s">
        <v>1233</v>
      </c>
      <c r="G223" s="217"/>
      <c r="H223" s="218" t="s">
        <v>19</v>
      </c>
      <c r="I223" s="220"/>
      <c r="J223" s="217"/>
      <c r="K223" s="217"/>
      <c r="L223" s="221"/>
      <c r="M223" s="222"/>
      <c r="N223" s="223"/>
      <c r="O223" s="223"/>
      <c r="P223" s="223"/>
      <c r="Q223" s="223"/>
      <c r="R223" s="223"/>
      <c r="S223" s="223"/>
      <c r="T223" s="224"/>
      <c r="AT223" s="225" t="s">
        <v>197</v>
      </c>
      <c r="AU223" s="225" t="s">
        <v>81</v>
      </c>
      <c r="AV223" s="15" t="s">
        <v>79</v>
      </c>
      <c r="AW223" s="15" t="s">
        <v>33</v>
      </c>
      <c r="AX223" s="15" t="s">
        <v>71</v>
      </c>
      <c r="AY223" s="225" t="s">
        <v>187</v>
      </c>
    </row>
    <row r="224" spans="1:65" s="13" customFormat="1" ht="11.25">
      <c r="B224" s="193"/>
      <c r="C224" s="194"/>
      <c r="D224" s="195" t="s">
        <v>197</v>
      </c>
      <c r="E224" s="196" t="s">
        <v>19</v>
      </c>
      <c r="F224" s="197" t="s">
        <v>1293</v>
      </c>
      <c r="G224" s="194"/>
      <c r="H224" s="198">
        <v>16</v>
      </c>
      <c r="I224" s="199"/>
      <c r="J224" s="194"/>
      <c r="K224" s="194"/>
      <c r="L224" s="200"/>
      <c r="M224" s="201"/>
      <c r="N224" s="202"/>
      <c r="O224" s="202"/>
      <c r="P224" s="202"/>
      <c r="Q224" s="202"/>
      <c r="R224" s="202"/>
      <c r="S224" s="202"/>
      <c r="T224" s="203"/>
      <c r="AT224" s="204" t="s">
        <v>197</v>
      </c>
      <c r="AU224" s="204" t="s">
        <v>81</v>
      </c>
      <c r="AV224" s="13" t="s">
        <v>81</v>
      </c>
      <c r="AW224" s="13" t="s">
        <v>33</v>
      </c>
      <c r="AX224" s="13" t="s">
        <v>71</v>
      </c>
      <c r="AY224" s="204" t="s">
        <v>187</v>
      </c>
    </row>
    <row r="225" spans="1:65" s="13" customFormat="1" ht="11.25">
      <c r="B225" s="193"/>
      <c r="C225" s="194"/>
      <c r="D225" s="195" t="s">
        <v>197</v>
      </c>
      <c r="E225" s="196" t="s">
        <v>19</v>
      </c>
      <c r="F225" s="197" t="s">
        <v>1294</v>
      </c>
      <c r="G225" s="194"/>
      <c r="H225" s="198">
        <v>6.4</v>
      </c>
      <c r="I225" s="199"/>
      <c r="J225" s="194"/>
      <c r="K225" s="194"/>
      <c r="L225" s="200"/>
      <c r="M225" s="201"/>
      <c r="N225" s="202"/>
      <c r="O225" s="202"/>
      <c r="P225" s="202"/>
      <c r="Q225" s="202"/>
      <c r="R225" s="202"/>
      <c r="S225" s="202"/>
      <c r="T225" s="203"/>
      <c r="AT225" s="204" t="s">
        <v>197</v>
      </c>
      <c r="AU225" s="204" t="s">
        <v>81</v>
      </c>
      <c r="AV225" s="13" t="s">
        <v>81</v>
      </c>
      <c r="AW225" s="13" t="s">
        <v>33</v>
      </c>
      <c r="AX225" s="13" t="s">
        <v>71</v>
      </c>
      <c r="AY225" s="204" t="s">
        <v>187</v>
      </c>
    </row>
    <row r="226" spans="1:65" s="15" customFormat="1" ht="11.25">
      <c r="B226" s="216"/>
      <c r="C226" s="217"/>
      <c r="D226" s="195" t="s">
        <v>197</v>
      </c>
      <c r="E226" s="218" t="s">
        <v>19</v>
      </c>
      <c r="F226" s="219" t="s">
        <v>1236</v>
      </c>
      <c r="G226" s="217"/>
      <c r="H226" s="218" t="s">
        <v>19</v>
      </c>
      <c r="I226" s="220"/>
      <c r="J226" s="217"/>
      <c r="K226" s="217"/>
      <c r="L226" s="221"/>
      <c r="M226" s="222"/>
      <c r="N226" s="223"/>
      <c r="O226" s="223"/>
      <c r="P226" s="223"/>
      <c r="Q226" s="223"/>
      <c r="R226" s="223"/>
      <c r="S226" s="223"/>
      <c r="T226" s="224"/>
      <c r="AT226" s="225" t="s">
        <v>197</v>
      </c>
      <c r="AU226" s="225" t="s">
        <v>81</v>
      </c>
      <c r="AV226" s="15" t="s">
        <v>79</v>
      </c>
      <c r="AW226" s="15" t="s">
        <v>33</v>
      </c>
      <c r="AX226" s="15" t="s">
        <v>71</v>
      </c>
      <c r="AY226" s="225" t="s">
        <v>187</v>
      </c>
    </row>
    <row r="227" spans="1:65" s="13" customFormat="1" ht="11.25">
      <c r="B227" s="193"/>
      <c r="C227" s="194"/>
      <c r="D227" s="195" t="s">
        <v>197</v>
      </c>
      <c r="E227" s="196" t="s">
        <v>19</v>
      </c>
      <c r="F227" s="197" t="s">
        <v>1295</v>
      </c>
      <c r="G227" s="194"/>
      <c r="H227" s="198">
        <v>4</v>
      </c>
      <c r="I227" s="199"/>
      <c r="J227" s="194"/>
      <c r="K227" s="194"/>
      <c r="L227" s="200"/>
      <c r="M227" s="201"/>
      <c r="N227" s="202"/>
      <c r="O227" s="202"/>
      <c r="P227" s="202"/>
      <c r="Q227" s="202"/>
      <c r="R227" s="202"/>
      <c r="S227" s="202"/>
      <c r="T227" s="203"/>
      <c r="AT227" s="204" t="s">
        <v>197</v>
      </c>
      <c r="AU227" s="204" t="s">
        <v>81</v>
      </c>
      <c r="AV227" s="13" t="s">
        <v>81</v>
      </c>
      <c r="AW227" s="13" t="s">
        <v>33</v>
      </c>
      <c r="AX227" s="13" t="s">
        <v>71</v>
      </c>
      <c r="AY227" s="204" t="s">
        <v>187</v>
      </c>
    </row>
    <row r="228" spans="1:65" s="14" customFormat="1" ht="11.25">
      <c r="B228" s="205"/>
      <c r="C228" s="206"/>
      <c r="D228" s="195" t="s">
        <v>197</v>
      </c>
      <c r="E228" s="207" t="s">
        <v>153</v>
      </c>
      <c r="F228" s="208" t="s">
        <v>199</v>
      </c>
      <c r="G228" s="206"/>
      <c r="H228" s="209">
        <v>419.97399999999999</v>
      </c>
      <c r="I228" s="210"/>
      <c r="J228" s="206"/>
      <c r="K228" s="206"/>
      <c r="L228" s="211"/>
      <c r="M228" s="212"/>
      <c r="N228" s="213"/>
      <c r="O228" s="213"/>
      <c r="P228" s="213"/>
      <c r="Q228" s="213"/>
      <c r="R228" s="213"/>
      <c r="S228" s="213"/>
      <c r="T228" s="214"/>
      <c r="AT228" s="215" t="s">
        <v>197</v>
      </c>
      <c r="AU228" s="215" t="s">
        <v>81</v>
      </c>
      <c r="AV228" s="14" t="s">
        <v>193</v>
      </c>
      <c r="AW228" s="14" t="s">
        <v>33</v>
      </c>
      <c r="AX228" s="14" t="s">
        <v>79</v>
      </c>
      <c r="AY228" s="215" t="s">
        <v>187</v>
      </c>
    </row>
    <row r="229" spans="1:65" s="2" customFormat="1" ht="16.5" customHeight="1">
      <c r="A229" s="35"/>
      <c r="B229" s="36"/>
      <c r="C229" s="226" t="s">
        <v>372</v>
      </c>
      <c r="D229" s="226" t="s">
        <v>346</v>
      </c>
      <c r="E229" s="227" t="s">
        <v>363</v>
      </c>
      <c r="F229" s="228" t="s">
        <v>364</v>
      </c>
      <c r="G229" s="229" t="s">
        <v>330</v>
      </c>
      <c r="H229" s="230">
        <v>755.95299999999997</v>
      </c>
      <c r="I229" s="231"/>
      <c r="J229" s="232">
        <f>ROUND(I229*H229,2)</f>
        <v>0</v>
      </c>
      <c r="K229" s="228" t="s">
        <v>192</v>
      </c>
      <c r="L229" s="233"/>
      <c r="M229" s="234" t="s">
        <v>19</v>
      </c>
      <c r="N229" s="235" t="s">
        <v>42</v>
      </c>
      <c r="O229" s="65"/>
      <c r="P229" s="184">
        <f>O229*H229</f>
        <v>0</v>
      </c>
      <c r="Q229" s="184">
        <v>0</v>
      </c>
      <c r="R229" s="184">
        <f>Q229*H229</f>
        <v>0</v>
      </c>
      <c r="S229" s="184">
        <v>0</v>
      </c>
      <c r="T229" s="185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86" t="s">
        <v>232</v>
      </c>
      <c r="AT229" s="186" t="s">
        <v>346</v>
      </c>
      <c r="AU229" s="186" t="s">
        <v>81</v>
      </c>
      <c r="AY229" s="18" t="s">
        <v>187</v>
      </c>
      <c r="BE229" s="187">
        <f>IF(N229="základní",J229,0)</f>
        <v>0</v>
      </c>
      <c r="BF229" s="187">
        <f>IF(N229="snížená",J229,0)</f>
        <v>0</v>
      </c>
      <c r="BG229" s="187">
        <f>IF(N229="zákl. přenesená",J229,0)</f>
        <v>0</v>
      </c>
      <c r="BH229" s="187">
        <f>IF(N229="sníž. přenesená",J229,0)</f>
        <v>0</v>
      </c>
      <c r="BI229" s="187">
        <f>IF(N229="nulová",J229,0)</f>
        <v>0</v>
      </c>
      <c r="BJ229" s="18" t="s">
        <v>79</v>
      </c>
      <c r="BK229" s="187">
        <f>ROUND(I229*H229,2)</f>
        <v>0</v>
      </c>
      <c r="BL229" s="18" t="s">
        <v>193</v>
      </c>
      <c r="BM229" s="186" t="s">
        <v>1296</v>
      </c>
    </row>
    <row r="230" spans="1:65" s="13" customFormat="1" ht="11.25">
      <c r="B230" s="193"/>
      <c r="C230" s="194"/>
      <c r="D230" s="195" t="s">
        <v>197</v>
      </c>
      <c r="E230" s="194"/>
      <c r="F230" s="197" t="s">
        <v>1297</v>
      </c>
      <c r="G230" s="194"/>
      <c r="H230" s="198">
        <v>755.95299999999997</v>
      </c>
      <c r="I230" s="199"/>
      <c r="J230" s="194"/>
      <c r="K230" s="194"/>
      <c r="L230" s="200"/>
      <c r="M230" s="201"/>
      <c r="N230" s="202"/>
      <c r="O230" s="202"/>
      <c r="P230" s="202"/>
      <c r="Q230" s="202"/>
      <c r="R230" s="202"/>
      <c r="S230" s="202"/>
      <c r="T230" s="203"/>
      <c r="AT230" s="204" t="s">
        <v>197</v>
      </c>
      <c r="AU230" s="204" t="s">
        <v>81</v>
      </c>
      <c r="AV230" s="13" t="s">
        <v>81</v>
      </c>
      <c r="AW230" s="13" t="s">
        <v>4</v>
      </c>
      <c r="AX230" s="13" t="s">
        <v>79</v>
      </c>
      <c r="AY230" s="204" t="s">
        <v>187</v>
      </c>
    </row>
    <row r="231" spans="1:65" s="2" customFormat="1" ht="24.2" customHeight="1">
      <c r="A231" s="35"/>
      <c r="B231" s="36"/>
      <c r="C231" s="175" t="s">
        <v>379</v>
      </c>
      <c r="D231" s="175" t="s">
        <v>189</v>
      </c>
      <c r="E231" s="176" t="s">
        <v>1298</v>
      </c>
      <c r="F231" s="177" t="s">
        <v>1299</v>
      </c>
      <c r="G231" s="178" t="s">
        <v>124</v>
      </c>
      <c r="H231" s="179">
        <v>3423.9839999999999</v>
      </c>
      <c r="I231" s="180"/>
      <c r="J231" s="181">
        <f>ROUND(I231*H231,2)</f>
        <v>0</v>
      </c>
      <c r="K231" s="177" t="s">
        <v>192</v>
      </c>
      <c r="L231" s="40"/>
      <c r="M231" s="182" t="s">
        <v>19</v>
      </c>
      <c r="N231" s="183" t="s">
        <v>42</v>
      </c>
      <c r="O231" s="65"/>
      <c r="P231" s="184">
        <f>O231*H231</f>
        <v>0</v>
      </c>
      <c r="Q231" s="184">
        <v>0</v>
      </c>
      <c r="R231" s="184">
        <f>Q231*H231</f>
        <v>0</v>
      </c>
      <c r="S231" s="184">
        <v>0</v>
      </c>
      <c r="T231" s="185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86" t="s">
        <v>193</v>
      </c>
      <c r="AT231" s="186" t="s">
        <v>189</v>
      </c>
      <c r="AU231" s="186" t="s">
        <v>81</v>
      </c>
      <c r="AY231" s="18" t="s">
        <v>187</v>
      </c>
      <c r="BE231" s="187">
        <f>IF(N231="základní",J231,0)</f>
        <v>0</v>
      </c>
      <c r="BF231" s="187">
        <f>IF(N231="snížená",J231,0)</f>
        <v>0</v>
      </c>
      <c r="BG231" s="187">
        <f>IF(N231="zákl. přenesená",J231,0)</f>
        <v>0</v>
      </c>
      <c r="BH231" s="187">
        <f>IF(N231="sníž. přenesená",J231,0)</f>
        <v>0</v>
      </c>
      <c r="BI231" s="187">
        <f>IF(N231="nulová",J231,0)</f>
        <v>0</v>
      </c>
      <c r="BJ231" s="18" t="s">
        <v>79</v>
      </c>
      <c r="BK231" s="187">
        <f>ROUND(I231*H231,2)</f>
        <v>0</v>
      </c>
      <c r="BL231" s="18" t="s">
        <v>193</v>
      </c>
      <c r="BM231" s="186" t="s">
        <v>1300</v>
      </c>
    </row>
    <row r="232" spans="1:65" s="2" customFormat="1" ht="11.25">
      <c r="A232" s="35"/>
      <c r="B232" s="36"/>
      <c r="C232" s="37"/>
      <c r="D232" s="188" t="s">
        <v>195</v>
      </c>
      <c r="E232" s="37"/>
      <c r="F232" s="189" t="s">
        <v>1301</v>
      </c>
      <c r="G232" s="37"/>
      <c r="H232" s="37"/>
      <c r="I232" s="190"/>
      <c r="J232" s="37"/>
      <c r="K232" s="37"/>
      <c r="L232" s="40"/>
      <c r="M232" s="191"/>
      <c r="N232" s="192"/>
      <c r="O232" s="65"/>
      <c r="P232" s="65"/>
      <c r="Q232" s="65"/>
      <c r="R232" s="65"/>
      <c r="S232" s="65"/>
      <c r="T232" s="66"/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T232" s="18" t="s">
        <v>195</v>
      </c>
      <c r="AU232" s="18" t="s">
        <v>81</v>
      </c>
    </row>
    <row r="233" spans="1:65" s="13" customFormat="1" ht="11.25">
      <c r="B233" s="193"/>
      <c r="C233" s="194"/>
      <c r="D233" s="195" t="s">
        <v>197</v>
      </c>
      <c r="E233" s="196" t="s">
        <v>19</v>
      </c>
      <c r="F233" s="197" t="s">
        <v>136</v>
      </c>
      <c r="G233" s="194"/>
      <c r="H233" s="198">
        <v>3423.9839999999999</v>
      </c>
      <c r="I233" s="199"/>
      <c r="J233" s="194"/>
      <c r="K233" s="194"/>
      <c r="L233" s="200"/>
      <c r="M233" s="201"/>
      <c r="N233" s="202"/>
      <c r="O233" s="202"/>
      <c r="P233" s="202"/>
      <c r="Q233" s="202"/>
      <c r="R233" s="202"/>
      <c r="S233" s="202"/>
      <c r="T233" s="203"/>
      <c r="AT233" s="204" t="s">
        <v>197</v>
      </c>
      <c r="AU233" s="204" t="s">
        <v>81</v>
      </c>
      <c r="AV233" s="13" t="s">
        <v>81</v>
      </c>
      <c r="AW233" s="13" t="s">
        <v>33</v>
      </c>
      <c r="AX233" s="13" t="s">
        <v>79</v>
      </c>
      <c r="AY233" s="204" t="s">
        <v>187</v>
      </c>
    </row>
    <row r="234" spans="1:65" s="2" customFormat="1" ht="24.2" customHeight="1">
      <c r="A234" s="35"/>
      <c r="B234" s="36"/>
      <c r="C234" s="175" t="s">
        <v>385</v>
      </c>
      <c r="D234" s="175" t="s">
        <v>189</v>
      </c>
      <c r="E234" s="176" t="s">
        <v>1302</v>
      </c>
      <c r="F234" s="177" t="s">
        <v>1303</v>
      </c>
      <c r="G234" s="178" t="s">
        <v>124</v>
      </c>
      <c r="H234" s="179">
        <v>3423.9839999999999</v>
      </c>
      <c r="I234" s="180"/>
      <c r="J234" s="181">
        <f>ROUND(I234*H234,2)</f>
        <v>0</v>
      </c>
      <c r="K234" s="177" t="s">
        <v>192</v>
      </c>
      <c r="L234" s="40"/>
      <c r="M234" s="182" t="s">
        <v>19</v>
      </c>
      <c r="N234" s="183" t="s">
        <v>42</v>
      </c>
      <c r="O234" s="65"/>
      <c r="P234" s="184">
        <f>O234*H234</f>
        <v>0</v>
      </c>
      <c r="Q234" s="184">
        <v>0</v>
      </c>
      <c r="R234" s="184">
        <f>Q234*H234</f>
        <v>0</v>
      </c>
      <c r="S234" s="184">
        <v>0</v>
      </c>
      <c r="T234" s="185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186" t="s">
        <v>193</v>
      </c>
      <c r="AT234" s="186" t="s">
        <v>189</v>
      </c>
      <c r="AU234" s="186" t="s">
        <v>81</v>
      </c>
      <c r="AY234" s="18" t="s">
        <v>187</v>
      </c>
      <c r="BE234" s="187">
        <f>IF(N234="základní",J234,0)</f>
        <v>0</v>
      </c>
      <c r="BF234" s="187">
        <f>IF(N234="snížená",J234,0)</f>
        <v>0</v>
      </c>
      <c r="BG234" s="187">
        <f>IF(N234="zákl. přenesená",J234,0)</f>
        <v>0</v>
      </c>
      <c r="BH234" s="187">
        <f>IF(N234="sníž. přenesená",J234,0)</f>
        <v>0</v>
      </c>
      <c r="BI234" s="187">
        <f>IF(N234="nulová",J234,0)</f>
        <v>0</v>
      </c>
      <c r="BJ234" s="18" t="s">
        <v>79</v>
      </c>
      <c r="BK234" s="187">
        <f>ROUND(I234*H234,2)</f>
        <v>0</v>
      </c>
      <c r="BL234" s="18" t="s">
        <v>193</v>
      </c>
      <c r="BM234" s="186" t="s">
        <v>1304</v>
      </c>
    </row>
    <row r="235" spans="1:65" s="2" customFormat="1" ht="11.25">
      <c r="A235" s="35"/>
      <c r="B235" s="36"/>
      <c r="C235" s="37"/>
      <c r="D235" s="188" t="s">
        <v>195</v>
      </c>
      <c r="E235" s="37"/>
      <c r="F235" s="189" t="s">
        <v>1305</v>
      </c>
      <c r="G235" s="37"/>
      <c r="H235" s="37"/>
      <c r="I235" s="190"/>
      <c r="J235" s="37"/>
      <c r="K235" s="37"/>
      <c r="L235" s="40"/>
      <c r="M235" s="191"/>
      <c r="N235" s="192"/>
      <c r="O235" s="65"/>
      <c r="P235" s="65"/>
      <c r="Q235" s="65"/>
      <c r="R235" s="65"/>
      <c r="S235" s="65"/>
      <c r="T235" s="66"/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T235" s="18" t="s">
        <v>195</v>
      </c>
      <c r="AU235" s="18" t="s">
        <v>81</v>
      </c>
    </row>
    <row r="236" spans="1:65" s="15" customFormat="1" ht="11.25">
      <c r="B236" s="216"/>
      <c r="C236" s="217"/>
      <c r="D236" s="195" t="s">
        <v>197</v>
      </c>
      <c r="E236" s="218" t="s">
        <v>19</v>
      </c>
      <c r="F236" s="219" t="s">
        <v>377</v>
      </c>
      <c r="G236" s="217"/>
      <c r="H236" s="218" t="s">
        <v>19</v>
      </c>
      <c r="I236" s="220"/>
      <c r="J236" s="217"/>
      <c r="K236" s="217"/>
      <c r="L236" s="221"/>
      <c r="M236" s="222"/>
      <c r="N236" s="223"/>
      <c r="O236" s="223"/>
      <c r="P236" s="223"/>
      <c r="Q236" s="223"/>
      <c r="R236" s="223"/>
      <c r="S236" s="223"/>
      <c r="T236" s="224"/>
      <c r="AT236" s="225" t="s">
        <v>197</v>
      </c>
      <c r="AU236" s="225" t="s">
        <v>81</v>
      </c>
      <c r="AV236" s="15" t="s">
        <v>79</v>
      </c>
      <c r="AW236" s="15" t="s">
        <v>33</v>
      </c>
      <c r="AX236" s="15" t="s">
        <v>71</v>
      </c>
      <c r="AY236" s="225" t="s">
        <v>187</v>
      </c>
    </row>
    <row r="237" spans="1:65" s="13" customFormat="1" ht="11.25">
      <c r="B237" s="193"/>
      <c r="C237" s="194"/>
      <c r="D237" s="195" t="s">
        <v>197</v>
      </c>
      <c r="E237" s="196" t="s">
        <v>19</v>
      </c>
      <c r="F237" s="197" t="s">
        <v>1306</v>
      </c>
      <c r="G237" s="194"/>
      <c r="H237" s="198">
        <v>3423.9839999999999</v>
      </c>
      <c r="I237" s="199"/>
      <c r="J237" s="194"/>
      <c r="K237" s="194"/>
      <c r="L237" s="200"/>
      <c r="M237" s="201"/>
      <c r="N237" s="202"/>
      <c r="O237" s="202"/>
      <c r="P237" s="202"/>
      <c r="Q237" s="202"/>
      <c r="R237" s="202"/>
      <c r="S237" s="202"/>
      <c r="T237" s="203"/>
      <c r="AT237" s="204" t="s">
        <v>197</v>
      </c>
      <c r="AU237" s="204" t="s">
        <v>81</v>
      </c>
      <c r="AV237" s="13" t="s">
        <v>81</v>
      </c>
      <c r="AW237" s="13" t="s">
        <v>33</v>
      </c>
      <c r="AX237" s="13" t="s">
        <v>71</v>
      </c>
      <c r="AY237" s="204" t="s">
        <v>187</v>
      </c>
    </row>
    <row r="238" spans="1:65" s="14" customFormat="1" ht="11.25">
      <c r="B238" s="205"/>
      <c r="C238" s="206"/>
      <c r="D238" s="195" t="s">
        <v>197</v>
      </c>
      <c r="E238" s="207" t="s">
        <v>136</v>
      </c>
      <c r="F238" s="208" t="s">
        <v>199</v>
      </c>
      <c r="G238" s="206"/>
      <c r="H238" s="209">
        <v>3423.9839999999999</v>
      </c>
      <c r="I238" s="210"/>
      <c r="J238" s="206"/>
      <c r="K238" s="206"/>
      <c r="L238" s="211"/>
      <c r="M238" s="212"/>
      <c r="N238" s="213"/>
      <c r="O238" s="213"/>
      <c r="P238" s="213"/>
      <c r="Q238" s="213"/>
      <c r="R238" s="213"/>
      <c r="S238" s="213"/>
      <c r="T238" s="214"/>
      <c r="AT238" s="215" t="s">
        <v>197</v>
      </c>
      <c r="AU238" s="215" t="s">
        <v>81</v>
      </c>
      <c r="AV238" s="14" t="s">
        <v>193</v>
      </c>
      <c r="AW238" s="14" t="s">
        <v>33</v>
      </c>
      <c r="AX238" s="14" t="s">
        <v>79</v>
      </c>
      <c r="AY238" s="215" t="s">
        <v>187</v>
      </c>
    </row>
    <row r="239" spans="1:65" s="2" customFormat="1" ht="16.5" customHeight="1">
      <c r="A239" s="35"/>
      <c r="B239" s="36"/>
      <c r="C239" s="226" t="s">
        <v>390</v>
      </c>
      <c r="D239" s="226" t="s">
        <v>346</v>
      </c>
      <c r="E239" s="227" t="s">
        <v>380</v>
      </c>
      <c r="F239" s="228" t="s">
        <v>381</v>
      </c>
      <c r="G239" s="229" t="s">
        <v>382</v>
      </c>
      <c r="H239" s="230">
        <v>119.839</v>
      </c>
      <c r="I239" s="231"/>
      <c r="J239" s="232">
        <f>ROUND(I239*H239,2)</f>
        <v>0</v>
      </c>
      <c r="K239" s="228" t="s">
        <v>192</v>
      </c>
      <c r="L239" s="233"/>
      <c r="M239" s="234" t="s">
        <v>19</v>
      </c>
      <c r="N239" s="235" t="s">
        <v>42</v>
      </c>
      <c r="O239" s="65"/>
      <c r="P239" s="184">
        <f>O239*H239</f>
        <v>0</v>
      </c>
      <c r="Q239" s="184">
        <v>1E-3</v>
      </c>
      <c r="R239" s="184">
        <f>Q239*H239</f>
        <v>0.119839</v>
      </c>
      <c r="S239" s="184">
        <v>0</v>
      </c>
      <c r="T239" s="185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86" t="s">
        <v>232</v>
      </c>
      <c r="AT239" s="186" t="s">
        <v>346</v>
      </c>
      <c r="AU239" s="186" t="s">
        <v>81</v>
      </c>
      <c r="AY239" s="18" t="s">
        <v>187</v>
      </c>
      <c r="BE239" s="187">
        <f>IF(N239="základní",J239,0)</f>
        <v>0</v>
      </c>
      <c r="BF239" s="187">
        <f>IF(N239="snížená",J239,0)</f>
        <v>0</v>
      </c>
      <c r="BG239" s="187">
        <f>IF(N239="zákl. přenesená",J239,0)</f>
        <v>0</v>
      </c>
      <c r="BH239" s="187">
        <f>IF(N239="sníž. přenesená",J239,0)</f>
        <v>0</v>
      </c>
      <c r="BI239" s="187">
        <f>IF(N239="nulová",J239,0)</f>
        <v>0</v>
      </c>
      <c r="BJ239" s="18" t="s">
        <v>79</v>
      </c>
      <c r="BK239" s="187">
        <f>ROUND(I239*H239,2)</f>
        <v>0</v>
      </c>
      <c r="BL239" s="18" t="s">
        <v>193</v>
      </c>
      <c r="BM239" s="186" t="s">
        <v>1307</v>
      </c>
    </row>
    <row r="240" spans="1:65" s="13" customFormat="1" ht="11.25">
      <c r="B240" s="193"/>
      <c r="C240" s="194"/>
      <c r="D240" s="195" t="s">
        <v>197</v>
      </c>
      <c r="E240" s="194"/>
      <c r="F240" s="197" t="s">
        <v>1308</v>
      </c>
      <c r="G240" s="194"/>
      <c r="H240" s="198">
        <v>119.839</v>
      </c>
      <c r="I240" s="199"/>
      <c r="J240" s="194"/>
      <c r="K240" s="194"/>
      <c r="L240" s="200"/>
      <c r="M240" s="201"/>
      <c r="N240" s="202"/>
      <c r="O240" s="202"/>
      <c r="P240" s="202"/>
      <c r="Q240" s="202"/>
      <c r="R240" s="202"/>
      <c r="S240" s="202"/>
      <c r="T240" s="203"/>
      <c r="AT240" s="204" t="s">
        <v>197</v>
      </c>
      <c r="AU240" s="204" t="s">
        <v>81</v>
      </c>
      <c r="AV240" s="13" t="s">
        <v>81</v>
      </c>
      <c r="AW240" s="13" t="s">
        <v>4</v>
      </c>
      <c r="AX240" s="13" t="s">
        <v>79</v>
      </c>
      <c r="AY240" s="204" t="s">
        <v>187</v>
      </c>
    </row>
    <row r="241" spans="1:65" s="2" customFormat="1" ht="16.5" customHeight="1">
      <c r="A241" s="35"/>
      <c r="B241" s="36"/>
      <c r="C241" s="175" t="s">
        <v>395</v>
      </c>
      <c r="D241" s="175" t="s">
        <v>189</v>
      </c>
      <c r="E241" s="176" t="s">
        <v>386</v>
      </c>
      <c r="F241" s="177" t="s">
        <v>387</v>
      </c>
      <c r="G241" s="178" t="s">
        <v>124</v>
      </c>
      <c r="H241" s="179">
        <v>3423.9839999999999</v>
      </c>
      <c r="I241" s="180"/>
      <c r="J241" s="181">
        <f>ROUND(I241*H241,2)</f>
        <v>0</v>
      </c>
      <c r="K241" s="177" t="s">
        <v>192</v>
      </c>
      <c r="L241" s="40"/>
      <c r="M241" s="182" t="s">
        <v>19</v>
      </c>
      <c r="N241" s="183" t="s">
        <v>42</v>
      </c>
      <c r="O241" s="65"/>
      <c r="P241" s="184">
        <f>O241*H241</f>
        <v>0</v>
      </c>
      <c r="Q241" s="184">
        <v>0</v>
      </c>
      <c r="R241" s="184">
        <f>Q241*H241</f>
        <v>0</v>
      </c>
      <c r="S241" s="184">
        <v>0</v>
      </c>
      <c r="T241" s="185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186" t="s">
        <v>193</v>
      </c>
      <c r="AT241" s="186" t="s">
        <v>189</v>
      </c>
      <c r="AU241" s="186" t="s">
        <v>81</v>
      </c>
      <c r="AY241" s="18" t="s">
        <v>187</v>
      </c>
      <c r="BE241" s="187">
        <f>IF(N241="základní",J241,0)</f>
        <v>0</v>
      </c>
      <c r="BF241" s="187">
        <f>IF(N241="snížená",J241,0)</f>
        <v>0</v>
      </c>
      <c r="BG241" s="187">
        <f>IF(N241="zákl. přenesená",J241,0)</f>
        <v>0</v>
      </c>
      <c r="BH241" s="187">
        <f>IF(N241="sníž. přenesená",J241,0)</f>
        <v>0</v>
      </c>
      <c r="BI241" s="187">
        <f>IF(N241="nulová",J241,0)</f>
        <v>0</v>
      </c>
      <c r="BJ241" s="18" t="s">
        <v>79</v>
      </c>
      <c r="BK241" s="187">
        <f>ROUND(I241*H241,2)</f>
        <v>0</v>
      </c>
      <c r="BL241" s="18" t="s">
        <v>193</v>
      </c>
      <c r="BM241" s="186" t="s">
        <v>1309</v>
      </c>
    </row>
    <row r="242" spans="1:65" s="2" customFormat="1" ht="11.25">
      <c r="A242" s="35"/>
      <c r="B242" s="36"/>
      <c r="C242" s="37"/>
      <c r="D242" s="188" t="s">
        <v>195</v>
      </c>
      <c r="E242" s="37"/>
      <c r="F242" s="189" t="s">
        <v>389</v>
      </c>
      <c r="G242" s="37"/>
      <c r="H242" s="37"/>
      <c r="I242" s="190"/>
      <c r="J242" s="37"/>
      <c r="K242" s="37"/>
      <c r="L242" s="40"/>
      <c r="M242" s="191"/>
      <c r="N242" s="192"/>
      <c r="O242" s="65"/>
      <c r="P242" s="65"/>
      <c r="Q242" s="65"/>
      <c r="R242" s="65"/>
      <c r="S242" s="65"/>
      <c r="T242" s="66"/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T242" s="18" t="s">
        <v>195</v>
      </c>
      <c r="AU242" s="18" t="s">
        <v>81</v>
      </c>
    </row>
    <row r="243" spans="1:65" s="2" customFormat="1" ht="24.2" customHeight="1">
      <c r="A243" s="35"/>
      <c r="B243" s="36"/>
      <c r="C243" s="175" t="s">
        <v>400</v>
      </c>
      <c r="D243" s="175" t="s">
        <v>189</v>
      </c>
      <c r="E243" s="176" t="s">
        <v>391</v>
      </c>
      <c r="F243" s="177" t="s">
        <v>392</v>
      </c>
      <c r="G243" s="178" t="s">
        <v>124</v>
      </c>
      <c r="H243" s="179">
        <v>3423.9839999999999</v>
      </c>
      <c r="I243" s="180"/>
      <c r="J243" s="181">
        <f>ROUND(I243*H243,2)</f>
        <v>0</v>
      </c>
      <c r="K243" s="177" t="s">
        <v>192</v>
      </c>
      <c r="L243" s="40"/>
      <c r="M243" s="182" t="s">
        <v>19</v>
      </c>
      <c r="N243" s="183" t="s">
        <v>42</v>
      </c>
      <c r="O243" s="65"/>
      <c r="P243" s="184">
        <f>O243*H243</f>
        <v>0</v>
      </c>
      <c r="Q243" s="184">
        <v>0</v>
      </c>
      <c r="R243" s="184">
        <f>Q243*H243</f>
        <v>0</v>
      </c>
      <c r="S243" s="184">
        <v>0</v>
      </c>
      <c r="T243" s="185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186" t="s">
        <v>193</v>
      </c>
      <c r="AT243" s="186" t="s">
        <v>189</v>
      </c>
      <c r="AU243" s="186" t="s">
        <v>81</v>
      </c>
      <c r="AY243" s="18" t="s">
        <v>187</v>
      </c>
      <c r="BE243" s="187">
        <f>IF(N243="základní",J243,0)</f>
        <v>0</v>
      </c>
      <c r="BF243" s="187">
        <f>IF(N243="snížená",J243,0)</f>
        <v>0</v>
      </c>
      <c r="BG243" s="187">
        <f>IF(N243="zákl. přenesená",J243,0)</f>
        <v>0</v>
      </c>
      <c r="BH243" s="187">
        <f>IF(N243="sníž. přenesená",J243,0)</f>
        <v>0</v>
      </c>
      <c r="BI243" s="187">
        <f>IF(N243="nulová",J243,0)</f>
        <v>0</v>
      </c>
      <c r="BJ243" s="18" t="s">
        <v>79</v>
      </c>
      <c r="BK243" s="187">
        <f>ROUND(I243*H243,2)</f>
        <v>0</v>
      </c>
      <c r="BL243" s="18" t="s">
        <v>193</v>
      </c>
      <c r="BM243" s="186" t="s">
        <v>1310</v>
      </c>
    </row>
    <row r="244" spans="1:65" s="2" customFormat="1" ht="11.25">
      <c r="A244" s="35"/>
      <c r="B244" s="36"/>
      <c r="C244" s="37"/>
      <c r="D244" s="188" t="s">
        <v>195</v>
      </c>
      <c r="E244" s="37"/>
      <c r="F244" s="189" t="s">
        <v>394</v>
      </c>
      <c r="G244" s="37"/>
      <c r="H244" s="37"/>
      <c r="I244" s="190"/>
      <c r="J244" s="37"/>
      <c r="K244" s="37"/>
      <c r="L244" s="40"/>
      <c r="M244" s="191"/>
      <c r="N244" s="192"/>
      <c r="O244" s="65"/>
      <c r="P244" s="65"/>
      <c r="Q244" s="65"/>
      <c r="R244" s="65"/>
      <c r="S244" s="65"/>
      <c r="T244" s="66"/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T244" s="18" t="s">
        <v>195</v>
      </c>
      <c r="AU244" s="18" t="s">
        <v>81</v>
      </c>
    </row>
    <row r="245" spans="1:65" s="2" customFormat="1" ht="16.5" customHeight="1">
      <c r="A245" s="35"/>
      <c r="B245" s="36"/>
      <c r="C245" s="175" t="s">
        <v>406</v>
      </c>
      <c r="D245" s="175" t="s">
        <v>189</v>
      </c>
      <c r="E245" s="176" t="s">
        <v>396</v>
      </c>
      <c r="F245" s="177" t="s">
        <v>397</v>
      </c>
      <c r="G245" s="178" t="s">
        <v>124</v>
      </c>
      <c r="H245" s="179">
        <v>3423.9839999999999</v>
      </c>
      <c r="I245" s="180"/>
      <c r="J245" s="181">
        <f>ROUND(I245*H245,2)</f>
        <v>0</v>
      </c>
      <c r="K245" s="177" t="s">
        <v>192</v>
      </c>
      <c r="L245" s="40"/>
      <c r="M245" s="182" t="s">
        <v>19</v>
      </c>
      <c r="N245" s="183" t="s">
        <v>42</v>
      </c>
      <c r="O245" s="65"/>
      <c r="P245" s="184">
        <f>O245*H245</f>
        <v>0</v>
      </c>
      <c r="Q245" s="184">
        <v>0</v>
      </c>
      <c r="R245" s="184">
        <f>Q245*H245</f>
        <v>0</v>
      </c>
      <c r="S245" s="184">
        <v>0</v>
      </c>
      <c r="T245" s="185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86" t="s">
        <v>193</v>
      </c>
      <c r="AT245" s="186" t="s">
        <v>189</v>
      </c>
      <c r="AU245" s="186" t="s">
        <v>81</v>
      </c>
      <c r="AY245" s="18" t="s">
        <v>187</v>
      </c>
      <c r="BE245" s="187">
        <f>IF(N245="základní",J245,0)</f>
        <v>0</v>
      </c>
      <c r="BF245" s="187">
        <f>IF(N245="snížená",J245,0)</f>
        <v>0</v>
      </c>
      <c r="BG245" s="187">
        <f>IF(N245="zákl. přenesená",J245,0)</f>
        <v>0</v>
      </c>
      <c r="BH245" s="187">
        <f>IF(N245="sníž. přenesená",J245,0)</f>
        <v>0</v>
      </c>
      <c r="BI245" s="187">
        <f>IF(N245="nulová",J245,0)</f>
        <v>0</v>
      </c>
      <c r="BJ245" s="18" t="s">
        <v>79</v>
      </c>
      <c r="BK245" s="187">
        <f>ROUND(I245*H245,2)</f>
        <v>0</v>
      </c>
      <c r="BL245" s="18" t="s">
        <v>193</v>
      </c>
      <c r="BM245" s="186" t="s">
        <v>1311</v>
      </c>
    </row>
    <row r="246" spans="1:65" s="2" customFormat="1" ht="11.25">
      <c r="A246" s="35"/>
      <c r="B246" s="36"/>
      <c r="C246" s="37"/>
      <c r="D246" s="188" t="s">
        <v>195</v>
      </c>
      <c r="E246" s="37"/>
      <c r="F246" s="189" t="s">
        <v>399</v>
      </c>
      <c r="G246" s="37"/>
      <c r="H246" s="37"/>
      <c r="I246" s="190"/>
      <c r="J246" s="37"/>
      <c r="K246" s="37"/>
      <c r="L246" s="40"/>
      <c r="M246" s="191"/>
      <c r="N246" s="192"/>
      <c r="O246" s="65"/>
      <c r="P246" s="65"/>
      <c r="Q246" s="65"/>
      <c r="R246" s="65"/>
      <c r="S246" s="65"/>
      <c r="T246" s="66"/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T246" s="18" t="s">
        <v>195</v>
      </c>
      <c r="AU246" s="18" t="s">
        <v>81</v>
      </c>
    </row>
    <row r="247" spans="1:65" s="2" customFormat="1" ht="16.5" customHeight="1">
      <c r="A247" s="35"/>
      <c r="B247" s="36"/>
      <c r="C247" s="175" t="s">
        <v>411</v>
      </c>
      <c r="D247" s="175" t="s">
        <v>189</v>
      </c>
      <c r="E247" s="176" t="s">
        <v>401</v>
      </c>
      <c r="F247" s="177" t="s">
        <v>402</v>
      </c>
      <c r="G247" s="178" t="s">
        <v>144</v>
      </c>
      <c r="H247" s="179">
        <v>342.39800000000002</v>
      </c>
      <c r="I247" s="180"/>
      <c r="J247" s="181">
        <f>ROUND(I247*H247,2)</f>
        <v>0</v>
      </c>
      <c r="K247" s="177" t="s">
        <v>192</v>
      </c>
      <c r="L247" s="40"/>
      <c r="M247" s="182" t="s">
        <v>19</v>
      </c>
      <c r="N247" s="183" t="s">
        <v>42</v>
      </c>
      <c r="O247" s="65"/>
      <c r="P247" s="184">
        <f>O247*H247</f>
        <v>0</v>
      </c>
      <c r="Q247" s="184">
        <v>0</v>
      </c>
      <c r="R247" s="184">
        <f>Q247*H247</f>
        <v>0</v>
      </c>
      <c r="S247" s="184">
        <v>0</v>
      </c>
      <c r="T247" s="185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86" t="s">
        <v>193</v>
      </c>
      <c r="AT247" s="186" t="s">
        <v>189</v>
      </c>
      <c r="AU247" s="186" t="s">
        <v>81</v>
      </c>
      <c r="AY247" s="18" t="s">
        <v>187</v>
      </c>
      <c r="BE247" s="187">
        <f>IF(N247="základní",J247,0)</f>
        <v>0</v>
      </c>
      <c r="BF247" s="187">
        <f>IF(N247="snížená",J247,0)</f>
        <v>0</v>
      </c>
      <c r="BG247" s="187">
        <f>IF(N247="zákl. přenesená",J247,0)</f>
        <v>0</v>
      </c>
      <c r="BH247" s="187">
        <f>IF(N247="sníž. přenesená",J247,0)</f>
        <v>0</v>
      </c>
      <c r="BI247" s="187">
        <f>IF(N247="nulová",J247,0)</f>
        <v>0</v>
      </c>
      <c r="BJ247" s="18" t="s">
        <v>79</v>
      </c>
      <c r="BK247" s="187">
        <f>ROUND(I247*H247,2)</f>
        <v>0</v>
      </c>
      <c r="BL247" s="18" t="s">
        <v>193</v>
      </c>
      <c r="BM247" s="186" t="s">
        <v>1312</v>
      </c>
    </row>
    <row r="248" spans="1:65" s="2" customFormat="1" ht="11.25">
      <c r="A248" s="35"/>
      <c r="B248" s="36"/>
      <c r="C248" s="37"/>
      <c r="D248" s="188" t="s">
        <v>195</v>
      </c>
      <c r="E248" s="37"/>
      <c r="F248" s="189" t="s">
        <v>404</v>
      </c>
      <c r="G248" s="37"/>
      <c r="H248" s="37"/>
      <c r="I248" s="190"/>
      <c r="J248" s="37"/>
      <c r="K248" s="37"/>
      <c r="L248" s="40"/>
      <c r="M248" s="191"/>
      <c r="N248" s="192"/>
      <c r="O248" s="65"/>
      <c r="P248" s="65"/>
      <c r="Q248" s="65"/>
      <c r="R248" s="65"/>
      <c r="S248" s="65"/>
      <c r="T248" s="66"/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T248" s="18" t="s">
        <v>195</v>
      </c>
      <c r="AU248" s="18" t="s">
        <v>81</v>
      </c>
    </row>
    <row r="249" spans="1:65" s="13" customFormat="1" ht="11.25">
      <c r="B249" s="193"/>
      <c r="C249" s="194"/>
      <c r="D249" s="195" t="s">
        <v>197</v>
      </c>
      <c r="E249" s="194"/>
      <c r="F249" s="197" t="s">
        <v>1313</v>
      </c>
      <c r="G249" s="194"/>
      <c r="H249" s="198">
        <v>342.39800000000002</v>
      </c>
      <c r="I249" s="199"/>
      <c r="J249" s="194"/>
      <c r="K249" s="194"/>
      <c r="L249" s="200"/>
      <c r="M249" s="201"/>
      <c r="N249" s="202"/>
      <c r="O249" s="202"/>
      <c r="P249" s="202"/>
      <c r="Q249" s="202"/>
      <c r="R249" s="202"/>
      <c r="S249" s="202"/>
      <c r="T249" s="203"/>
      <c r="AT249" s="204" t="s">
        <v>197</v>
      </c>
      <c r="AU249" s="204" t="s">
        <v>81</v>
      </c>
      <c r="AV249" s="13" t="s">
        <v>81</v>
      </c>
      <c r="AW249" s="13" t="s">
        <v>4</v>
      </c>
      <c r="AX249" s="13" t="s">
        <v>79</v>
      </c>
      <c r="AY249" s="204" t="s">
        <v>187</v>
      </c>
    </row>
    <row r="250" spans="1:65" s="2" customFormat="1" ht="16.5" customHeight="1">
      <c r="A250" s="35"/>
      <c r="B250" s="36"/>
      <c r="C250" s="226" t="s">
        <v>416</v>
      </c>
      <c r="D250" s="226" t="s">
        <v>346</v>
      </c>
      <c r="E250" s="227" t="s">
        <v>407</v>
      </c>
      <c r="F250" s="228" t="s">
        <v>408</v>
      </c>
      <c r="G250" s="229" t="s">
        <v>144</v>
      </c>
      <c r="H250" s="230">
        <v>342.39800000000002</v>
      </c>
      <c r="I250" s="231"/>
      <c r="J250" s="232">
        <f>ROUND(I250*H250,2)</f>
        <v>0</v>
      </c>
      <c r="K250" s="228" t="s">
        <v>192</v>
      </c>
      <c r="L250" s="233"/>
      <c r="M250" s="234" t="s">
        <v>19</v>
      </c>
      <c r="N250" s="235" t="s">
        <v>42</v>
      </c>
      <c r="O250" s="65"/>
      <c r="P250" s="184">
        <f>O250*H250</f>
        <v>0</v>
      </c>
      <c r="Q250" s="184">
        <v>0</v>
      </c>
      <c r="R250" s="184">
        <f>Q250*H250</f>
        <v>0</v>
      </c>
      <c r="S250" s="184">
        <v>0</v>
      </c>
      <c r="T250" s="185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86" t="s">
        <v>232</v>
      </c>
      <c r="AT250" s="186" t="s">
        <v>346</v>
      </c>
      <c r="AU250" s="186" t="s">
        <v>81</v>
      </c>
      <c r="AY250" s="18" t="s">
        <v>187</v>
      </c>
      <c r="BE250" s="187">
        <f>IF(N250="základní",J250,0)</f>
        <v>0</v>
      </c>
      <c r="BF250" s="187">
        <f>IF(N250="snížená",J250,0)</f>
        <v>0</v>
      </c>
      <c r="BG250" s="187">
        <f>IF(N250="zákl. přenesená",J250,0)</f>
        <v>0</v>
      </c>
      <c r="BH250" s="187">
        <f>IF(N250="sníž. přenesená",J250,0)</f>
        <v>0</v>
      </c>
      <c r="BI250" s="187">
        <f>IF(N250="nulová",J250,0)</f>
        <v>0</v>
      </c>
      <c r="BJ250" s="18" t="s">
        <v>79</v>
      </c>
      <c r="BK250" s="187">
        <f>ROUND(I250*H250,2)</f>
        <v>0</v>
      </c>
      <c r="BL250" s="18" t="s">
        <v>193</v>
      </c>
      <c r="BM250" s="186" t="s">
        <v>1314</v>
      </c>
    </row>
    <row r="251" spans="1:65" s="13" customFormat="1" ht="11.25">
      <c r="B251" s="193"/>
      <c r="C251" s="194"/>
      <c r="D251" s="195" t="s">
        <v>197</v>
      </c>
      <c r="E251" s="194"/>
      <c r="F251" s="197" t="s">
        <v>1313</v>
      </c>
      <c r="G251" s="194"/>
      <c r="H251" s="198">
        <v>342.39800000000002</v>
      </c>
      <c r="I251" s="199"/>
      <c r="J251" s="194"/>
      <c r="K251" s="194"/>
      <c r="L251" s="200"/>
      <c r="M251" s="201"/>
      <c r="N251" s="202"/>
      <c r="O251" s="202"/>
      <c r="P251" s="202"/>
      <c r="Q251" s="202"/>
      <c r="R251" s="202"/>
      <c r="S251" s="202"/>
      <c r="T251" s="203"/>
      <c r="AT251" s="204" t="s">
        <v>197</v>
      </c>
      <c r="AU251" s="204" t="s">
        <v>81</v>
      </c>
      <c r="AV251" s="13" t="s">
        <v>81</v>
      </c>
      <c r="AW251" s="13" t="s">
        <v>4</v>
      </c>
      <c r="AX251" s="13" t="s">
        <v>79</v>
      </c>
      <c r="AY251" s="204" t="s">
        <v>187</v>
      </c>
    </row>
    <row r="252" spans="1:65" s="12" customFormat="1" ht="22.9" customHeight="1">
      <c r="B252" s="159"/>
      <c r="C252" s="160"/>
      <c r="D252" s="161" t="s">
        <v>70</v>
      </c>
      <c r="E252" s="173" t="s">
        <v>205</v>
      </c>
      <c r="F252" s="173" t="s">
        <v>410</v>
      </c>
      <c r="G252" s="160"/>
      <c r="H252" s="160"/>
      <c r="I252" s="163"/>
      <c r="J252" s="174">
        <f>BK252</f>
        <v>0</v>
      </c>
      <c r="K252" s="160"/>
      <c r="L252" s="165"/>
      <c r="M252" s="166"/>
      <c r="N252" s="167"/>
      <c r="O252" s="167"/>
      <c r="P252" s="168">
        <f>SUM(P253:P269)</f>
        <v>0</v>
      </c>
      <c r="Q252" s="167"/>
      <c r="R252" s="168">
        <f>SUM(R253:R269)</f>
        <v>39.438000000000002</v>
      </c>
      <c r="S252" s="167"/>
      <c r="T252" s="169">
        <f>SUM(T253:T269)</f>
        <v>0</v>
      </c>
      <c r="AR252" s="170" t="s">
        <v>79</v>
      </c>
      <c r="AT252" s="171" t="s">
        <v>70</v>
      </c>
      <c r="AU252" s="171" t="s">
        <v>79</v>
      </c>
      <c r="AY252" s="170" t="s">
        <v>187</v>
      </c>
      <c r="BK252" s="172">
        <f>SUM(BK253:BK269)</f>
        <v>0</v>
      </c>
    </row>
    <row r="253" spans="1:65" s="2" customFormat="1" ht="21.75" customHeight="1">
      <c r="A253" s="35"/>
      <c r="B253" s="36"/>
      <c r="C253" s="175" t="s">
        <v>424</v>
      </c>
      <c r="D253" s="175" t="s">
        <v>189</v>
      </c>
      <c r="E253" s="176" t="s">
        <v>1315</v>
      </c>
      <c r="F253" s="177" t="s">
        <v>1316</v>
      </c>
      <c r="G253" s="178" t="s">
        <v>427</v>
      </c>
      <c r="H253" s="179">
        <v>18</v>
      </c>
      <c r="I253" s="180"/>
      <c r="J253" s="181">
        <f>ROUND(I253*H253,2)</f>
        <v>0</v>
      </c>
      <c r="K253" s="177" t="s">
        <v>192</v>
      </c>
      <c r="L253" s="40"/>
      <c r="M253" s="182" t="s">
        <v>19</v>
      </c>
      <c r="N253" s="183" t="s">
        <v>42</v>
      </c>
      <c r="O253" s="65"/>
      <c r="P253" s="184">
        <f>O253*H253</f>
        <v>0</v>
      </c>
      <c r="Q253" s="184">
        <v>2E-3</v>
      </c>
      <c r="R253" s="184">
        <f>Q253*H253</f>
        <v>3.6000000000000004E-2</v>
      </c>
      <c r="S253" s="184">
        <v>0</v>
      </c>
      <c r="T253" s="185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186" t="s">
        <v>193</v>
      </c>
      <c r="AT253" s="186" t="s">
        <v>189</v>
      </c>
      <c r="AU253" s="186" t="s">
        <v>81</v>
      </c>
      <c r="AY253" s="18" t="s">
        <v>187</v>
      </c>
      <c r="BE253" s="187">
        <f>IF(N253="základní",J253,0)</f>
        <v>0</v>
      </c>
      <c r="BF253" s="187">
        <f>IF(N253="snížená",J253,0)</f>
        <v>0</v>
      </c>
      <c r="BG253" s="187">
        <f>IF(N253="zákl. přenesená",J253,0)</f>
        <v>0</v>
      </c>
      <c r="BH253" s="187">
        <f>IF(N253="sníž. přenesená",J253,0)</f>
        <v>0</v>
      </c>
      <c r="BI253" s="187">
        <f>IF(N253="nulová",J253,0)</f>
        <v>0</v>
      </c>
      <c r="BJ253" s="18" t="s">
        <v>79</v>
      </c>
      <c r="BK253" s="187">
        <f>ROUND(I253*H253,2)</f>
        <v>0</v>
      </c>
      <c r="BL253" s="18" t="s">
        <v>193</v>
      </c>
      <c r="BM253" s="186" t="s">
        <v>1317</v>
      </c>
    </row>
    <row r="254" spans="1:65" s="2" customFormat="1" ht="11.25">
      <c r="A254" s="35"/>
      <c r="B254" s="36"/>
      <c r="C254" s="37"/>
      <c r="D254" s="188" t="s">
        <v>195</v>
      </c>
      <c r="E254" s="37"/>
      <c r="F254" s="189" t="s">
        <v>1318</v>
      </c>
      <c r="G254" s="37"/>
      <c r="H254" s="37"/>
      <c r="I254" s="190"/>
      <c r="J254" s="37"/>
      <c r="K254" s="37"/>
      <c r="L254" s="40"/>
      <c r="M254" s="191"/>
      <c r="N254" s="192"/>
      <c r="O254" s="65"/>
      <c r="P254" s="65"/>
      <c r="Q254" s="65"/>
      <c r="R254" s="65"/>
      <c r="S254" s="65"/>
      <c r="T254" s="66"/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T254" s="18" t="s">
        <v>195</v>
      </c>
      <c r="AU254" s="18" t="s">
        <v>81</v>
      </c>
    </row>
    <row r="255" spans="1:65" s="2" customFormat="1" ht="16.5" customHeight="1">
      <c r="A255" s="35"/>
      <c r="B255" s="36"/>
      <c r="C255" s="226" t="s">
        <v>430</v>
      </c>
      <c r="D255" s="226" t="s">
        <v>346</v>
      </c>
      <c r="E255" s="227" t="s">
        <v>1319</v>
      </c>
      <c r="F255" s="228" t="s">
        <v>1320</v>
      </c>
      <c r="G255" s="229" t="s">
        <v>427</v>
      </c>
      <c r="H255" s="230">
        <v>9</v>
      </c>
      <c r="I255" s="231"/>
      <c r="J255" s="232">
        <f>ROUND(I255*H255,2)</f>
        <v>0</v>
      </c>
      <c r="K255" s="228" t="s">
        <v>192</v>
      </c>
      <c r="L255" s="233"/>
      <c r="M255" s="234" t="s">
        <v>19</v>
      </c>
      <c r="N255" s="235" t="s">
        <v>42</v>
      </c>
      <c r="O255" s="65"/>
      <c r="P255" s="184">
        <f>O255*H255</f>
        <v>0</v>
      </c>
      <c r="Q255" s="184">
        <v>1.0149999999999999</v>
      </c>
      <c r="R255" s="184">
        <f>Q255*H255</f>
        <v>9.1349999999999998</v>
      </c>
      <c r="S255" s="184">
        <v>0</v>
      </c>
      <c r="T255" s="185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186" t="s">
        <v>232</v>
      </c>
      <c r="AT255" s="186" t="s">
        <v>346</v>
      </c>
      <c r="AU255" s="186" t="s">
        <v>81</v>
      </c>
      <c r="AY255" s="18" t="s">
        <v>187</v>
      </c>
      <c r="BE255" s="187">
        <f>IF(N255="základní",J255,0)</f>
        <v>0</v>
      </c>
      <c r="BF255" s="187">
        <f>IF(N255="snížená",J255,0)</f>
        <v>0</v>
      </c>
      <c r="BG255" s="187">
        <f>IF(N255="zákl. přenesená",J255,0)</f>
        <v>0</v>
      </c>
      <c r="BH255" s="187">
        <f>IF(N255="sníž. přenesená",J255,0)</f>
        <v>0</v>
      </c>
      <c r="BI255" s="187">
        <f>IF(N255="nulová",J255,0)</f>
        <v>0</v>
      </c>
      <c r="BJ255" s="18" t="s">
        <v>79</v>
      </c>
      <c r="BK255" s="187">
        <f>ROUND(I255*H255,2)</f>
        <v>0</v>
      </c>
      <c r="BL255" s="18" t="s">
        <v>193</v>
      </c>
      <c r="BM255" s="186" t="s">
        <v>1321</v>
      </c>
    </row>
    <row r="256" spans="1:65" s="13" customFormat="1" ht="11.25">
      <c r="B256" s="193"/>
      <c r="C256" s="194"/>
      <c r="D256" s="195" t="s">
        <v>197</v>
      </c>
      <c r="E256" s="196" t="s">
        <v>19</v>
      </c>
      <c r="F256" s="197" t="s">
        <v>1322</v>
      </c>
      <c r="G256" s="194"/>
      <c r="H256" s="198">
        <v>7</v>
      </c>
      <c r="I256" s="199"/>
      <c r="J256" s="194"/>
      <c r="K256" s="194"/>
      <c r="L256" s="200"/>
      <c r="M256" s="201"/>
      <c r="N256" s="202"/>
      <c r="O256" s="202"/>
      <c r="P256" s="202"/>
      <c r="Q256" s="202"/>
      <c r="R256" s="202"/>
      <c r="S256" s="202"/>
      <c r="T256" s="203"/>
      <c r="AT256" s="204" t="s">
        <v>197</v>
      </c>
      <c r="AU256" s="204" t="s">
        <v>81</v>
      </c>
      <c r="AV256" s="13" t="s">
        <v>81</v>
      </c>
      <c r="AW256" s="13" t="s">
        <v>33</v>
      </c>
      <c r="AX256" s="13" t="s">
        <v>71</v>
      </c>
      <c r="AY256" s="204" t="s">
        <v>187</v>
      </c>
    </row>
    <row r="257" spans="1:65" s="13" customFormat="1" ht="11.25">
      <c r="B257" s="193"/>
      <c r="C257" s="194"/>
      <c r="D257" s="195" t="s">
        <v>197</v>
      </c>
      <c r="E257" s="196" t="s">
        <v>19</v>
      </c>
      <c r="F257" s="197" t="s">
        <v>1323</v>
      </c>
      <c r="G257" s="194"/>
      <c r="H257" s="198">
        <v>2</v>
      </c>
      <c r="I257" s="199"/>
      <c r="J257" s="194"/>
      <c r="K257" s="194"/>
      <c r="L257" s="200"/>
      <c r="M257" s="201"/>
      <c r="N257" s="202"/>
      <c r="O257" s="202"/>
      <c r="P257" s="202"/>
      <c r="Q257" s="202"/>
      <c r="R257" s="202"/>
      <c r="S257" s="202"/>
      <c r="T257" s="203"/>
      <c r="AT257" s="204" t="s">
        <v>197</v>
      </c>
      <c r="AU257" s="204" t="s">
        <v>81</v>
      </c>
      <c r="AV257" s="13" t="s">
        <v>81</v>
      </c>
      <c r="AW257" s="13" t="s">
        <v>33</v>
      </c>
      <c r="AX257" s="13" t="s">
        <v>71</v>
      </c>
      <c r="AY257" s="204" t="s">
        <v>187</v>
      </c>
    </row>
    <row r="258" spans="1:65" s="14" customFormat="1" ht="11.25">
      <c r="B258" s="205"/>
      <c r="C258" s="206"/>
      <c r="D258" s="195" t="s">
        <v>197</v>
      </c>
      <c r="E258" s="207" t="s">
        <v>19</v>
      </c>
      <c r="F258" s="208" t="s">
        <v>199</v>
      </c>
      <c r="G258" s="206"/>
      <c r="H258" s="209">
        <v>9</v>
      </c>
      <c r="I258" s="210"/>
      <c r="J258" s="206"/>
      <c r="K258" s="206"/>
      <c r="L258" s="211"/>
      <c r="M258" s="212"/>
      <c r="N258" s="213"/>
      <c r="O258" s="213"/>
      <c r="P258" s="213"/>
      <c r="Q258" s="213"/>
      <c r="R258" s="213"/>
      <c r="S258" s="213"/>
      <c r="T258" s="214"/>
      <c r="AT258" s="215" t="s">
        <v>197</v>
      </c>
      <c r="AU258" s="215" t="s">
        <v>81</v>
      </c>
      <c r="AV258" s="14" t="s">
        <v>193</v>
      </c>
      <c r="AW258" s="14" t="s">
        <v>33</v>
      </c>
      <c r="AX258" s="14" t="s">
        <v>79</v>
      </c>
      <c r="AY258" s="215" t="s">
        <v>187</v>
      </c>
    </row>
    <row r="259" spans="1:65" s="2" customFormat="1" ht="16.5" customHeight="1">
      <c r="A259" s="35"/>
      <c r="B259" s="36"/>
      <c r="C259" s="226" t="s">
        <v>434</v>
      </c>
      <c r="D259" s="226" t="s">
        <v>346</v>
      </c>
      <c r="E259" s="227" t="s">
        <v>1324</v>
      </c>
      <c r="F259" s="228" t="s">
        <v>1325</v>
      </c>
      <c r="G259" s="229" t="s">
        <v>427</v>
      </c>
      <c r="H259" s="230">
        <v>9</v>
      </c>
      <c r="I259" s="231"/>
      <c r="J259" s="232">
        <f>ROUND(I259*H259,2)</f>
        <v>0</v>
      </c>
      <c r="K259" s="228" t="s">
        <v>192</v>
      </c>
      <c r="L259" s="233"/>
      <c r="M259" s="234" t="s">
        <v>19</v>
      </c>
      <c r="N259" s="235" t="s">
        <v>42</v>
      </c>
      <c r="O259" s="65"/>
      <c r="P259" s="184">
        <f>O259*H259</f>
        <v>0</v>
      </c>
      <c r="Q259" s="184">
        <v>1.86</v>
      </c>
      <c r="R259" s="184">
        <f>Q259*H259</f>
        <v>16.740000000000002</v>
      </c>
      <c r="S259" s="184">
        <v>0</v>
      </c>
      <c r="T259" s="185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186" t="s">
        <v>232</v>
      </c>
      <c r="AT259" s="186" t="s">
        <v>346</v>
      </c>
      <c r="AU259" s="186" t="s">
        <v>81</v>
      </c>
      <c r="AY259" s="18" t="s">
        <v>187</v>
      </c>
      <c r="BE259" s="187">
        <f>IF(N259="základní",J259,0)</f>
        <v>0</v>
      </c>
      <c r="BF259" s="187">
        <f>IF(N259="snížená",J259,0)</f>
        <v>0</v>
      </c>
      <c r="BG259" s="187">
        <f>IF(N259="zákl. přenesená",J259,0)</f>
        <v>0</v>
      </c>
      <c r="BH259" s="187">
        <f>IF(N259="sníž. přenesená",J259,0)</f>
        <v>0</v>
      </c>
      <c r="BI259" s="187">
        <f>IF(N259="nulová",J259,0)</f>
        <v>0</v>
      </c>
      <c r="BJ259" s="18" t="s">
        <v>79</v>
      </c>
      <c r="BK259" s="187">
        <f>ROUND(I259*H259,2)</f>
        <v>0</v>
      </c>
      <c r="BL259" s="18" t="s">
        <v>193</v>
      </c>
      <c r="BM259" s="186" t="s">
        <v>1326</v>
      </c>
    </row>
    <row r="260" spans="1:65" s="13" customFormat="1" ht="11.25">
      <c r="B260" s="193"/>
      <c r="C260" s="194"/>
      <c r="D260" s="195" t="s">
        <v>197</v>
      </c>
      <c r="E260" s="196" t="s">
        <v>19</v>
      </c>
      <c r="F260" s="197" t="s">
        <v>1322</v>
      </c>
      <c r="G260" s="194"/>
      <c r="H260" s="198">
        <v>7</v>
      </c>
      <c r="I260" s="199"/>
      <c r="J260" s="194"/>
      <c r="K260" s="194"/>
      <c r="L260" s="200"/>
      <c r="M260" s="201"/>
      <c r="N260" s="202"/>
      <c r="O260" s="202"/>
      <c r="P260" s="202"/>
      <c r="Q260" s="202"/>
      <c r="R260" s="202"/>
      <c r="S260" s="202"/>
      <c r="T260" s="203"/>
      <c r="AT260" s="204" t="s">
        <v>197</v>
      </c>
      <c r="AU260" s="204" t="s">
        <v>81</v>
      </c>
      <c r="AV260" s="13" t="s">
        <v>81</v>
      </c>
      <c r="AW260" s="13" t="s">
        <v>33</v>
      </c>
      <c r="AX260" s="13" t="s">
        <v>71</v>
      </c>
      <c r="AY260" s="204" t="s">
        <v>187</v>
      </c>
    </row>
    <row r="261" spans="1:65" s="13" customFormat="1" ht="11.25">
      <c r="B261" s="193"/>
      <c r="C261" s="194"/>
      <c r="D261" s="195" t="s">
        <v>197</v>
      </c>
      <c r="E261" s="196" t="s">
        <v>19</v>
      </c>
      <c r="F261" s="197" t="s">
        <v>1323</v>
      </c>
      <c r="G261" s="194"/>
      <c r="H261" s="198">
        <v>2</v>
      </c>
      <c r="I261" s="199"/>
      <c r="J261" s="194"/>
      <c r="K261" s="194"/>
      <c r="L261" s="200"/>
      <c r="M261" s="201"/>
      <c r="N261" s="202"/>
      <c r="O261" s="202"/>
      <c r="P261" s="202"/>
      <c r="Q261" s="202"/>
      <c r="R261" s="202"/>
      <c r="S261" s="202"/>
      <c r="T261" s="203"/>
      <c r="AT261" s="204" t="s">
        <v>197</v>
      </c>
      <c r="AU261" s="204" t="s">
        <v>81</v>
      </c>
      <c r="AV261" s="13" t="s">
        <v>81</v>
      </c>
      <c r="AW261" s="13" t="s">
        <v>33</v>
      </c>
      <c r="AX261" s="13" t="s">
        <v>71</v>
      </c>
      <c r="AY261" s="204" t="s">
        <v>187</v>
      </c>
    </row>
    <row r="262" spans="1:65" s="14" customFormat="1" ht="11.25">
      <c r="B262" s="205"/>
      <c r="C262" s="206"/>
      <c r="D262" s="195" t="s">
        <v>197</v>
      </c>
      <c r="E262" s="207" t="s">
        <v>19</v>
      </c>
      <c r="F262" s="208" t="s">
        <v>199</v>
      </c>
      <c r="G262" s="206"/>
      <c r="H262" s="209">
        <v>9</v>
      </c>
      <c r="I262" s="210"/>
      <c r="J262" s="206"/>
      <c r="K262" s="206"/>
      <c r="L262" s="211"/>
      <c r="M262" s="212"/>
      <c r="N262" s="213"/>
      <c r="O262" s="213"/>
      <c r="P262" s="213"/>
      <c r="Q262" s="213"/>
      <c r="R262" s="213"/>
      <c r="S262" s="213"/>
      <c r="T262" s="214"/>
      <c r="AT262" s="215" t="s">
        <v>197</v>
      </c>
      <c r="AU262" s="215" t="s">
        <v>81</v>
      </c>
      <c r="AV262" s="14" t="s">
        <v>193</v>
      </c>
      <c r="AW262" s="14" t="s">
        <v>33</v>
      </c>
      <c r="AX262" s="14" t="s">
        <v>79</v>
      </c>
      <c r="AY262" s="215" t="s">
        <v>187</v>
      </c>
    </row>
    <row r="263" spans="1:65" s="2" customFormat="1" ht="21.75" customHeight="1">
      <c r="A263" s="35"/>
      <c r="B263" s="36"/>
      <c r="C263" s="175" t="s">
        <v>438</v>
      </c>
      <c r="D263" s="175" t="s">
        <v>189</v>
      </c>
      <c r="E263" s="176" t="s">
        <v>1327</v>
      </c>
      <c r="F263" s="177" t="s">
        <v>1328</v>
      </c>
      <c r="G263" s="178" t="s">
        <v>427</v>
      </c>
      <c r="H263" s="179">
        <v>9</v>
      </c>
      <c r="I263" s="180"/>
      <c r="J263" s="181">
        <f>ROUND(I263*H263,2)</f>
        <v>0</v>
      </c>
      <c r="K263" s="177" t="s">
        <v>192</v>
      </c>
      <c r="L263" s="40"/>
      <c r="M263" s="182" t="s">
        <v>19</v>
      </c>
      <c r="N263" s="183" t="s">
        <v>42</v>
      </c>
      <c r="O263" s="65"/>
      <c r="P263" s="184">
        <f>O263*H263</f>
        <v>0</v>
      </c>
      <c r="Q263" s="184">
        <v>0</v>
      </c>
      <c r="R263" s="184">
        <f>Q263*H263</f>
        <v>0</v>
      </c>
      <c r="S263" s="184">
        <v>0</v>
      </c>
      <c r="T263" s="185">
        <f>S263*H263</f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186" t="s">
        <v>193</v>
      </c>
      <c r="AT263" s="186" t="s">
        <v>189</v>
      </c>
      <c r="AU263" s="186" t="s">
        <v>81</v>
      </c>
      <c r="AY263" s="18" t="s">
        <v>187</v>
      </c>
      <c r="BE263" s="187">
        <f>IF(N263="základní",J263,0)</f>
        <v>0</v>
      </c>
      <c r="BF263" s="187">
        <f>IF(N263="snížená",J263,0)</f>
        <v>0</v>
      </c>
      <c r="BG263" s="187">
        <f>IF(N263="zákl. přenesená",J263,0)</f>
        <v>0</v>
      </c>
      <c r="BH263" s="187">
        <f>IF(N263="sníž. přenesená",J263,0)</f>
        <v>0</v>
      </c>
      <c r="BI263" s="187">
        <f>IF(N263="nulová",J263,0)</f>
        <v>0</v>
      </c>
      <c r="BJ263" s="18" t="s">
        <v>79</v>
      </c>
      <c r="BK263" s="187">
        <f>ROUND(I263*H263,2)</f>
        <v>0</v>
      </c>
      <c r="BL263" s="18" t="s">
        <v>193</v>
      </c>
      <c r="BM263" s="186" t="s">
        <v>1329</v>
      </c>
    </row>
    <row r="264" spans="1:65" s="2" customFormat="1" ht="11.25">
      <c r="A264" s="35"/>
      <c r="B264" s="36"/>
      <c r="C264" s="37"/>
      <c r="D264" s="188" t="s">
        <v>195</v>
      </c>
      <c r="E264" s="37"/>
      <c r="F264" s="189" t="s">
        <v>1330</v>
      </c>
      <c r="G264" s="37"/>
      <c r="H264" s="37"/>
      <c r="I264" s="190"/>
      <c r="J264" s="37"/>
      <c r="K264" s="37"/>
      <c r="L264" s="40"/>
      <c r="M264" s="191"/>
      <c r="N264" s="192"/>
      <c r="O264" s="65"/>
      <c r="P264" s="65"/>
      <c r="Q264" s="65"/>
      <c r="R264" s="65"/>
      <c r="S264" s="65"/>
      <c r="T264" s="66"/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T264" s="18" t="s">
        <v>195</v>
      </c>
      <c r="AU264" s="18" t="s">
        <v>81</v>
      </c>
    </row>
    <row r="265" spans="1:65" s="13" customFormat="1" ht="11.25">
      <c r="B265" s="193"/>
      <c r="C265" s="194"/>
      <c r="D265" s="195" t="s">
        <v>197</v>
      </c>
      <c r="E265" s="196" t="s">
        <v>19</v>
      </c>
      <c r="F265" s="197" t="s">
        <v>1322</v>
      </c>
      <c r="G265" s="194"/>
      <c r="H265" s="198">
        <v>7</v>
      </c>
      <c r="I265" s="199"/>
      <c r="J265" s="194"/>
      <c r="K265" s="194"/>
      <c r="L265" s="200"/>
      <c r="M265" s="201"/>
      <c r="N265" s="202"/>
      <c r="O265" s="202"/>
      <c r="P265" s="202"/>
      <c r="Q265" s="202"/>
      <c r="R265" s="202"/>
      <c r="S265" s="202"/>
      <c r="T265" s="203"/>
      <c r="AT265" s="204" t="s">
        <v>197</v>
      </c>
      <c r="AU265" s="204" t="s">
        <v>81</v>
      </c>
      <c r="AV265" s="13" t="s">
        <v>81</v>
      </c>
      <c r="AW265" s="13" t="s">
        <v>33</v>
      </c>
      <c r="AX265" s="13" t="s">
        <v>71</v>
      </c>
      <c r="AY265" s="204" t="s">
        <v>187</v>
      </c>
    </row>
    <row r="266" spans="1:65" s="13" customFormat="1" ht="11.25">
      <c r="B266" s="193"/>
      <c r="C266" s="194"/>
      <c r="D266" s="195" t="s">
        <v>197</v>
      </c>
      <c r="E266" s="196" t="s">
        <v>19</v>
      </c>
      <c r="F266" s="197" t="s">
        <v>1323</v>
      </c>
      <c r="G266" s="194"/>
      <c r="H266" s="198">
        <v>2</v>
      </c>
      <c r="I266" s="199"/>
      <c r="J266" s="194"/>
      <c r="K266" s="194"/>
      <c r="L266" s="200"/>
      <c r="M266" s="201"/>
      <c r="N266" s="202"/>
      <c r="O266" s="202"/>
      <c r="P266" s="202"/>
      <c r="Q266" s="202"/>
      <c r="R266" s="202"/>
      <c r="S266" s="202"/>
      <c r="T266" s="203"/>
      <c r="AT266" s="204" t="s">
        <v>197</v>
      </c>
      <c r="AU266" s="204" t="s">
        <v>81</v>
      </c>
      <c r="AV266" s="13" t="s">
        <v>81</v>
      </c>
      <c r="AW266" s="13" t="s">
        <v>33</v>
      </c>
      <c r="AX266" s="13" t="s">
        <v>71</v>
      </c>
      <c r="AY266" s="204" t="s">
        <v>187</v>
      </c>
    </row>
    <row r="267" spans="1:65" s="14" customFormat="1" ht="11.25">
      <c r="B267" s="205"/>
      <c r="C267" s="206"/>
      <c r="D267" s="195" t="s">
        <v>197</v>
      </c>
      <c r="E267" s="207" t="s">
        <v>19</v>
      </c>
      <c r="F267" s="208" t="s">
        <v>199</v>
      </c>
      <c r="G267" s="206"/>
      <c r="H267" s="209">
        <v>9</v>
      </c>
      <c r="I267" s="210"/>
      <c r="J267" s="206"/>
      <c r="K267" s="206"/>
      <c r="L267" s="211"/>
      <c r="M267" s="212"/>
      <c r="N267" s="213"/>
      <c r="O267" s="213"/>
      <c r="P267" s="213"/>
      <c r="Q267" s="213"/>
      <c r="R267" s="213"/>
      <c r="S267" s="213"/>
      <c r="T267" s="214"/>
      <c r="AT267" s="215" t="s">
        <v>197</v>
      </c>
      <c r="AU267" s="215" t="s">
        <v>81</v>
      </c>
      <c r="AV267" s="14" t="s">
        <v>193</v>
      </c>
      <c r="AW267" s="14" t="s">
        <v>33</v>
      </c>
      <c r="AX267" s="14" t="s">
        <v>79</v>
      </c>
      <c r="AY267" s="215" t="s">
        <v>187</v>
      </c>
    </row>
    <row r="268" spans="1:65" s="2" customFormat="1" ht="16.5" customHeight="1">
      <c r="A268" s="35"/>
      <c r="B268" s="36"/>
      <c r="C268" s="226" t="s">
        <v>442</v>
      </c>
      <c r="D268" s="226" t="s">
        <v>346</v>
      </c>
      <c r="E268" s="227" t="s">
        <v>1331</v>
      </c>
      <c r="F268" s="228" t="s">
        <v>1332</v>
      </c>
      <c r="G268" s="229" t="s">
        <v>427</v>
      </c>
      <c r="H268" s="230">
        <v>9</v>
      </c>
      <c r="I268" s="231"/>
      <c r="J268" s="232">
        <f>ROUND(I268*H268,2)</f>
        <v>0</v>
      </c>
      <c r="K268" s="228" t="s">
        <v>192</v>
      </c>
      <c r="L268" s="233"/>
      <c r="M268" s="234" t="s">
        <v>19</v>
      </c>
      <c r="N268" s="235" t="s">
        <v>42</v>
      </c>
      <c r="O268" s="65"/>
      <c r="P268" s="184">
        <f>O268*H268</f>
        <v>0</v>
      </c>
      <c r="Q268" s="184">
        <v>1.4950000000000001</v>
      </c>
      <c r="R268" s="184">
        <f>Q268*H268</f>
        <v>13.455000000000002</v>
      </c>
      <c r="S268" s="184">
        <v>0</v>
      </c>
      <c r="T268" s="185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186" t="s">
        <v>232</v>
      </c>
      <c r="AT268" s="186" t="s">
        <v>346</v>
      </c>
      <c r="AU268" s="186" t="s">
        <v>81</v>
      </c>
      <c r="AY268" s="18" t="s">
        <v>187</v>
      </c>
      <c r="BE268" s="187">
        <f>IF(N268="základní",J268,0)</f>
        <v>0</v>
      </c>
      <c r="BF268" s="187">
        <f>IF(N268="snížená",J268,0)</f>
        <v>0</v>
      </c>
      <c r="BG268" s="187">
        <f>IF(N268="zákl. přenesená",J268,0)</f>
        <v>0</v>
      </c>
      <c r="BH268" s="187">
        <f>IF(N268="sníž. přenesená",J268,0)</f>
        <v>0</v>
      </c>
      <c r="BI268" s="187">
        <f>IF(N268="nulová",J268,0)</f>
        <v>0</v>
      </c>
      <c r="BJ268" s="18" t="s">
        <v>79</v>
      </c>
      <c r="BK268" s="187">
        <f>ROUND(I268*H268,2)</f>
        <v>0</v>
      </c>
      <c r="BL268" s="18" t="s">
        <v>193</v>
      </c>
      <c r="BM268" s="186" t="s">
        <v>1333</v>
      </c>
    </row>
    <row r="269" spans="1:65" s="2" customFormat="1" ht="16.5" customHeight="1">
      <c r="A269" s="35"/>
      <c r="B269" s="36"/>
      <c r="C269" s="226" t="s">
        <v>446</v>
      </c>
      <c r="D269" s="226" t="s">
        <v>346</v>
      </c>
      <c r="E269" s="227" t="s">
        <v>1334</v>
      </c>
      <c r="F269" s="228" t="s">
        <v>1335</v>
      </c>
      <c r="G269" s="229" t="s">
        <v>427</v>
      </c>
      <c r="H269" s="230">
        <v>18</v>
      </c>
      <c r="I269" s="231"/>
      <c r="J269" s="232">
        <f>ROUND(I269*H269,2)</f>
        <v>0</v>
      </c>
      <c r="K269" s="228" t="s">
        <v>19</v>
      </c>
      <c r="L269" s="233"/>
      <c r="M269" s="234" t="s">
        <v>19</v>
      </c>
      <c r="N269" s="235" t="s">
        <v>42</v>
      </c>
      <c r="O269" s="65"/>
      <c r="P269" s="184">
        <f>O269*H269</f>
        <v>0</v>
      </c>
      <c r="Q269" s="184">
        <v>4.0000000000000001E-3</v>
      </c>
      <c r="R269" s="184">
        <f>Q269*H269</f>
        <v>7.2000000000000008E-2</v>
      </c>
      <c r="S269" s="184">
        <v>0</v>
      </c>
      <c r="T269" s="185">
        <f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186" t="s">
        <v>232</v>
      </c>
      <c r="AT269" s="186" t="s">
        <v>346</v>
      </c>
      <c r="AU269" s="186" t="s">
        <v>81</v>
      </c>
      <c r="AY269" s="18" t="s">
        <v>187</v>
      </c>
      <c r="BE269" s="187">
        <f>IF(N269="základní",J269,0)</f>
        <v>0</v>
      </c>
      <c r="BF269" s="187">
        <f>IF(N269="snížená",J269,0)</f>
        <v>0</v>
      </c>
      <c r="BG269" s="187">
        <f>IF(N269="zákl. přenesená",J269,0)</f>
        <v>0</v>
      </c>
      <c r="BH269" s="187">
        <f>IF(N269="sníž. přenesená",J269,0)</f>
        <v>0</v>
      </c>
      <c r="BI269" s="187">
        <f>IF(N269="nulová",J269,0)</f>
        <v>0</v>
      </c>
      <c r="BJ269" s="18" t="s">
        <v>79</v>
      </c>
      <c r="BK269" s="187">
        <f>ROUND(I269*H269,2)</f>
        <v>0</v>
      </c>
      <c r="BL269" s="18" t="s">
        <v>193</v>
      </c>
      <c r="BM269" s="186" t="s">
        <v>1336</v>
      </c>
    </row>
    <row r="270" spans="1:65" s="12" customFormat="1" ht="22.9" customHeight="1">
      <c r="B270" s="159"/>
      <c r="C270" s="160"/>
      <c r="D270" s="161" t="s">
        <v>70</v>
      </c>
      <c r="E270" s="173" t="s">
        <v>193</v>
      </c>
      <c r="F270" s="173" t="s">
        <v>423</v>
      </c>
      <c r="G270" s="160"/>
      <c r="H270" s="160"/>
      <c r="I270" s="163"/>
      <c r="J270" s="174">
        <f>BK270</f>
        <v>0</v>
      </c>
      <c r="K270" s="160"/>
      <c r="L270" s="165"/>
      <c r="M270" s="166"/>
      <c r="N270" s="167"/>
      <c r="O270" s="167"/>
      <c r="P270" s="168">
        <f>SUM(P271:P297)</f>
        <v>0</v>
      </c>
      <c r="Q270" s="167"/>
      <c r="R270" s="168">
        <f>SUM(R271:R297)</f>
        <v>0.16932543999999999</v>
      </c>
      <c r="S270" s="167"/>
      <c r="T270" s="169">
        <f>SUM(T271:T297)</f>
        <v>0</v>
      </c>
      <c r="AR270" s="170" t="s">
        <v>79</v>
      </c>
      <c r="AT270" s="171" t="s">
        <v>70</v>
      </c>
      <c r="AU270" s="171" t="s">
        <v>79</v>
      </c>
      <c r="AY270" s="170" t="s">
        <v>187</v>
      </c>
      <c r="BK270" s="172">
        <f>SUM(BK271:BK297)</f>
        <v>0</v>
      </c>
    </row>
    <row r="271" spans="1:65" s="2" customFormat="1" ht="16.5" customHeight="1">
      <c r="A271" s="35"/>
      <c r="B271" s="36"/>
      <c r="C271" s="175" t="s">
        <v>451</v>
      </c>
      <c r="D271" s="175" t="s">
        <v>189</v>
      </c>
      <c r="E271" s="176" t="s">
        <v>1337</v>
      </c>
      <c r="F271" s="177" t="s">
        <v>1338</v>
      </c>
      <c r="G271" s="178" t="s">
        <v>144</v>
      </c>
      <c r="H271" s="179">
        <v>19.602</v>
      </c>
      <c r="I271" s="180"/>
      <c r="J271" s="181">
        <f>ROUND(I271*H271,2)</f>
        <v>0</v>
      </c>
      <c r="K271" s="177" t="s">
        <v>192</v>
      </c>
      <c r="L271" s="40"/>
      <c r="M271" s="182" t="s">
        <v>19</v>
      </c>
      <c r="N271" s="183" t="s">
        <v>42</v>
      </c>
      <c r="O271" s="65"/>
      <c r="P271" s="184">
        <f>O271*H271</f>
        <v>0</v>
      </c>
      <c r="Q271" s="184">
        <v>0</v>
      </c>
      <c r="R271" s="184">
        <f>Q271*H271</f>
        <v>0</v>
      </c>
      <c r="S271" s="184">
        <v>0</v>
      </c>
      <c r="T271" s="185">
        <f>S271*H271</f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186" t="s">
        <v>193</v>
      </c>
      <c r="AT271" s="186" t="s">
        <v>189</v>
      </c>
      <c r="AU271" s="186" t="s">
        <v>81</v>
      </c>
      <c r="AY271" s="18" t="s">
        <v>187</v>
      </c>
      <c r="BE271" s="187">
        <f>IF(N271="základní",J271,0)</f>
        <v>0</v>
      </c>
      <c r="BF271" s="187">
        <f>IF(N271="snížená",J271,0)</f>
        <v>0</v>
      </c>
      <c r="BG271" s="187">
        <f>IF(N271="zákl. přenesená",J271,0)</f>
        <v>0</v>
      </c>
      <c r="BH271" s="187">
        <f>IF(N271="sníž. přenesená",J271,0)</f>
        <v>0</v>
      </c>
      <c r="BI271" s="187">
        <f>IF(N271="nulová",J271,0)</f>
        <v>0</v>
      </c>
      <c r="BJ271" s="18" t="s">
        <v>79</v>
      </c>
      <c r="BK271" s="187">
        <f>ROUND(I271*H271,2)</f>
        <v>0</v>
      </c>
      <c r="BL271" s="18" t="s">
        <v>193</v>
      </c>
      <c r="BM271" s="186" t="s">
        <v>1339</v>
      </c>
    </row>
    <row r="272" spans="1:65" s="2" customFormat="1" ht="11.25">
      <c r="A272" s="35"/>
      <c r="B272" s="36"/>
      <c r="C272" s="37"/>
      <c r="D272" s="188" t="s">
        <v>195</v>
      </c>
      <c r="E272" s="37"/>
      <c r="F272" s="189" t="s">
        <v>1340</v>
      </c>
      <c r="G272" s="37"/>
      <c r="H272" s="37"/>
      <c r="I272" s="190"/>
      <c r="J272" s="37"/>
      <c r="K272" s="37"/>
      <c r="L272" s="40"/>
      <c r="M272" s="191"/>
      <c r="N272" s="192"/>
      <c r="O272" s="65"/>
      <c r="P272" s="65"/>
      <c r="Q272" s="65"/>
      <c r="R272" s="65"/>
      <c r="S272" s="65"/>
      <c r="T272" s="66"/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T272" s="18" t="s">
        <v>195</v>
      </c>
      <c r="AU272" s="18" t="s">
        <v>81</v>
      </c>
    </row>
    <row r="273" spans="1:65" s="15" customFormat="1" ht="11.25">
      <c r="B273" s="216"/>
      <c r="C273" s="217"/>
      <c r="D273" s="195" t="s">
        <v>197</v>
      </c>
      <c r="E273" s="218" t="s">
        <v>19</v>
      </c>
      <c r="F273" s="219" t="s">
        <v>1341</v>
      </c>
      <c r="G273" s="217"/>
      <c r="H273" s="218" t="s">
        <v>19</v>
      </c>
      <c r="I273" s="220"/>
      <c r="J273" s="217"/>
      <c r="K273" s="217"/>
      <c r="L273" s="221"/>
      <c r="M273" s="222"/>
      <c r="N273" s="223"/>
      <c r="O273" s="223"/>
      <c r="P273" s="223"/>
      <c r="Q273" s="223"/>
      <c r="R273" s="223"/>
      <c r="S273" s="223"/>
      <c r="T273" s="224"/>
      <c r="AT273" s="225" t="s">
        <v>197</v>
      </c>
      <c r="AU273" s="225" t="s">
        <v>81</v>
      </c>
      <c r="AV273" s="15" t="s">
        <v>79</v>
      </c>
      <c r="AW273" s="15" t="s">
        <v>33</v>
      </c>
      <c r="AX273" s="15" t="s">
        <v>71</v>
      </c>
      <c r="AY273" s="225" t="s">
        <v>187</v>
      </c>
    </row>
    <row r="274" spans="1:65" s="13" customFormat="1" ht="11.25">
      <c r="B274" s="193"/>
      <c r="C274" s="194"/>
      <c r="D274" s="195" t="s">
        <v>197</v>
      </c>
      <c r="E274" s="196" t="s">
        <v>19</v>
      </c>
      <c r="F274" s="197" t="s">
        <v>1342</v>
      </c>
      <c r="G274" s="194"/>
      <c r="H274" s="198">
        <v>19.602</v>
      </c>
      <c r="I274" s="199"/>
      <c r="J274" s="194"/>
      <c r="K274" s="194"/>
      <c r="L274" s="200"/>
      <c r="M274" s="201"/>
      <c r="N274" s="202"/>
      <c r="O274" s="202"/>
      <c r="P274" s="202"/>
      <c r="Q274" s="202"/>
      <c r="R274" s="202"/>
      <c r="S274" s="202"/>
      <c r="T274" s="203"/>
      <c r="AT274" s="204" t="s">
        <v>197</v>
      </c>
      <c r="AU274" s="204" t="s">
        <v>81</v>
      </c>
      <c r="AV274" s="13" t="s">
        <v>81</v>
      </c>
      <c r="AW274" s="13" t="s">
        <v>33</v>
      </c>
      <c r="AX274" s="13" t="s">
        <v>71</v>
      </c>
      <c r="AY274" s="204" t="s">
        <v>187</v>
      </c>
    </row>
    <row r="275" spans="1:65" s="14" customFormat="1" ht="11.25">
      <c r="B275" s="205"/>
      <c r="C275" s="206"/>
      <c r="D275" s="195" t="s">
        <v>197</v>
      </c>
      <c r="E275" s="207" t="s">
        <v>1175</v>
      </c>
      <c r="F275" s="208" t="s">
        <v>199</v>
      </c>
      <c r="G275" s="206"/>
      <c r="H275" s="209">
        <v>19.602</v>
      </c>
      <c r="I275" s="210"/>
      <c r="J275" s="206"/>
      <c r="K275" s="206"/>
      <c r="L275" s="211"/>
      <c r="M275" s="212"/>
      <c r="N275" s="213"/>
      <c r="O275" s="213"/>
      <c r="P275" s="213"/>
      <c r="Q275" s="213"/>
      <c r="R275" s="213"/>
      <c r="S275" s="213"/>
      <c r="T275" s="214"/>
      <c r="AT275" s="215" t="s">
        <v>197</v>
      </c>
      <c r="AU275" s="215" t="s">
        <v>81</v>
      </c>
      <c r="AV275" s="14" t="s">
        <v>193</v>
      </c>
      <c r="AW275" s="14" t="s">
        <v>33</v>
      </c>
      <c r="AX275" s="14" t="s">
        <v>79</v>
      </c>
      <c r="AY275" s="215" t="s">
        <v>187</v>
      </c>
    </row>
    <row r="276" spans="1:65" s="2" customFormat="1" ht="21.75" customHeight="1">
      <c r="A276" s="35"/>
      <c r="B276" s="36"/>
      <c r="C276" s="175" t="s">
        <v>455</v>
      </c>
      <c r="D276" s="175" t="s">
        <v>189</v>
      </c>
      <c r="E276" s="176" t="s">
        <v>805</v>
      </c>
      <c r="F276" s="177" t="s">
        <v>806</v>
      </c>
      <c r="G276" s="178" t="s">
        <v>144</v>
      </c>
      <c r="H276" s="179">
        <v>104.99299999999999</v>
      </c>
      <c r="I276" s="180"/>
      <c r="J276" s="181">
        <f>ROUND(I276*H276,2)</f>
        <v>0</v>
      </c>
      <c r="K276" s="177" t="s">
        <v>192</v>
      </c>
      <c r="L276" s="40"/>
      <c r="M276" s="182" t="s">
        <v>19</v>
      </c>
      <c r="N276" s="183" t="s">
        <v>42</v>
      </c>
      <c r="O276" s="65"/>
      <c r="P276" s="184">
        <f>O276*H276</f>
        <v>0</v>
      </c>
      <c r="Q276" s="184">
        <v>0</v>
      </c>
      <c r="R276" s="184">
        <f>Q276*H276</f>
        <v>0</v>
      </c>
      <c r="S276" s="184">
        <v>0</v>
      </c>
      <c r="T276" s="185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86" t="s">
        <v>193</v>
      </c>
      <c r="AT276" s="186" t="s">
        <v>189</v>
      </c>
      <c r="AU276" s="186" t="s">
        <v>81</v>
      </c>
      <c r="AY276" s="18" t="s">
        <v>187</v>
      </c>
      <c r="BE276" s="187">
        <f>IF(N276="základní",J276,0)</f>
        <v>0</v>
      </c>
      <c r="BF276" s="187">
        <f>IF(N276="snížená",J276,0)</f>
        <v>0</v>
      </c>
      <c r="BG276" s="187">
        <f>IF(N276="zákl. přenesená",J276,0)</f>
        <v>0</v>
      </c>
      <c r="BH276" s="187">
        <f>IF(N276="sníž. přenesená",J276,0)</f>
        <v>0</v>
      </c>
      <c r="BI276" s="187">
        <f>IF(N276="nulová",J276,0)</f>
        <v>0</v>
      </c>
      <c r="BJ276" s="18" t="s">
        <v>79</v>
      </c>
      <c r="BK276" s="187">
        <f>ROUND(I276*H276,2)</f>
        <v>0</v>
      </c>
      <c r="BL276" s="18" t="s">
        <v>193</v>
      </c>
      <c r="BM276" s="186" t="s">
        <v>1343</v>
      </c>
    </row>
    <row r="277" spans="1:65" s="2" customFormat="1" ht="11.25">
      <c r="A277" s="35"/>
      <c r="B277" s="36"/>
      <c r="C277" s="37"/>
      <c r="D277" s="188" t="s">
        <v>195</v>
      </c>
      <c r="E277" s="37"/>
      <c r="F277" s="189" t="s">
        <v>808</v>
      </c>
      <c r="G277" s="37"/>
      <c r="H277" s="37"/>
      <c r="I277" s="190"/>
      <c r="J277" s="37"/>
      <c r="K277" s="37"/>
      <c r="L277" s="40"/>
      <c r="M277" s="191"/>
      <c r="N277" s="192"/>
      <c r="O277" s="65"/>
      <c r="P277" s="65"/>
      <c r="Q277" s="65"/>
      <c r="R277" s="65"/>
      <c r="S277" s="65"/>
      <c r="T277" s="66"/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T277" s="18" t="s">
        <v>195</v>
      </c>
      <c r="AU277" s="18" t="s">
        <v>81</v>
      </c>
    </row>
    <row r="278" spans="1:65" s="15" customFormat="1" ht="11.25">
      <c r="B278" s="216"/>
      <c r="C278" s="217"/>
      <c r="D278" s="195" t="s">
        <v>197</v>
      </c>
      <c r="E278" s="218" t="s">
        <v>19</v>
      </c>
      <c r="F278" s="219" t="s">
        <v>1224</v>
      </c>
      <c r="G278" s="217"/>
      <c r="H278" s="218" t="s">
        <v>19</v>
      </c>
      <c r="I278" s="220"/>
      <c r="J278" s="217"/>
      <c r="K278" s="217"/>
      <c r="L278" s="221"/>
      <c r="M278" s="222"/>
      <c r="N278" s="223"/>
      <c r="O278" s="223"/>
      <c r="P278" s="223"/>
      <c r="Q278" s="223"/>
      <c r="R278" s="223"/>
      <c r="S278" s="223"/>
      <c r="T278" s="224"/>
      <c r="AT278" s="225" t="s">
        <v>197</v>
      </c>
      <c r="AU278" s="225" t="s">
        <v>81</v>
      </c>
      <c r="AV278" s="15" t="s">
        <v>79</v>
      </c>
      <c r="AW278" s="15" t="s">
        <v>33</v>
      </c>
      <c r="AX278" s="15" t="s">
        <v>71</v>
      </c>
      <c r="AY278" s="225" t="s">
        <v>187</v>
      </c>
    </row>
    <row r="279" spans="1:65" s="13" customFormat="1" ht="11.25">
      <c r="B279" s="193"/>
      <c r="C279" s="194"/>
      <c r="D279" s="195" t="s">
        <v>197</v>
      </c>
      <c r="E279" s="196" t="s">
        <v>19</v>
      </c>
      <c r="F279" s="197" t="s">
        <v>1344</v>
      </c>
      <c r="G279" s="194"/>
      <c r="H279" s="198">
        <v>98.393000000000001</v>
      </c>
      <c r="I279" s="199"/>
      <c r="J279" s="194"/>
      <c r="K279" s="194"/>
      <c r="L279" s="200"/>
      <c r="M279" s="201"/>
      <c r="N279" s="202"/>
      <c r="O279" s="202"/>
      <c r="P279" s="202"/>
      <c r="Q279" s="202"/>
      <c r="R279" s="202"/>
      <c r="S279" s="202"/>
      <c r="T279" s="203"/>
      <c r="AT279" s="204" t="s">
        <v>197</v>
      </c>
      <c r="AU279" s="204" t="s">
        <v>81</v>
      </c>
      <c r="AV279" s="13" t="s">
        <v>81</v>
      </c>
      <c r="AW279" s="13" t="s">
        <v>33</v>
      </c>
      <c r="AX279" s="13" t="s">
        <v>71</v>
      </c>
      <c r="AY279" s="204" t="s">
        <v>187</v>
      </c>
    </row>
    <row r="280" spans="1:65" s="15" customFormat="1" ht="11.25">
      <c r="B280" s="216"/>
      <c r="C280" s="217"/>
      <c r="D280" s="195" t="s">
        <v>197</v>
      </c>
      <c r="E280" s="218" t="s">
        <v>19</v>
      </c>
      <c r="F280" s="219" t="s">
        <v>1233</v>
      </c>
      <c r="G280" s="217"/>
      <c r="H280" s="218" t="s">
        <v>19</v>
      </c>
      <c r="I280" s="220"/>
      <c r="J280" s="217"/>
      <c r="K280" s="217"/>
      <c r="L280" s="221"/>
      <c r="M280" s="222"/>
      <c r="N280" s="223"/>
      <c r="O280" s="223"/>
      <c r="P280" s="223"/>
      <c r="Q280" s="223"/>
      <c r="R280" s="223"/>
      <c r="S280" s="223"/>
      <c r="T280" s="224"/>
      <c r="AT280" s="225" t="s">
        <v>197</v>
      </c>
      <c r="AU280" s="225" t="s">
        <v>81</v>
      </c>
      <c r="AV280" s="15" t="s">
        <v>79</v>
      </c>
      <c r="AW280" s="15" t="s">
        <v>33</v>
      </c>
      <c r="AX280" s="15" t="s">
        <v>71</v>
      </c>
      <c r="AY280" s="225" t="s">
        <v>187</v>
      </c>
    </row>
    <row r="281" spans="1:65" s="13" customFormat="1" ht="11.25">
      <c r="B281" s="193"/>
      <c r="C281" s="194"/>
      <c r="D281" s="195" t="s">
        <v>197</v>
      </c>
      <c r="E281" s="196" t="s">
        <v>19</v>
      </c>
      <c r="F281" s="197" t="s">
        <v>1345</v>
      </c>
      <c r="G281" s="194"/>
      <c r="H281" s="198">
        <v>4</v>
      </c>
      <c r="I281" s="199"/>
      <c r="J281" s="194"/>
      <c r="K281" s="194"/>
      <c r="L281" s="200"/>
      <c r="M281" s="201"/>
      <c r="N281" s="202"/>
      <c r="O281" s="202"/>
      <c r="P281" s="202"/>
      <c r="Q281" s="202"/>
      <c r="R281" s="202"/>
      <c r="S281" s="202"/>
      <c r="T281" s="203"/>
      <c r="AT281" s="204" t="s">
        <v>197</v>
      </c>
      <c r="AU281" s="204" t="s">
        <v>81</v>
      </c>
      <c r="AV281" s="13" t="s">
        <v>81</v>
      </c>
      <c r="AW281" s="13" t="s">
        <v>33</v>
      </c>
      <c r="AX281" s="13" t="s">
        <v>71</v>
      </c>
      <c r="AY281" s="204" t="s">
        <v>187</v>
      </c>
    </row>
    <row r="282" spans="1:65" s="13" customFormat="1" ht="11.25">
      <c r="B282" s="193"/>
      <c r="C282" s="194"/>
      <c r="D282" s="195" t="s">
        <v>197</v>
      </c>
      <c r="E282" s="196" t="s">
        <v>19</v>
      </c>
      <c r="F282" s="197" t="s">
        <v>1346</v>
      </c>
      <c r="G282" s="194"/>
      <c r="H282" s="198">
        <v>1.6</v>
      </c>
      <c r="I282" s="199"/>
      <c r="J282" s="194"/>
      <c r="K282" s="194"/>
      <c r="L282" s="200"/>
      <c r="M282" s="201"/>
      <c r="N282" s="202"/>
      <c r="O282" s="202"/>
      <c r="P282" s="202"/>
      <c r="Q282" s="202"/>
      <c r="R282" s="202"/>
      <c r="S282" s="202"/>
      <c r="T282" s="203"/>
      <c r="AT282" s="204" t="s">
        <v>197</v>
      </c>
      <c r="AU282" s="204" t="s">
        <v>81</v>
      </c>
      <c r="AV282" s="13" t="s">
        <v>81</v>
      </c>
      <c r="AW282" s="13" t="s">
        <v>33</v>
      </c>
      <c r="AX282" s="13" t="s">
        <v>71</v>
      </c>
      <c r="AY282" s="204" t="s">
        <v>187</v>
      </c>
    </row>
    <row r="283" spans="1:65" s="15" customFormat="1" ht="11.25">
      <c r="B283" s="216"/>
      <c r="C283" s="217"/>
      <c r="D283" s="195" t="s">
        <v>197</v>
      </c>
      <c r="E283" s="218" t="s">
        <v>19</v>
      </c>
      <c r="F283" s="219" t="s">
        <v>1236</v>
      </c>
      <c r="G283" s="217"/>
      <c r="H283" s="218" t="s">
        <v>19</v>
      </c>
      <c r="I283" s="220"/>
      <c r="J283" s="217"/>
      <c r="K283" s="217"/>
      <c r="L283" s="221"/>
      <c r="M283" s="222"/>
      <c r="N283" s="223"/>
      <c r="O283" s="223"/>
      <c r="P283" s="223"/>
      <c r="Q283" s="223"/>
      <c r="R283" s="223"/>
      <c r="S283" s="223"/>
      <c r="T283" s="224"/>
      <c r="AT283" s="225" t="s">
        <v>197</v>
      </c>
      <c r="AU283" s="225" t="s">
        <v>81</v>
      </c>
      <c r="AV283" s="15" t="s">
        <v>79</v>
      </c>
      <c r="AW283" s="15" t="s">
        <v>33</v>
      </c>
      <c r="AX283" s="15" t="s">
        <v>71</v>
      </c>
      <c r="AY283" s="225" t="s">
        <v>187</v>
      </c>
    </row>
    <row r="284" spans="1:65" s="13" customFormat="1" ht="11.25">
      <c r="B284" s="193"/>
      <c r="C284" s="194"/>
      <c r="D284" s="195" t="s">
        <v>197</v>
      </c>
      <c r="E284" s="196" t="s">
        <v>19</v>
      </c>
      <c r="F284" s="197" t="s">
        <v>1347</v>
      </c>
      <c r="G284" s="194"/>
      <c r="H284" s="198">
        <v>1</v>
      </c>
      <c r="I284" s="199"/>
      <c r="J284" s="194"/>
      <c r="K284" s="194"/>
      <c r="L284" s="200"/>
      <c r="M284" s="201"/>
      <c r="N284" s="202"/>
      <c r="O284" s="202"/>
      <c r="P284" s="202"/>
      <c r="Q284" s="202"/>
      <c r="R284" s="202"/>
      <c r="S284" s="202"/>
      <c r="T284" s="203"/>
      <c r="AT284" s="204" t="s">
        <v>197</v>
      </c>
      <c r="AU284" s="204" t="s">
        <v>81</v>
      </c>
      <c r="AV284" s="13" t="s">
        <v>81</v>
      </c>
      <c r="AW284" s="13" t="s">
        <v>33</v>
      </c>
      <c r="AX284" s="13" t="s">
        <v>71</v>
      </c>
      <c r="AY284" s="204" t="s">
        <v>187</v>
      </c>
    </row>
    <row r="285" spans="1:65" s="14" customFormat="1" ht="11.25">
      <c r="B285" s="205"/>
      <c r="C285" s="206"/>
      <c r="D285" s="195" t="s">
        <v>197</v>
      </c>
      <c r="E285" s="207" t="s">
        <v>719</v>
      </c>
      <c r="F285" s="208" t="s">
        <v>199</v>
      </c>
      <c r="G285" s="206"/>
      <c r="H285" s="209">
        <v>104.99299999999999</v>
      </c>
      <c r="I285" s="210"/>
      <c r="J285" s="206"/>
      <c r="K285" s="206"/>
      <c r="L285" s="211"/>
      <c r="M285" s="212"/>
      <c r="N285" s="213"/>
      <c r="O285" s="213"/>
      <c r="P285" s="213"/>
      <c r="Q285" s="213"/>
      <c r="R285" s="213"/>
      <c r="S285" s="213"/>
      <c r="T285" s="214"/>
      <c r="AT285" s="215" t="s">
        <v>197</v>
      </c>
      <c r="AU285" s="215" t="s">
        <v>81</v>
      </c>
      <c r="AV285" s="14" t="s">
        <v>193</v>
      </c>
      <c r="AW285" s="14" t="s">
        <v>33</v>
      </c>
      <c r="AX285" s="14" t="s">
        <v>79</v>
      </c>
      <c r="AY285" s="215" t="s">
        <v>187</v>
      </c>
    </row>
    <row r="286" spans="1:65" s="2" customFormat="1" ht="24.2" customHeight="1">
      <c r="A286" s="35"/>
      <c r="B286" s="36"/>
      <c r="C286" s="175" t="s">
        <v>462</v>
      </c>
      <c r="D286" s="175" t="s">
        <v>189</v>
      </c>
      <c r="E286" s="176" t="s">
        <v>1348</v>
      </c>
      <c r="F286" s="177" t="s">
        <v>1349</v>
      </c>
      <c r="G286" s="178" t="s">
        <v>144</v>
      </c>
      <c r="H286" s="179">
        <v>5.3719999999999999</v>
      </c>
      <c r="I286" s="180"/>
      <c r="J286" s="181">
        <f>ROUND(I286*H286,2)</f>
        <v>0</v>
      </c>
      <c r="K286" s="177" t="s">
        <v>192</v>
      </c>
      <c r="L286" s="40"/>
      <c r="M286" s="182" t="s">
        <v>19</v>
      </c>
      <c r="N286" s="183" t="s">
        <v>42</v>
      </c>
      <c r="O286" s="65"/>
      <c r="P286" s="184">
        <f>O286*H286</f>
        <v>0</v>
      </c>
      <c r="Q286" s="184">
        <v>0</v>
      </c>
      <c r="R286" s="184">
        <f>Q286*H286</f>
        <v>0</v>
      </c>
      <c r="S286" s="184">
        <v>0</v>
      </c>
      <c r="T286" s="185">
        <f>S286*H286</f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186" t="s">
        <v>193</v>
      </c>
      <c r="AT286" s="186" t="s">
        <v>189</v>
      </c>
      <c r="AU286" s="186" t="s">
        <v>81</v>
      </c>
      <c r="AY286" s="18" t="s">
        <v>187</v>
      </c>
      <c r="BE286" s="187">
        <f>IF(N286="základní",J286,0)</f>
        <v>0</v>
      </c>
      <c r="BF286" s="187">
        <f>IF(N286="snížená",J286,0)</f>
        <v>0</v>
      </c>
      <c r="BG286" s="187">
        <f>IF(N286="zákl. přenesená",J286,0)</f>
        <v>0</v>
      </c>
      <c r="BH286" s="187">
        <f>IF(N286="sníž. přenesená",J286,0)</f>
        <v>0</v>
      </c>
      <c r="BI286" s="187">
        <f>IF(N286="nulová",J286,0)</f>
        <v>0</v>
      </c>
      <c r="BJ286" s="18" t="s">
        <v>79</v>
      </c>
      <c r="BK286" s="187">
        <f>ROUND(I286*H286,2)</f>
        <v>0</v>
      </c>
      <c r="BL286" s="18" t="s">
        <v>193</v>
      </c>
      <c r="BM286" s="186" t="s">
        <v>1350</v>
      </c>
    </row>
    <row r="287" spans="1:65" s="2" customFormat="1" ht="11.25">
      <c r="A287" s="35"/>
      <c r="B287" s="36"/>
      <c r="C287" s="37"/>
      <c r="D287" s="188" t="s">
        <v>195</v>
      </c>
      <c r="E287" s="37"/>
      <c r="F287" s="189" t="s">
        <v>1351</v>
      </c>
      <c r="G287" s="37"/>
      <c r="H287" s="37"/>
      <c r="I287" s="190"/>
      <c r="J287" s="37"/>
      <c r="K287" s="37"/>
      <c r="L287" s="40"/>
      <c r="M287" s="191"/>
      <c r="N287" s="192"/>
      <c r="O287" s="65"/>
      <c r="P287" s="65"/>
      <c r="Q287" s="65"/>
      <c r="R287" s="65"/>
      <c r="S287" s="65"/>
      <c r="T287" s="66"/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T287" s="18" t="s">
        <v>195</v>
      </c>
      <c r="AU287" s="18" t="s">
        <v>81</v>
      </c>
    </row>
    <row r="288" spans="1:65" s="15" customFormat="1" ht="11.25">
      <c r="B288" s="216"/>
      <c r="C288" s="217"/>
      <c r="D288" s="195" t="s">
        <v>197</v>
      </c>
      <c r="E288" s="218" t="s">
        <v>19</v>
      </c>
      <c r="F288" s="219" t="s">
        <v>1341</v>
      </c>
      <c r="G288" s="217"/>
      <c r="H288" s="218" t="s">
        <v>19</v>
      </c>
      <c r="I288" s="220"/>
      <c r="J288" s="217"/>
      <c r="K288" s="217"/>
      <c r="L288" s="221"/>
      <c r="M288" s="222"/>
      <c r="N288" s="223"/>
      <c r="O288" s="223"/>
      <c r="P288" s="223"/>
      <c r="Q288" s="223"/>
      <c r="R288" s="223"/>
      <c r="S288" s="223"/>
      <c r="T288" s="224"/>
      <c r="AT288" s="225" t="s">
        <v>197</v>
      </c>
      <c r="AU288" s="225" t="s">
        <v>81</v>
      </c>
      <c r="AV288" s="15" t="s">
        <v>79</v>
      </c>
      <c r="AW288" s="15" t="s">
        <v>33</v>
      </c>
      <c r="AX288" s="15" t="s">
        <v>71</v>
      </c>
      <c r="AY288" s="225" t="s">
        <v>187</v>
      </c>
    </row>
    <row r="289" spans="1:65" s="13" customFormat="1" ht="11.25">
      <c r="B289" s="193"/>
      <c r="C289" s="194"/>
      <c r="D289" s="195" t="s">
        <v>197</v>
      </c>
      <c r="E289" s="196" t="s">
        <v>19</v>
      </c>
      <c r="F289" s="197" t="s">
        <v>1352</v>
      </c>
      <c r="G289" s="194"/>
      <c r="H289" s="198">
        <v>5.3719999999999999</v>
      </c>
      <c r="I289" s="199"/>
      <c r="J289" s="194"/>
      <c r="K289" s="194"/>
      <c r="L289" s="200"/>
      <c r="M289" s="201"/>
      <c r="N289" s="202"/>
      <c r="O289" s="202"/>
      <c r="P289" s="202"/>
      <c r="Q289" s="202"/>
      <c r="R289" s="202"/>
      <c r="S289" s="202"/>
      <c r="T289" s="203"/>
      <c r="AT289" s="204" t="s">
        <v>197</v>
      </c>
      <c r="AU289" s="204" t="s">
        <v>81</v>
      </c>
      <c r="AV289" s="13" t="s">
        <v>81</v>
      </c>
      <c r="AW289" s="13" t="s">
        <v>33</v>
      </c>
      <c r="AX289" s="13" t="s">
        <v>71</v>
      </c>
      <c r="AY289" s="204" t="s">
        <v>187</v>
      </c>
    </row>
    <row r="290" spans="1:65" s="14" customFormat="1" ht="11.25">
      <c r="B290" s="205"/>
      <c r="C290" s="206"/>
      <c r="D290" s="195" t="s">
        <v>197</v>
      </c>
      <c r="E290" s="207" t="s">
        <v>156</v>
      </c>
      <c r="F290" s="208" t="s">
        <v>199</v>
      </c>
      <c r="G290" s="206"/>
      <c r="H290" s="209">
        <v>5.3719999999999999</v>
      </c>
      <c r="I290" s="210"/>
      <c r="J290" s="206"/>
      <c r="K290" s="206"/>
      <c r="L290" s="211"/>
      <c r="M290" s="212"/>
      <c r="N290" s="213"/>
      <c r="O290" s="213"/>
      <c r="P290" s="213"/>
      <c r="Q290" s="213"/>
      <c r="R290" s="213"/>
      <c r="S290" s="213"/>
      <c r="T290" s="214"/>
      <c r="AT290" s="215" t="s">
        <v>197</v>
      </c>
      <c r="AU290" s="215" t="s">
        <v>81</v>
      </c>
      <c r="AV290" s="14" t="s">
        <v>193</v>
      </c>
      <c r="AW290" s="14" t="s">
        <v>33</v>
      </c>
      <c r="AX290" s="14" t="s">
        <v>79</v>
      </c>
      <c r="AY290" s="215" t="s">
        <v>187</v>
      </c>
    </row>
    <row r="291" spans="1:65" s="2" customFormat="1" ht="24.2" customHeight="1">
      <c r="A291" s="35"/>
      <c r="B291" s="36"/>
      <c r="C291" s="175" t="s">
        <v>469</v>
      </c>
      <c r="D291" s="175" t="s">
        <v>189</v>
      </c>
      <c r="E291" s="176" t="s">
        <v>463</v>
      </c>
      <c r="F291" s="177" t="s">
        <v>464</v>
      </c>
      <c r="G291" s="178" t="s">
        <v>124</v>
      </c>
      <c r="H291" s="179">
        <v>21.488</v>
      </c>
      <c r="I291" s="180"/>
      <c r="J291" s="181">
        <f>ROUND(I291*H291,2)</f>
        <v>0</v>
      </c>
      <c r="K291" s="177" t="s">
        <v>192</v>
      </c>
      <c r="L291" s="40"/>
      <c r="M291" s="182" t="s">
        <v>19</v>
      </c>
      <c r="N291" s="183" t="s">
        <v>42</v>
      </c>
      <c r="O291" s="65"/>
      <c r="P291" s="184">
        <f>O291*H291</f>
        <v>0</v>
      </c>
      <c r="Q291" s="184">
        <v>7.8799999999999999E-3</v>
      </c>
      <c r="R291" s="184">
        <f>Q291*H291</f>
        <v>0.16932543999999999</v>
      </c>
      <c r="S291" s="184">
        <v>0</v>
      </c>
      <c r="T291" s="185">
        <f>S291*H291</f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186" t="s">
        <v>193</v>
      </c>
      <c r="AT291" s="186" t="s">
        <v>189</v>
      </c>
      <c r="AU291" s="186" t="s">
        <v>81</v>
      </c>
      <c r="AY291" s="18" t="s">
        <v>187</v>
      </c>
      <c r="BE291" s="187">
        <f>IF(N291="základní",J291,0)</f>
        <v>0</v>
      </c>
      <c r="BF291" s="187">
        <f>IF(N291="snížená",J291,0)</f>
        <v>0</v>
      </c>
      <c r="BG291" s="187">
        <f>IF(N291="zákl. přenesená",J291,0)</f>
        <v>0</v>
      </c>
      <c r="BH291" s="187">
        <f>IF(N291="sníž. přenesená",J291,0)</f>
        <v>0</v>
      </c>
      <c r="BI291" s="187">
        <f>IF(N291="nulová",J291,0)</f>
        <v>0</v>
      </c>
      <c r="BJ291" s="18" t="s">
        <v>79</v>
      </c>
      <c r="BK291" s="187">
        <f>ROUND(I291*H291,2)</f>
        <v>0</v>
      </c>
      <c r="BL291" s="18" t="s">
        <v>193</v>
      </c>
      <c r="BM291" s="186" t="s">
        <v>1353</v>
      </c>
    </row>
    <row r="292" spans="1:65" s="2" customFormat="1" ht="11.25">
      <c r="A292" s="35"/>
      <c r="B292" s="36"/>
      <c r="C292" s="37"/>
      <c r="D292" s="188" t="s">
        <v>195</v>
      </c>
      <c r="E292" s="37"/>
      <c r="F292" s="189" t="s">
        <v>466</v>
      </c>
      <c r="G292" s="37"/>
      <c r="H292" s="37"/>
      <c r="I292" s="190"/>
      <c r="J292" s="37"/>
      <c r="K292" s="37"/>
      <c r="L292" s="40"/>
      <c r="M292" s="191"/>
      <c r="N292" s="192"/>
      <c r="O292" s="65"/>
      <c r="P292" s="65"/>
      <c r="Q292" s="65"/>
      <c r="R292" s="65"/>
      <c r="S292" s="65"/>
      <c r="T292" s="66"/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T292" s="18" t="s">
        <v>195</v>
      </c>
      <c r="AU292" s="18" t="s">
        <v>81</v>
      </c>
    </row>
    <row r="293" spans="1:65" s="15" customFormat="1" ht="11.25">
      <c r="B293" s="216"/>
      <c r="C293" s="217"/>
      <c r="D293" s="195" t="s">
        <v>197</v>
      </c>
      <c r="E293" s="218" t="s">
        <v>19</v>
      </c>
      <c r="F293" s="219" t="s">
        <v>1341</v>
      </c>
      <c r="G293" s="217"/>
      <c r="H293" s="218" t="s">
        <v>19</v>
      </c>
      <c r="I293" s="220"/>
      <c r="J293" s="217"/>
      <c r="K293" s="217"/>
      <c r="L293" s="221"/>
      <c r="M293" s="222"/>
      <c r="N293" s="223"/>
      <c r="O293" s="223"/>
      <c r="P293" s="223"/>
      <c r="Q293" s="223"/>
      <c r="R293" s="223"/>
      <c r="S293" s="223"/>
      <c r="T293" s="224"/>
      <c r="AT293" s="225" t="s">
        <v>197</v>
      </c>
      <c r="AU293" s="225" t="s">
        <v>81</v>
      </c>
      <c r="AV293" s="15" t="s">
        <v>79</v>
      </c>
      <c r="AW293" s="15" t="s">
        <v>33</v>
      </c>
      <c r="AX293" s="15" t="s">
        <v>71</v>
      </c>
      <c r="AY293" s="225" t="s">
        <v>187</v>
      </c>
    </row>
    <row r="294" spans="1:65" s="13" customFormat="1" ht="11.25">
      <c r="B294" s="193"/>
      <c r="C294" s="194"/>
      <c r="D294" s="195" t="s">
        <v>197</v>
      </c>
      <c r="E294" s="196" t="s">
        <v>19</v>
      </c>
      <c r="F294" s="197" t="s">
        <v>1354</v>
      </c>
      <c r="G294" s="194"/>
      <c r="H294" s="198">
        <v>21.488</v>
      </c>
      <c r="I294" s="199"/>
      <c r="J294" s="194"/>
      <c r="K294" s="194"/>
      <c r="L294" s="200"/>
      <c r="M294" s="201"/>
      <c r="N294" s="202"/>
      <c r="O294" s="202"/>
      <c r="P294" s="202"/>
      <c r="Q294" s="202"/>
      <c r="R294" s="202"/>
      <c r="S294" s="202"/>
      <c r="T294" s="203"/>
      <c r="AT294" s="204" t="s">
        <v>197</v>
      </c>
      <c r="AU294" s="204" t="s">
        <v>81</v>
      </c>
      <c r="AV294" s="13" t="s">
        <v>81</v>
      </c>
      <c r="AW294" s="13" t="s">
        <v>33</v>
      </c>
      <c r="AX294" s="13" t="s">
        <v>71</v>
      </c>
      <c r="AY294" s="204" t="s">
        <v>187</v>
      </c>
    </row>
    <row r="295" spans="1:65" s="14" customFormat="1" ht="11.25">
      <c r="B295" s="205"/>
      <c r="C295" s="206"/>
      <c r="D295" s="195" t="s">
        <v>197</v>
      </c>
      <c r="E295" s="207" t="s">
        <v>19</v>
      </c>
      <c r="F295" s="208" t="s">
        <v>199</v>
      </c>
      <c r="G295" s="206"/>
      <c r="H295" s="209">
        <v>21.488</v>
      </c>
      <c r="I295" s="210"/>
      <c r="J295" s="206"/>
      <c r="K295" s="206"/>
      <c r="L295" s="211"/>
      <c r="M295" s="212"/>
      <c r="N295" s="213"/>
      <c r="O295" s="213"/>
      <c r="P295" s="213"/>
      <c r="Q295" s="213"/>
      <c r="R295" s="213"/>
      <c r="S295" s="213"/>
      <c r="T295" s="214"/>
      <c r="AT295" s="215" t="s">
        <v>197</v>
      </c>
      <c r="AU295" s="215" t="s">
        <v>81</v>
      </c>
      <c r="AV295" s="14" t="s">
        <v>193</v>
      </c>
      <c r="AW295" s="14" t="s">
        <v>33</v>
      </c>
      <c r="AX295" s="14" t="s">
        <v>79</v>
      </c>
      <c r="AY295" s="215" t="s">
        <v>187</v>
      </c>
    </row>
    <row r="296" spans="1:65" s="2" customFormat="1" ht="24.2" customHeight="1">
      <c r="A296" s="35"/>
      <c r="B296" s="36"/>
      <c r="C296" s="175" t="s">
        <v>475</v>
      </c>
      <c r="D296" s="175" t="s">
        <v>189</v>
      </c>
      <c r="E296" s="176" t="s">
        <v>470</v>
      </c>
      <c r="F296" s="177" t="s">
        <v>471</v>
      </c>
      <c r="G296" s="178" t="s">
        <v>124</v>
      </c>
      <c r="H296" s="179">
        <v>21.488</v>
      </c>
      <c r="I296" s="180"/>
      <c r="J296" s="181">
        <f>ROUND(I296*H296,2)</f>
        <v>0</v>
      </c>
      <c r="K296" s="177" t="s">
        <v>192</v>
      </c>
      <c r="L296" s="40"/>
      <c r="M296" s="182" t="s">
        <v>19</v>
      </c>
      <c r="N296" s="183" t="s">
        <v>42</v>
      </c>
      <c r="O296" s="65"/>
      <c r="P296" s="184">
        <f>O296*H296</f>
        <v>0</v>
      </c>
      <c r="Q296" s="184">
        <v>0</v>
      </c>
      <c r="R296" s="184">
        <f>Q296*H296</f>
        <v>0</v>
      </c>
      <c r="S296" s="184">
        <v>0</v>
      </c>
      <c r="T296" s="185">
        <f>S296*H296</f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186" t="s">
        <v>193</v>
      </c>
      <c r="AT296" s="186" t="s">
        <v>189</v>
      </c>
      <c r="AU296" s="186" t="s">
        <v>81</v>
      </c>
      <c r="AY296" s="18" t="s">
        <v>187</v>
      </c>
      <c r="BE296" s="187">
        <f>IF(N296="základní",J296,0)</f>
        <v>0</v>
      </c>
      <c r="BF296" s="187">
        <f>IF(N296="snížená",J296,0)</f>
        <v>0</v>
      </c>
      <c r="BG296" s="187">
        <f>IF(N296="zákl. přenesená",J296,0)</f>
        <v>0</v>
      </c>
      <c r="BH296" s="187">
        <f>IF(N296="sníž. přenesená",J296,0)</f>
        <v>0</v>
      </c>
      <c r="BI296" s="187">
        <f>IF(N296="nulová",J296,0)</f>
        <v>0</v>
      </c>
      <c r="BJ296" s="18" t="s">
        <v>79</v>
      </c>
      <c r="BK296" s="187">
        <f>ROUND(I296*H296,2)</f>
        <v>0</v>
      </c>
      <c r="BL296" s="18" t="s">
        <v>193</v>
      </c>
      <c r="BM296" s="186" t="s">
        <v>1355</v>
      </c>
    </row>
    <row r="297" spans="1:65" s="2" customFormat="1" ht="11.25">
      <c r="A297" s="35"/>
      <c r="B297" s="36"/>
      <c r="C297" s="37"/>
      <c r="D297" s="188" t="s">
        <v>195</v>
      </c>
      <c r="E297" s="37"/>
      <c r="F297" s="189" t="s">
        <v>473</v>
      </c>
      <c r="G297" s="37"/>
      <c r="H297" s="37"/>
      <c r="I297" s="190"/>
      <c r="J297" s="37"/>
      <c r="K297" s="37"/>
      <c r="L297" s="40"/>
      <c r="M297" s="191"/>
      <c r="N297" s="192"/>
      <c r="O297" s="65"/>
      <c r="P297" s="65"/>
      <c r="Q297" s="65"/>
      <c r="R297" s="65"/>
      <c r="S297" s="65"/>
      <c r="T297" s="66"/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T297" s="18" t="s">
        <v>195</v>
      </c>
      <c r="AU297" s="18" t="s">
        <v>81</v>
      </c>
    </row>
    <row r="298" spans="1:65" s="12" customFormat="1" ht="22.9" customHeight="1">
      <c r="B298" s="159"/>
      <c r="C298" s="160"/>
      <c r="D298" s="161" t="s">
        <v>70</v>
      </c>
      <c r="E298" s="173" t="s">
        <v>214</v>
      </c>
      <c r="F298" s="173" t="s">
        <v>474</v>
      </c>
      <c r="G298" s="160"/>
      <c r="H298" s="160"/>
      <c r="I298" s="163"/>
      <c r="J298" s="174">
        <f>BK298</f>
        <v>0</v>
      </c>
      <c r="K298" s="160"/>
      <c r="L298" s="165"/>
      <c r="M298" s="166"/>
      <c r="N298" s="167"/>
      <c r="O298" s="167"/>
      <c r="P298" s="168">
        <f>SUM(P299:P332)</f>
        <v>0</v>
      </c>
      <c r="Q298" s="167"/>
      <c r="R298" s="168">
        <f>SUM(R299:R332)</f>
        <v>0</v>
      </c>
      <c r="S298" s="167"/>
      <c r="T298" s="169">
        <f>SUM(T299:T332)</f>
        <v>0</v>
      </c>
      <c r="AR298" s="170" t="s">
        <v>79</v>
      </c>
      <c r="AT298" s="171" t="s">
        <v>70</v>
      </c>
      <c r="AU298" s="171" t="s">
        <v>79</v>
      </c>
      <c r="AY298" s="170" t="s">
        <v>187</v>
      </c>
      <c r="BK298" s="172">
        <f>SUM(BK299:BK332)</f>
        <v>0</v>
      </c>
    </row>
    <row r="299" spans="1:65" s="2" customFormat="1" ht="21.75" customHeight="1">
      <c r="A299" s="35"/>
      <c r="B299" s="36"/>
      <c r="C299" s="175" t="s">
        <v>480</v>
      </c>
      <c r="D299" s="175" t="s">
        <v>189</v>
      </c>
      <c r="E299" s="176" t="s">
        <v>481</v>
      </c>
      <c r="F299" s="177" t="s">
        <v>482</v>
      </c>
      <c r="G299" s="178" t="s">
        <v>124</v>
      </c>
      <c r="H299" s="179">
        <v>426.46</v>
      </c>
      <c r="I299" s="180"/>
      <c r="J299" s="181">
        <f>ROUND(I299*H299,2)</f>
        <v>0</v>
      </c>
      <c r="K299" s="177" t="s">
        <v>192</v>
      </c>
      <c r="L299" s="40"/>
      <c r="M299" s="182" t="s">
        <v>19</v>
      </c>
      <c r="N299" s="183" t="s">
        <v>42</v>
      </c>
      <c r="O299" s="65"/>
      <c r="P299" s="184">
        <f>O299*H299</f>
        <v>0</v>
      </c>
      <c r="Q299" s="184">
        <v>0</v>
      </c>
      <c r="R299" s="184">
        <f>Q299*H299</f>
        <v>0</v>
      </c>
      <c r="S299" s="184">
        <v>0</v>
      </c>
      <c r="T299" s="185">
        <f>S299*H299</f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186" t="s">
        <v>193</v>
      </c>
      <c r="AT299" s="186" t="s">
        <v>189</v>
      </c>
      <c r="AU299" s="186" t="s">
        <v>81</v>
      </c>
      <c r="AY299" s="18" t="s">
        <v>187</v>
      </c>
      <c r="BE299" s="187">
        <f>IF(N299="základní",J299,0)</f>
        <v>0</v>
      </c>
      <c r="BF299" s="187">
        <f>IF(N299="snížená",J299,0)</f>
        <v>0</v>
      </c>
      <c r="BG299" s="187">
        <f>IF(N299="zákl. přenesená",J299,0)</f>
        <v>0</v>
      </c>
      <c r="BH299" s="187">
        <f>IF(N299="sníž. přenesená",J299,0)</f>
        <v>0</v>
      </c>
      <c r="BI299" s="187">
        <f>IF(N299="nulová",J299,0)</f>
        <v>0</v>
      </c>
      <c r="BJ299" s="18" t="s">
        <v>79</v>
      </c>
      <c r="BK299" s="187">
        <f>ROUND(I299*H299,2)</f>
        <v>0</v>
      </c>
      <c r="BL299" s="18" t="s">
        <v>193</v>
      </c>
      <c r="BM299" s="186" t="s">
        <v>1356</v>
      </c>
    </row>
    <row r="300" spans="1:65" s="2" customFormat="1" ht="11.25">
      <c r="A300" s="35"/>
      <c r="B300" s="36"/>
      <c r="C300" s="37"/>
      <c r="D300" s="188" t="s">
        <v>195</v>
      </c>
      <c r="E300" s="37"/>
      <c r="F300" s="189" t="s">
        <v>484</v>
      </c>
      <c r="G300" s="37"/>
      <c r="H300" s="37"/>
      <c r="I300" s="190"/>
      <c r="J300" s="37"/>
      <c r="K300" s="37"/>
      <c r="L300" s="40"/>
      <c r="M300" s="191"/>
      <c r="N300" s="192"/>
      <c r="O300" s="65"/>
      <c r="P300" s="65"/>
      <c r="Q300" s="65"/>
      <c r="R300" s="65"/>
      <c r="S300" s="65"/>
      <c r="T300" s="66"/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T300" s="18" t="s">
        <v>195</v>
      </c>
      <c r="AU300" s="18" t="s">
        <v>81</v>
      </c>
    </row>
    <row r="301" spans="1:65" s="13" customFormat="1" ht="11.25">
      <c r="B301" s="193"/>
      <c r="C301" s="194"/>
      <c r="D301" s="195" t="s">
        <v>197</v>
      </c>
      <c r="E301" s="196" t="s">
        <v>19</v>
      </c>
      <c r="F301" s="197" t="s">
        <v>1198</v>
      </c>
      <c r="G301" s="194"/>
      <c r="H301" s="198">
        <v>370.26</v>
      </c>
      <c r="I301" s="199"/>
      <c r="J301" s="194"/>
      <c r="K301" s="194"/>
      <c r="L301" s="200"/>
      <c r="M301" s="201"/>
      <c r="N301" s="202"/>
      <c r="O301" s="202"/>
      <c r="P301" s="202"/>
      <c r="Q301" s="202"/>
      <c r="R301" s="202"/>
      <c r="S301" s="202"/>
      <c r="T301" s="203"/>
      <c r="AT301" s="204" t="s">
        <v>197</v>
      </c>
      <c r="AU301" s="204" t="s">
        <v>81</v>
      </c>
      <c r="AV301" s="13" t="s">
        <v>81</v>
      </c>
      <c r="AW301" s="13" t="s">
        <v>33</v>
      </c>
      <c r="AX301" s="13" t="s">
        <v>71</v>
      </c>
      <c r="AY301" s="204" t="s">
        <v>187</v>
      </c>
    </row>
    <row r="302" spans="1:65" s="13" customFormat="1" ht="11.25">
      <c r="B302" s="193"/>
      <c r="C302" s="194"/>
      <c r="D302" s="195" t="s">
        <v>197</v>
      </c>
      <c r="E302" s="196" t="s">
        <v>19</v>
      </c>
      <c r="F302" s="197" t="s">
        <v>1196</v>
      </c>
      <c r="G302" s="194"/>
      <c r="H302" s="198">
        <v>56.2</v>
      </c>
      <c r="I302" s="199"/>
      <c r="J302" s="194"/>
      <c r="K302" s="194"/>
      <c r="L302" s="200"/>
      <c r="M302" s="201"/>
      <c r="N302" s="202"/>
      <c r="O302" s="202"/>
      <c r="P302" s="202"/>
      <c r="Q302" s="202"/>
      <c r="R302" s="202"/>
      <c r="S302" s="202"/>
      <c r="T302" s="203"/>
      <c r="AT302" s="204" t="s">
        <v>197</v>
      </c>
      <c r="AU302" s="204" t="s">
        <v>81</v>
      </c>
      <c r="AV302" s="13" t="s">
        <v>81</v>
      </c>
      <c r="AW302" s="13" t="s">
        <v>33</v>
      </c>
      <c r="AX302" s="13" t="s">
        <v>71</v>
      </c>
      <c r="AY302" s="204" t="s">
        <v>187</v>
      </c>
    </row>
    <row r="303" spans="1:65" s="14" customFormat="1" ht="11.25">
      <c r="B303" s="205"/>
      <c r="C303" s="206"/>
      <c r="D303" s="195" t="s">
        <v>197</v>
      </c>
      <c r="E303" s="207" t="s">
        <v>19</v>
      </c>
      <c r="F303" s="208" t="s">
        <v>199</v>
      </c>
      <c r="G303" s="206"/>
      <c r="H303" s="209">
        <v>426.46</v>
      </c>
      <c r="I303" s="210"/>
      <c r="J303" s="206"/>
      <c r="K303" s="206"/>
      <c r="L303" s="211"/>
      <c r="M303" s="212"/>
      <c r="N303" s="213"/>
      <c r="O303" s="213"/>
      <c r="P303" s="213"/>
      <c r="Q303" s="213"/>
      <c r="R303" s="213"/>
      <c r="S303" s="213"/>
      <c r="T303" s="214"/>
      <c r="AT303" s="215" t="s">
        <v>197</v>
      </c>
      <c r="AU303" s="215" t="s">
        <v>81</v>
      </c>
      <c r="AV303" s="14" t="s">
        <v>193</v>
      </c>
      <c r="AW303" s="14" t="s">
        <v>33</v>
      </c>
      <c r="AX303" s="14" t="s">
        <v>79</v>
      </c>
      <c r="AY303" s="215" t="s">
        <v>187</v>
      </c>
    </row>
    <row r="304" spans="1:65" s="2" customFormat="1" ht="21.75" customHeight="1">
      <c r="A304" s="35"/>
      <c r="B304" s="36"/>
      <c r="C304" s="175" t="s">
        <v>485</v>
      </c>
      <c r="D304" s="175" t="s">
        <v>189</v>
      </c>
      <c r="E304" s="176" t="s">
        <v>486</v>
      </c>
      <c r="F304" s="177" t="s">
        <v>487</v>
      </c>
      <c r="G304" s="178" t="s">
        <v>124</v>
      </c>
      <c r="H304" s="179">
        <v>370.26</v>
      </c>
      <c r="I304" s="180"/>
      <c r="J304" s="181">
        <f>ROUND(I304*H304,2)</f>
        <v>0</v>
      </c>
      <c r="K304" s="177" t="s">
        <v>192</v>
      </c>
      <c r="L304" s="40"/>
      <c r="M304" s="182" t="s">
        <v>19</v>
      </c>
      <c r="N304" s="183" t="s">
        <v>42</v>
      </c>
      <c r="O304" s="65"/>
      <c r="P304" s="184">
        <f>O304*H304</f>
        <v>0</v>
      </c>
      <c r="Q304" s="184">
        <v>0</v>
      </c>
      <c r="R304" s="184">
        <f>Q304*H304</f>
        <v>0</v>
      </c>
      <c r="S304" s="184">
        <v>0</v>
      </c>
      <c r="T304" s="185">
        <f>S304*H304</f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186" t="s">
        <v>193</v>
      </c>
      <c r="AT304" s="186" t="s">
        <v>189</v>
      </c>
      <c r="AU304" s="186" t="s">
        <v>81</v>
      </c>
      <c r="AY304" s="18" t="s">
        <v>187</v>
      </c>
      <c r="BE304" s="187">
        <f>IF(N304="základní",J304,0)</f>
        <v>0</v>
      </c>
      <c r="BF304" s="187">
        <f>IF(N304="snížená",J304,0)</f>
        <v>0</v>
      </c>
      <c r="BG304" s="187">
        <f>IF(N304="zákl. přenesená",J304,0)</f>
        <v>0</v>
      </c>
      <c r="BH304" s="187">
        <f>IF(N304="sníž. přenesená",J304,0)</f>
        <v>0</v>
      </c>
      <c r="BI304" s="187">
        <f>IF(N304="nulová",J304,0)</f>
        <v>0</v>
      </c>
      <c r="BJ304" s="18" t="s">
        <v>79</v>
      </c>
      <c r="BK304" s="187">
        <f>ROUND(I304*H304,2)</f>
        <v>0</v>
      </c>
      <c r="BL304" s="18" t="s">
        <v>193</v>
      </c>
      <c r="BM304" s="186" t="s">
        <v>1357</v>
      </c>
    </row>
    <row r="305" spans="1:65" s="2" customFormat="1" ht="11.25">
      <c r="A305" s="35"/>
      <c r="B305" s="36"/>
      <c r="C305" s="37"/>
      <c r="D305" s="188" t="s">
        <v>195</v>
      </c>
      <c r="E305" s="37"/>
      <c r="F305" s="189" t="s">
        <v>489</v>
      </c>
      <c r="G305" s="37"/>
      <c r="H305" s="37"/>
      <c r="I305" s="190"/>
      <c r="J305" s="37"/>
      <c r="K305" s="37"/>
      <c r="L305" s="40"/>
      <c r="M305" s="191"/>
      <c r="N305" s="192"/>
      <c r="O305" s="65"/>
      <c r="P305" s="65"/>
      <c r="Q305" s="65"/>
      <c r="R305" s="65"/>
      <c r="S305" s="65"/>
      <c r="T305" s="66"/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T305" s="18" t="s">
        <v>195</v>
      </c>
      <c r="AU305" s="18" t="s">
        <v>81</v>
      </c>
    </row>
    <row r="306" spans="1:65" s="13" customFormat="1" ht="11.25">
      <c r="B306" s="193"/>
      <c r="C306" s="194"/>
      <c r="D306" s="195" t="s">
        <v>197</v>
      </c>
      <c r="E306" s="196" t="s">
        <v>19</v>
      </c>
      <c r="F306" s="197" t="s">
        <v>1198</v>
      </c>
      <c r="G306" s="194"/>
      <c r="H306" s="198">
        <v>370.26</v>
      </c>
      <c r="I306" s="199"/>
      <c r="J306" s="194"/>
      <c r="K306" s="194"/>
      <c r="L306" s="200"/>
      <c r="M306" s="201"/>
      <c r="N306" s="202"/>
      <c r="O306" s="202"/>
      <c r="P306" s="202"/>
      <c r="Q306" s="202"/>
      <c r="R306" s="202"/>
      <c r="S306" s="202"/>
      <c r="T306" s="203"/>
      <c r="AT306" s="204" t="s">
        <v>197</v>
      </c>
      <c r="AU306" s="204" t="s">
        <v>81</v>
      </c>
      <c r="AV306" s="13" t="s">
        <v>81</v>
      </c>
      <c r="AW306" s="13" t="s">
        <v>33</v>
      </c>
      <c r="AX306" s="13" t="s">
        <v>79</v>
      </c>
      <c r="AY306" s="204" t="s">
        <v>187</v>
      </c>
    </row>
    <row r="307" spans="1:65" s="2" customFormat="1" ht="24.2" customHeight="1">
      <c r="A307" s="35"/>
      <c r="B307" s="36"/>
      <c r="C307" s="175" t="s">
        <v>490</v>
      </c>
      <c r="D307" s="175" t="s">
        <v>189</v>
      </c>
      <c r="E307" s="176" t="s">
        <v>1358</v>
      </c>
      <c r="F307" s="177" t="s">
        <v>1359</v>
      </c>
      <c r="G307" s="178" t="s">
        <v>124</v>
      </c>
      <c r="H307" s="179">
        <v>56.2</v>
      </c>
      <c r="I307" s="180"/>
      <c r="J307" s="181">
        <f>ROUND(I307*H307,2)</f>
        <v>0</v>
      </c>
      <c r="K307" s="177" t="s">
        <v>192</v>
      </c>
      <c r="L307" s="40"/>
      <c r="M307" s="182" t="s">
        <v>19</v>
      </c>
      <c r="N307" s="183" t="s">
        <v>42</v>
      </c>
      <c r="O307" s="65"/>
      <c r="P307" s="184">
        <f>O307*H307</f>
        <v>0</v>
      </c>
      <c r="Q307" s="184">
        <v>0</v>
      </c>
      <c r="R307" s="184">
        <f>Q307*H307</f>
        <v>0</v>
      </c>
      <c r="S307" s="184">
        <v>0</v>
      </c>
      <c r="T307" s="185">
        <f>S307*H307</f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186" t="s">
        <v>193</v>
      </c>
      <c r="AT307" s="186" t="s">
        <v>189</v>
      </c>
      <c r="AU307" s="186" t="s">
        <v>81</v>
      </c>
      <c r="AY307" s="18" t="s">
        <v>187</v>
      </c>
      <c r="BE307" s="187">
        <f>IF(N307="základní",J307,0)</f>
        <v>0</v>
      </c>
      <c r="BF307" s="187">
        <f>IF(N307="snížená",J307,0)</f>
        <v>0</v>
      </c>
      <c r="BG307" s="187">
        <f>IF(N307="zákl. přenesená",J307,0)</f>
        <v>0</v>
      </c>
      <c r="BH307" s="187">
        <f>IF(N307="sníž. přenesená",J307,0)</f>
        <v>0</v>
      </c>
      <c r="BI307" s="187">
        <f>IF(N307="nulová",J307,0)</f>
        <v>0</v>
      </c>
      <c r="BJ307" s="18" t="s">
        <v>79</v>
      </c>
      <c r="BK307" s="187">
        <f>ROUND(I307*H307,2)</f>
        <v>0</v>
      </c>
      <c r="BL307" s="18" t="s">
        <v>193</v>
      </c>
      <c r="BM307" s="186" t="s">
        <v>1360</v>
      </c>
    </row>
    <row r="308" spans="1:65" s="2" customFormat="1" ht="11.25">
      <c r="A308" s="35"/>
      <c r="B308" s="36"/>
      <c r="C308" s="37"/>
      <c r="D308" s="188" t="s">
        <v>195</v>
      </c>
      <c r="E308" s="37"/>
      <c r="F308" s="189" t="s">
        <v>1361</v>
      </c>
      <c r="G308" s="37"/>
      <c r="H308" s="37"/>
      <c r="I308" s="190"/>
      <c r="J308" s="37"/>
      <c r="K308" s="37"/>
      <c r="L308" s="40"/>
      <c r="M308" s="191"/>
      <c r="N308" s="192"/>
      <c r="O308" s="65"/>
      <c r="P308" s="65"/>
      <c r="Q308" s="65"/>
      <c r="R308" s="65"/>
      <c r="S308" s="65"/>
      <c r="T308" s="66"/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T308" s="18" t="s">
        <v>195</v>
      </c>
      <c r="AU308" s="18" t="s">
        <v>81</v>
      </c>
    </row>
    <row r="309" spans="1:65" s="13" customFormat="1" ht="11.25">
      <c r="B309" s="193"/>
      <c r="C309" s="194"/>
      <c r="D309" s="195" t="s">
        <v>197</v>
      </c>
      <c r="E309" s="196" t="s">
        <v>19</v>
      </c>
      <c r="F309" s="197" t="s">
        <v>1196</v>
      </c>
      <c r="G309" s="194"/>
      <c r="H309" s="198">
        <v>56.2</v>
      </c>
      <c r="I309" s="199"/>
      <c r="J309" s="194"/>
      <c r="K309" s="194"/>
      <c r="L309" s="200"/>
      <c r="M309" s="201"/>
      <c r="N309" s="202"/>
      <c r="O309" s="202"/>
      <c r="P309" s="202"/>
      <c r="Q309" s="202"/>
      <c r="R309" s="202"/>
      <c r="S309" s="202"/>
      <c r="T309" s="203"/>
      <c r="AT309" s="204" t="s">
        <v>197</v>
      </c>
      <c r="AU309" s="204" t="s">
        <v>81</v>
      </c>
      <c r="AV309" s="13" t="s">
        <v>81</v>
      </c>
      <c r="AW309" s="13" t="s">
        <v>33</v>
      </c>
      <c r="AX309" s="13" t="s">
        <v>79</v>
      </c>
      <c r="AY309" s="204" t="s">
        <v>187</v>
      </c>
    </row>
    <row r="310" spans="1:65" s="2" customFormat="1" ht="24.2" customHeight="1">
      <c r="A310" s="35"/>
      <c r="B310" s="36"/>
      <c r="C310" s="175" t="s">
        <v>864</v>
      </c>
      <c r="D310" s="175" t="s">
        <v>189</v>
      </c>
      <c r="E310" s="176" t="s">
        <v>1362</v>
      </c>
      <c r="F310" s="177" t="s">
        <v>1363</v>
      </c>
      <c r="G310" s="178" t="s">
        <v>124</v>
      </c>
      <c r="H310" s="179">
        <v>426.46</v>
      </c>
      <c r="I310" s="180"/>
      <c r="J310" s="181">
        <f>ROUND(I310*H310,2)</f>
        <v>0</v>
      </c>
      <c r="K310" s="177" t="s">
        <v>192</v>
      </c>
      <c r="L310" s="40"/>
      <c r="M310" s="182" t="s">
        <v>19</v>
      </c>
      <c r="N310" s="183" t="s">
        <v>42</v>
      </c>
      <c r="O310" s="65"/>
      <c r="P310" s="184">
        <f>O310*H310</f>
        <v>0</v>
      </c>
      <c r="Q310" s="184">
        <v>0</v>
      </c>
      <c r="R310" s="184">
        <f>Q310*H310</f>
        <v>0</v>
      </c>
      <c r="S310" s="184">
        <v>0</v>
      </c>
      <c r="T310" s="185">
        <f>S310*H310</f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186" t="s">
        <v>193</v>
      </c>
      <c r="AT310" s="186" t="s">
        <v>189</v>
      </c>
      <c r="AU310" s="186" t="s">
        <v>81</v>
      </c>
      <c r="AY310" s="18" t="s">
        <v>187</v>
      </c>
      <c r="BE310" s="187">
        <f>IF(N310="základní",J310,0)</f>
        <v>0</v>
      </c>
      <c r="BF310" s="187">
        <f>IF(N310="snížená",J310,0)</f>
        <v>0</v>
      </c>
      <c r="BG310" s="187">
        <f>IF(N310="zákl. přenesená",J310,0)</f>
        <v>0</v>
      </c>
      <c r="BH310" s="187">
        <f>IF(N310="sníž. přenesená",J310,0)</f>
        <v>0</v>
      </c>
      <c r="BI310" s="187">
        <f>IF(N310="nulová",J310,0)</f>
        <v>0</v>
      </c>
      <c r="BJ310" s="18" t="s">
        <v>79</v>
      </c>
      <c r="BK310" s="187">
        <f>ROUND(I310*H310,2)</f>
        <v>0</v>
      </c>
      <c r="BL310" s="18" t="s">
        <v>193</v>
      </c>
      <c r="BM310" s="186" t="s">
        <v>1364</v>
      </c>
    </row>
    <row r="311" spans="1:65" s="2" customFormat="1" ht="11.25">
      <c r="A311" s="35"/>
      <c r="B311" s="36"/>
      <c r="C311" s="37"/>
      <c r="D311" s="188" t="s">
        <v>195</v>
      </c>
      <c r="E311" s="37"/>
      <c r="F311" s="189" t="s">
        <v>1365</v>
      </c>
      <c r="G311" s="37"/>
      <c r="H311" s="37"/>
      <c r="I311" s="190"/>
      <c r="J311" s="37"/>
      <c r="K311" s="37"/>
      <c r="L311" s="40"/>
      <c r="M311" s="191"/>
      <c r="N311" s="192"/>
      <c r="O311" s="65"/>
      <c r="P311" s="65"/>
      <c r="Q311" s="65"/>
      <c r="R311" s="65"/>
      <c r="S311" s="65"/>
      <c r="T311" s="66"/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T311" s="18" t="s">
        <v>195</v>
      </c>
      <c r="AU311" s="18" t="s">
        <v>81</v>
      </c>
    </row>
    <row r="312" spans="1:65" s="13" customFormat="1" ht="11.25">
      <c r="B312" s="193"/>
      <c r="C312" s="194"/>
      <c r="D312" s="195" t="s">
        <v>197</v>
      </c>
      <c r="E312" s="196" t="s">
        <v>19</v>
      </c>
      <c r="F312" s="197" t="s">
        <v>1198</v>
      </c>
      <c r="G312" s="194"/>
      <c r="H312" s="198">
        <v>370.26</v>
      </c>
      <c r="I312" s="199"/>
      <c r="J312" s="194"/>
      <c r="K312" s="194"/>
      <c r="L312" s="200"/>
      <c r="M312" s="201"/>
      <c r="N312" s="202"/>
      <c r="O312" s="202"/>
      <c r="P312" s="202"/>
      <c r="Q312" s="202"/>
      <c r="R312" s="202"/>
      <c r="S312" s="202"/>
      <c r="T312" s="203"/>
      <c r="AT312" s="204" t="s">
        <v>197</v>
      </c>
      <c r="AU312" s="204" t="s">
        <v>81</v>
      </c>
      <c r="AV312" s="13" t="s">
        <v>81</v>
      </c>
      <c r="AW312" s="13" t="s">
        <v>33</v>
      </c>
      <c r="AX312" s="13" t="s">
        <v>71</v>
      </c>
      <c r="AY312" s="204" t="s">
        <v>187</v>
      </c>
    </row>
    <row r="313" spans="1:65" s="13" customFormat="1" ht="11.25">
      <c r="B313" s="193"/>
      <c r="C313" s="194"/>
      <c r="D313" s="195" t="s">
        <v>197</v>
      </c>
      <c r="E313" s="196" t="s">
        <v>19</v>
      </c>
      <c r="F313" s="197" t="s">
        <v>1196</v>
      </c>
      <c r="G313" s="194"/>
      <c r="H313" s="198">
        <v>56.2</v>
      </c>
      <c r="I313" s="199"/>
      <c r="J313" s="194"/>
      <c r="K313" s="194"/>
      <c r="L313" s="200"/>
      <c r="M313" s="201"/>
      <c r="N313" s="202"/>
      <c r="O313" s="202"/>
      <c r="P313" s="202"/>
      <c r="Q313" s="202"/>
      <c r="R313" s="202"/>
      <c r="S313" s="202"/>
      <c r="T313" s="203"/>
      <c r="AT313" s="204" t="s">
        <v>197</v>
      </c>
      <c r="AU313" s="204" t="s">
        <v>81</v>
      </c>
      <c r="AV313" s="13" t="s">
        <v>81</v>
      </c>
      <c r="AW313" s="13" t="s">
        <v>33</v>
      </c>
      <c r="AX313" s="13" t="s">
        <v>71</v>
      </c>
      <c r="AY313" s="204" t="s">
        <v>187</v>
      </c>
    </row>
    <row r="314" spans="1:65" s="14" customFormat="1" ht="11.25">
      <c r="B314" s="205"/>
      <c r="C314" s="206"/>
      <c r="D314" s="195" t="s">
        <v>197</v>
      </c>
      <c r="E314" s="207" t="s">
        <v>19</v>
      </c>
      <c r="F314" s="208" t="s">
        <v>199</v>
      </c>
      <c r="G314" s="206"/>
      <c r="H314" s="209">
        <v>426.46</v>
      </c>
      <c r="I314" s="210"/>
      <c r="J314" s="206"/>
      <c r="K314" s="206"/>
      <c r="L314" s="211"/>
      <c r="M314" s="212"/>
      <c r="N314" s="213"/>
      <c r="O314" s="213"/>
      <c r="P314" s="213"/>
      <c r="Q314" s="213"/>
      <c r="R314" s="213"/>
      <c r="S314" s="213"/>
      <c r="T314" s="214"/>
      <c r="AT314" s="215" t="s">
        <v>197</v>
      </c>
      <c r="AU314" s="215" t="s">
        <v>81</v>
      </c>
      <c r="AV314" s="14" t="s">
        <v>193</v>
      </c>
      <c r="AW314" s="14" t="s">
        <v>33</v>
      </c>
      <c r="AX314" s="14" t="s">
        <v>79</v>
      </c>
      <c r="AY314" s="215" t="s">
        <v>187</v>
      </c>
    </row>
    <row r="315" spans="1:65" s="2" customFormat="1" ht="16.5" customHeight="1">
      <c r="A315" s="35"/>
      <c r="B315" s="36"/>
      <c r="C315" s="175" t="s">
        <v>869</v>
      </c>
      <c r="D315" s="175" t="s">
        <v>189</v>
      </c>
      <c r="E315" s="176" t="s">
        <v>497</v>
      </c>
      <c r="F315" s="177" t="s">
        <v>498</v>
      </c>
      <c r="G315" s="178" t="s">
        <v>124</v>
      </c>
      <c r="H315" s="179">
        <v>511.75200000000001</v>
      </c>
      <c r="I315" s="180"/>
      <c r="J315" s="181">
        <f>ROUND(I315*H315,2)</f>
        <v>0</v>
      </c>
      <c r="K315" s="177" t="s">
        <v>192</v>
      </c>
      <c r="L315" s="40"/>
      <c r="M315" s="182" t="s">
        <v>19</v>
      </c>
      <c r="N315" s="183" t="s">
        <v>42</v>
      </c>
      <c r="O315" s="65"/>
      <c r="P315" s="184">
        <f>O315*H315</f>
        <v>0</v>
      </c>
      <c r="Q315" s="184">
        <v>0</v>
      </c>
      <c r="R315" s="184">
        <f>Q315*H315</f>
        <v>0</v>
      </c>
      <c r="S315" s="184">
        <v>0</v>
      </c>
      <c r="T315" s="185">
        <f>S315*H315</f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186" t="s">
        <v>193</v>
      </c>
      <c r="AT315" s="186" t="s">
        <v>189</v>
      </c>
      <c r="AU315" s="186" t="s">
        <v>81</v>
      </c>
      <c r="AY315" s="18" t="s">
        <v>187</v>
      </c>
      <c r="BE315" s="187">
        <f>IF(N315="základní",J315,0)</f>
        <v>0</v>
      </c>
      <c r="BF315" s="187">
        <f>IF(N315="snížená",J315,0)</f>
        <v>0</v>
      </c>
      <c r="BG315" s="187">
        <f>IF(N315="zákl. přenesená",J315,0)</f>
        <v>0</v>
      </c>
      <c r="BH315" s="187">
        <f>IF(N315="sníž. přenesená",J315,0)</f>
        <v>0</v>
      </c>
      <c r="BI315" s="187">
        <f>IF(N315="nulová",J315,0)</f>
        <v>0</v>
      </c>
      <c r="BJ315" s="18" t="s">
        <v>79</v>
      </c>
      <c r="BK315" s="187">
        <f>ROUND(I315*H315,2)</f>
        <v>0</v>
      </c>
      <c r="BL315" s="18" t="s">
        <v>193</v>
      </c>
      <c r="BM315" s="186" t="s">
        <v>1366</v>
      </c>
    </row>
    <row r="316" spans="1:65" s="2" customFormat="1" ht="11.25">
      <c r="A316" s="35"/>
      <c r="B316" s="36"/>
      <c r="C316" s="37"/>
      <c r="D316" s="188" t="s">
        <v>195</v>
      </c>
      <c r="E316" s="37"/>
      <c r="F316" s="189" t="s">
        <v>500</v>
      </c>
      <c r="G316" s="37"/>
      <c r="H316" s="37"/>
      <c r="I316" s="190"/>
      <c r="J316" s="37"/>
      <c r="K316" s="37"/>
      <c r="L316" s="40"/>
      <c r="M316" s="191"/>
      <c r="N316" s="192"/>
      <c r="O316" s="65"/>
      <c r="P316" s="65"/>
      <c r="Q316" s="65"/>
      <c r="R316" s="65"/>
      <c r="S316" s="65"/>
      <c r="T316" s="66"/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T316" s="18" t="s">
        <v>195</v>
      </c>
      <c r="AU316" s="18" t="s">
        <v>81</v>
      </c>
    </row>
    <row r="317" spans="1:65" s="13" customFormat="1" ht="11.25">
      <c r="B317" s="193"/>
      <c r="C317" s="194"/>
      <c r="D317" s="195" t="s">
        <v>197</v>
      </c>
      <c r="E317" s="196" t="s">
        <v>19</v>
      </c>
      <c r="F317" s="197" t="s">
        <v>708</v>
      </c>
      <c r="G317" s="194"/>
      <c r="H317" s="198">
        <v>67.44</v>
      </c>
      <c r="I317" s="199"/>
      <c r="J317" s="194"/>
      <c r="K317" s="194"/>
      <c r="L317" s="200"/>
      <c r="M317" s="201"/>
      <c r="N317" s="202"/>
      <c r="O317" s="202"/>
      <c r="P317" s="202"/>
      <c r="Q317" s="202"/>
      <c r="R317" s="202"/>
      <c r="S317" s="202"/>
      <c r="T317" s="203"/>
      <c r="AT317" s="204" t="s">
        <v>197</v>
      </c>
      <c r="AU317" s="204" t="s">
        <v>81</v>
      </c>
      <c r="AV317" s="13" t="s">
        <v>81</v>
      </c>
      <c r="AW317" s="13" t="s">
        <v>33</v>
      </c>
      <c r="AX317" s="13" t="s">
        <v>71</v>
      </c>
      <c r="AY317" s="204" t="s">
        <v>187</v>
      </c>
    </row>
    <row r="318" spans="1:65" s="13" customFormat="1" ht="11.25">
      <c r="B318" s="193"/>
      <c r="C318" s="194"/>
      <c r="D318" s="195" t="s">
        <v>197</v>
      </c>
      <c r="E318" s="196" t="s">
        <v>19</v>
      </c>
      <c r="F318" s="197" t="s">
        <v>134</v>
      </c>
      <c r="G318" s="194"/>
      <c r="H318" s="198">
        <v>444.31200000000001</v>
      </c>
      <c r="I318" s="199"/>
      <c r="J318" s="194"/>
      <c r="K318" s="194"/>
      <c r="L318" s="200"/>
      <c r="M318" s="201"/>
      <c r="N318" s="202"/>
      <c r="O318" s="202"/>
      <c r="P318" s="202"/>
      <c r="Q318" s="202"/>
      <c r="R318" s="202"/>
      <c r="S318" s="202"/>
      <c r="T318" s="203"/>
      <c r="AT318" s="204" t="s">
        <v>197</v>
      </c>
      <c r="AU318" s="204" t="s">
        <v>81</v>
      </c>
      <c r="AV318" s="13" t="s">
        <v>81</v>
      </c>
      <c r="AW318" s="13" t="s">
        <v>33</v>
      </c>
      <c r="AX318" s="13" t="s">
        <v>71</v>
      </c>
      <c r="AY318" s="204" t="s">
        <v>187</v>
      </c>
    </row>
    <row r="319" spans="1:65" s="14" customFormat="1" ht="11.25">
      <c r="B319" s="205"/>
      <c r="C319" s="206"/>
      <c r="D319" s="195" t="s">
        <v>197</v>
      </c>
      <c r="E319" s="207" t="s">
        <v>19</v>
      </c>
      <c r="F319" s="208" t="s">
        <v>199</v>
      </c>
      <c r="G319" s="206"/>
      <c r="H319" s="209">
        <v>511.75200000000001</v>
      </c>
      <c r="I319" s="210"/>
      <c r="J319" s="206"/>
      <c r="K319" s="206"/>
      <c r="L319" s="211"/>
      <c r="M319" s="212"/>
      <c r="N319" s="213"/>
      <c r="O319" s="213"/>
      <c r="P319" s="213"/>
      <c r="Q319" s="213"/>
      <c r="R319" s="213"/>
      <c r="S319" s="213"/>
      <c r="T319" s="214"/>
      <c r="AT319" s="215" t="s">
        <v>197</v>
      </c>
      <c r="AU319" s="215" t="s">
        <v>81</v>
      </c>
      <c r="AV319" s="14" t="s">
        <v>193</v>
      </c>
      <c r="AW319" s="14" t="s">
        <v>33</v>
      </c>
      <c r="AX319" s="14" t="s">
        <v>79</v>
      </c>
      <c r="AY319" s="215" t="s">
        <v>187</v>
      </c>
    </row>
    <row r="320" spans="1:65" s="2" customFormat="1" ht="24.2" customHeight="1">
      <c r="A320" s="35"/>
      <c r="B320" s="36"/>
      <c r="C320" s="175" t="s">
        <v>873</v>
      </c>
      <c r="D320" s="175" t="s">
        <v>189</v>
      </c>
      <c r="E320" s="176" t="s">
        <v>502</v>
      </c>
      <c r="F320" s="177" t="s">
        <v>503</v>
      </c>
      <c r="G320" s="178" t="s">
        <v>124</v>
      </c>
      <c r="H320" s="179">
        <v>511.75200000000001</v>
      </c>
      <c r="I320" s="180"/>
      <c r="J320" s="181">
        <f>ROUND(I320*H320,2)</f>
        <v>0</v>
      </c>
      <c r="K320" s="177" t="s">
        <v>192</v>
      </c>
      <c r="L320" s="40"/>
      <c r="M320" s="182" t="s">
        <v>19</v>
      </c>
      <c r="N320" s="183" t="s">
        <v>42</v>
      </c>
      <c r="O320" s="65"/>
      <c r="P320" s="184">
        <f>O320*H320</f>
        <v>0</v>
      </c>
      <c r="Q320" s="184">
        <v>0</v>
      </c>
      <c r="R320" s="184">
        <f>Q320*H320</f>
        <v>0</v>
      </c>
      <c r="S320" s="184">
        <v>0</v>
      </c>
      <c r="T320" s="185">
        <f>S320*H320</f>
        <v>0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186" t="s">
        <v>193</v>
      </c>
      <c r="AT320" s="186" t="s">
        <v>189</v>
      </c>
      <c r="AU320" s="186" t="s">
        <v>81</v>
      </c>
      <c r="AY320" s="18" t="s">
        <v>187</v>
      </c>
      <c r="BE320" s="187">
        <f>IF(N320="základní",J320,0)</f>
        <v>0</v>
      </c>
      <c r="BF320" s="187">
        <f>IF(N320="snížená",J320,0)</f>
        <v>0</v>
      </c>
      <c r="BG320" s="187">
        <f>IF(N320="zákl. přenesená",J320,0)</f>
        <v>0</v>
      </c>
      <c r="BH320" s="187">
        <f>IF(N320="sníž. přenesená",J320,0)</f>
        <v>0</v>
      </c>
      <c r="BI320" s="187">
        <f>IF(N320="nulová",J320,0)</f>
        <v>0</v>
      </c>
      <c r="BJ320" s="18" t="s">
        <v>79</v>
      </c>
      <c r="BK320" s="187">
        <f>ROUND(I320*H320,2)</f>
        <v>0</v>
      </c>
      <c r="BL320" s="18" t="s">
        <v>193</v>
      </c>
      <c r="BM320" s="186" t="s">
        <v>1367</v>
      </c>
    </row>
    <row r="321" spans="1:65" s="2" customFormat="1" ht="11.25">
      <c r="A321" s="35"/>
      <c r="B321" s="36"/>
      <c r="C321" s="37"/>
      <c r="D321" s="188" t="s">
        <v>195</v>
      </c>
      <c r="E321" s="37"/>
      <c r="F321" s="189" t="s">
        <v>505</v>
      </c>
      <c r="G321" s="37"/>
      <c r="H321" s="37"/>
      <c r="I321" s="190"/>
      <c r="J321" s="37"/>
      <c r="K321" s="37"/>
      <c r="L321" s="40"/>
      <c r="M321" s="191"/>
      <c r="N321" s="192"/>
      <c r="O321" s="65"/>
      <c r="P321" s="65"/>
      <c r="Q321" s="65"/>
      <c r="R321" s="65"/>
      <c r="S321" s="65"/>
      <c r="T321" s="66"/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T321" s="18" t="s">
        <v>195</v>
      </c>
      <c r="AU321" s="18" t="s">
        <v>81</v>
      </c>
    </row>
    <row r="322" spans="1:65" s="13" customFormat="1" ht="11.25">
      <c r="B322" s="193"/>
      <c r="C322" s="194"/>
      <c r="D322" s="195" t="s">
        <v>197</v>
      </c>
      <c r="E322" s="196" t="s">
        <v>19</v>
      </c>
      <c r="F322" s="197" t="s">
        <v>1368</v>
      </c>
      <c r="G322" s="194"/>
      <c r="H322" s="198">
        <v>67.44</v>
      </c>
      <c r="I322" s="199"/>
      <c r="J322" s="194"/>
      <c r="K322" s="194"/>
      <c r="L322" s="200"/>
      <c r="M322" s="201"/>
      <c r="N322" s="202"/>
      <c r="O322" s="202"/>
      <c r="P322" s="202"/>
      <c r="Q322" s="202"/>
      <c r="R322" s="202"/>
      <c r="S322" s="202"/>
      <c r="T322" s="203"/>
      <c r="AT322" s="204" t="s">
        <v>197</v>
      </c>
      <c r="AU322" s="204" t="s">
        <v>81</v>
      </c>
      <c r="AV322" s="13" t="s">
        <v>81</v>
      </c>
      <c r="AW322" s="13" t="s">
        <v>33</v>
      </c>
      <c r="AX322" s="13" t="s">
        <v>71</v>
      </c>
      <c r="AY322" s="204" t="s">
        <v>187</v>
      </c>
    </row>
    <row r="323" spans="1:65" s="16" customFormat="1" ht="11.25">
      <c r="B323" s="236"/>
      <c r="C323" s="237"/>
      <c r="D323" s="195" t="s">
        <v>197</v>
      </c>
      <c r="E323" s="238" t="s">
        <v>708</v>
      </c>
      <c r="F323" s="239" t="s">
        <v>507</v>
      </c>
      <c r="G323" s="237"/>
      <c r="H323" s="240">
        <v>67.44</v>
      </c>
      <c r="I323" s="241"/>
      <c r="J323" s="237"/>
      <c r="K323" s="237"/>
      <c r="L323" s="242"/>
      <c r="M323" s="243"/>
      <c r="N323" s="244"/>
      <c r="O323" s="244"/>
      <c r="P323" s="244"/>
      <c r="Q323" s="244"/>
      <c r="R323" s="244"/>
      <c r="S323" s="244"/>
      <c r="T323" s="245"/>
      <c r="AT323" s="246" t="s">
        <v>197</v>
      </c>
      <c r="AU323" s="246" t="s">
        <v>81</v>
      </c>
      <c r="AV323" s="16" t="s">
        <v>205</v>
      </c>
      <c r="AW323" s="16" t="s">
        <v>33</v>
      </c>
      <c r="AX323" s="16" t="s">
        <v>71</v>
      </c>
      <c r="AY323" s="246" t="s">
        <v>187</v>
      </c>
    </row>
    <row r="324" spans="1:65" s="13" customFormat="1" ht="11.25">
      <c r="B324" s="193"/>
      <c r="C324" s="194"/>
      <c r="D324" s="195" t="s">
        <v>197</v>
      </c>
      <c r="E324" s="196" t="s">
        <v>19</v>
      </c>
      <c r="F324" s="197" t="s">
        <v>1369</v>
      </c>
      <c r="G324" s="194"/>
      <c r="H324" s="198">
        <v>444.31200000000001</v>
      </c>
      <c r="I324" s="199"/>
      <c r="J324" s="194"/>
      <c r="K324" s="194"/>
      <c r="L324" s="200"/>
      <c r="M324" s="201"/>
      <c r="N324" s="202"/>
      <c r="O324" s="202"/>
      <c r="P324" s="202"/>
      <c r="Q324" s="202"/>
      <c r="R324" s="202"/>
      <c r="S324" s="202"/>
      <c r="T324" s="203"/>
      <c r="AT324" s="204" t="s">
        <v>197</v>
      </c>
      <c r="AU324" s="204" t="s">
        <v>81</v>
      </c>
      <c r="AV324" s="13" t="s">
        <v>81</v>
      </c>
      <c r="AW324" s="13" t="s">
        <v>33</v>
      </c>
      <c r="AX324" s="13" t="s">
        <v>71</v>
      </c>
      <c r="AY324" s="204" t="s">
        <v>187</v>
      </c>
    </row>
    <row r="325" spans="1:65" s="16" customFormat="1" ht="11.25">
      <c r="B325" s="236"/>
      <c r="C325" s="237"/>
      <c r="D325" s="195" t="s">
        <v>197</v>
      </c>
      <c r="E325" s="238" t="s">
        <v>134</v>
      </c>
      <c r="F325" s="239" t="s">
        <v>507</v>
      </c>
      <c r="G325" s="237"/>
      <c r="H325" s="240">
        <v>444.31200000000001</v>
      </c>
      <c r="I325" s="241"/>
      <c r="J325" s="237"/>
      <c r="K325" s="237"/>
      <c r="L325" s="242"/>
      <c r="M325" s="243"/>
      <c r="N325" s="244"/>
      <c r="O325" s="244"/>
      <c r="P325" s="244"/>
      <c r="Q325" s="244"/>
      <c r="R325" s="244"/>
      <c r="S325" s="244"/>
      <c r="T325" s="245"/>
      <c r="AT325" s="246" t="s">
        <v>197</v>
      </c>
      <c r="AU325" s="246" t="s">
        <v>81</v>
      </c>
      <c r="AV325" s="16" t="s">
        <v>205</v>
      </c>
      <c r="AW325" s="16" t="s">
        <v>33</v>
      </c>
      <c r="AX325" s="16" t="s">
        <v>71</v>
      </c>
      <c r="AY325" s="246" t="s">
        <v>187</v>
      </c>
    </row>
    <row r="326" spans="1:65" s="14" customFormat="1" ht="11.25">
      <c r="B326" s="205"/>
      <c r="C326" s="206"/>
      <c r="D326" s="195" t="s">
        <v>197</v>
      </c>
      <c r="E326" s="207" t="s">
        <v>19</v>
      </c>
      <c r="F326" s="208" t="s">
        <v>199</v>
      </c>
      <c r="G326" s="206"/>
      <c r="H326" s="209">
        <v>511.75200000000001</v>
      </c>
      <c r="I326" s="210"/>
      <c r="J326" s="206"/>
      <c r="K326" s="206"/>
      <c r="L326" s="211"/>
      <c r="M326" s="212"/>
      <c r="N326" s="213"/>
      <c r="O326" s="213"/>
      <c r="P326" s="213"/>
      <c r="Q326" s="213"/>
      <c r="R326" s="213"/>
      <c r="S326" s="213"/>
      <c r="T326" s="214"/>
      <c r="AT326" s="215" t="s">
        <v>197</v>
      </c>
      <c r="AU326" s="215" t="s">
        <v>81</v>
      </c>
      <c r="AV326" s="14" t="s">
        <v>193</v>
      </c>
      <c r="AW326" s="14" t="s">
        <v>33</v>
      </c>
      <c r="AX326" s="14" t="s">
        <v>79</v>
      </c>
      <c r="AY326" s="215" t="s">
        <v>187</v>
      </c>
    </row>
    <row r="327" spans="1:65" s="2" customFormat="1" ht="24.2" customHeight="1">
      <c r="A327" s="35"/>
      <c r="B327" s="36"/>
      <c r="C327" s="175" t="s">
        <v>496</v>
      </c>
      <c r="D327" s="175" t="s">
        <v>189</v>
      </c>
      <c r="E327" s="176" t="s">
        <v>509</v>
      </c>
      <c r="F327" s="177" t="s">
        <v>510</v>
      </c>
      <c r="G327" s="178" t="s">
        <v>124</v>
      </c>
      <c r="H327" s="179">
        <v>370.26</v>
      </c>
      <c r="I327" s="180"/>
      <c r="J327" s="181">
        <f>ROUND(I327*H327,2)</f>
        <v>0</v>
      </c>
      <c r="K327" s="177" t="s">
        <v>192</v>
      </c>
      <c r="L327" s="40"/>
      <c r="M327" s="182" t="s">
        <v>19</v>
      </c>
      <c r="N327" s="183" t="s">
        <v>42</v>
      </c>
      <c r="O327" s="65"/>
      <c r="P327" s="184">
        <f>O327*H327</f>
        <v>0</v>
      </c>
      <c r="Q327" s="184">
        <v>0</v>
      </c>
      <c r="R327" s="184">
        <f>Q327*H327</f>
        <v>0</v>
      </c>
      <c r="S327" s="184">
        <v>0</v>
      </c>
      <c r="T327" s="185">
        <f>S327*H327</f>
        <v>0</v>
      </c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R327" s="186" t="s">
        <v>193</v>
      </c>
      <c r="AT327" s="186" t="s">
        <v>189</v>
      </c>
      <c r="AU327" s="186" t="s">
        <v>81</v>
      </c>
      <c r="AY327" s="18" t="s">
        <v>187</v>
      </c>
      <c r="BE327" s="187">
        <f>IF(N327="základní",J327,0)</f>
        <v>0</v>
      </c>
      <c r="BF327" s="187">
        <f>IF(N327="snížená",J327,0)</f>
        <v>0</v>
      </c>
      <c r="BG327" s="187">
        <f>IF(N327="zákl. přenesená",J327,0)</f>
        <v>0</v>
      </c>
      <c r="BH327" s="187">
        <f>IF(N327="sníž. přenesená",J327,0)</f>
        <v>0</v>
      </c>
      <c r="BI327" s="187">
        <f>IF(N327="nulová",J327,0)</f>
        <v>0</v>
      </c>
      <c r="BJ327" s="18" t="s">
        <v>79</v>
      </c>
      <c r="BK327" s="187">
        <f>ROUND(I327*H327,2)</f>
        <v>0</v>
      </c>
      <c r="BL327" s="18" t="s">
        <v>193</v>
      </c>
      <c r="BM327" s="186" t="s">
        <v>1370</v>
      </c>
    </row>
    <row r="328" spans="1:65" s="2" customFormat="1" ht="11.25">
      <c r="A328" s="35"/>
      <c r="B328" s="36"/>
      <c r="C328" s="37"/>
      <c r="D328" s="188" t="s">
        <v>195</v>
      </c>
      <c r="E328" s="37"/>
      <c r="F328" s="189" t="s">
        <v>512</v>
      </c>
      <c r="G328" s="37"/>
      <c r="H328" s="37"/>
      <c r="I328" s="190"/>
      <c r="J328" s="37"/>
      <c r="K328" s="37"/>
      <c r="L328" s="40"/>
      <c r="M328" s="191"/>
      <c r="N328" s="192"/>
      <c r="O328" s="65"/>
      <c r="P328" s="65"/>
      <c r="Q328" s="65"/>
      <c r="R328" s="65"/>
      <c r="S328" s="65"/>
      <c r="T328" s="66"/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T328" s="18" t="s">
        <v>195</v>
      </c>
      <c r="AU328" s="18" t="s">
        <v>81</v>
      </c>
    </row>
    <row r="329" spans="1:65" s="13" customFormat="1" ht="11.25">
      <c r="B329" s="193"/>
      <c r="C329" s="194"/>
      <c r="D329" s="195" t="s">
        <v>197</v>
      </c>
      <c r="E329" s="196" t="s">
        <v>19</v>
      </c>
      <c r="F329" s="197" t="s">
        <v>1198</v>
      </c>
      <c r="G329" s="194"/>
      <c r="H329" s="198">
        <v>370.26</v>
      </c>
      <c r="I329" s="199"/>
      <c r="J329" s="194"/>
      <c r="K329" s="194"/>
      <c r="L329" s="200"/>
      <c r="M329" s="201"/>
      <c r="N329" s="202"/>
      <c r="O329" s="202"/>
      <c r="P329" s="202"/>
      <c r="Q329" s="202"/>
      <c r="R329" s="202"/>
      <c r="S329" s="202"/>
      <c r="T329" s="203"/>
      <c r="AT329" s="204" t="s">
        <v>197</v>
      </c>
      <c r="AU329" s="204" t="s">
        <v>81</v>
      </c>
      <c r="AV329" s="13" t="s">
        <v>81</v>
      </c>
      <c r="AW329" s="13" t="s">
        <v>33</v>
      </c>
      <c r="AX329" s="13" t="s">
        <v>79</v>
      </c>
      <c r="AY329" s="204" t="s">
        <v>187</v>
      </c>
    </row>
    <row r="330" spans="1:65" s="2" customFormat="1" ht="24.2" customHeight="1">
      <c r="A330" s="35"/>
      <c r="B330" s="36"/>
      <c r="C330" s="175" t="s">
        <v>501</v>
      </c>
      <c r="D330" s="175" t="s">
        <v>189</v>
      </c>
      <c r="E330" s="176" t="s">
        <v>1371</v>
      </c>
      <c r="F330" s="177" t="s">
        <v>1372</v>
      </c>
      <c r="G330" s="178" t="s">
        <v>124</v>
      </c>
      <c r="H330" s="179">
        <v>56.2</v>
      </c>
      <c r="I330" s="180"/>
      <c r="J330" s="181">
        <f>ROUND(I330*H330,2)</f>
        <v>0</v>
      </c>
      <c r="K330" s="177" t="s">
        <v>192</v>
      </c>
      <c r="L330" s="40"/>
      <c r="M330" s="182" t="s">
        <v>19</v>
      </c>
      <c r="N330" s="183" t="s">
        <v>42</v>
      </c>
      <c r="O330" s="65"/>
      <c r="P330" s="184">
        <f>O330*H330</f>
        <v>0</v>
      </c>
      <c r="Q330" s="184">
        <v>0</v>
      </c>
      <c r="R330" s="184">
        <f>Q330*H330</f>
        <v>0</v>
      </c>
      <c r="S330" s="184">
        <v>0</v>
      </c>
      <c r="T330" s="185">
        <f>S330*H330</f>
        <v>0</v>
      </c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R330" s="186" t="s">
        <v>193</v>
      </c>
      <c r="AT330" s="186" t="s">
        <v>189</v>
      </c>
      <c r="AU330" s="186" t="s">
        <v>81</v>
      </c>
      <c r="AY330" s="18" t="s">
        <v>187</v>
      </c>
      <c r="BE330" s="187">
        <f>IF(N330="základní",J330,0)</f>
        <v>0</v>
      </c>
      <c r="BF330" s="187">
        <f>IF(N330="snížená",J330,0)</f>
        <v>0</v>
      </c>
      <c r="BG330" s="187">
        <f>IF(N330="zákl. přenesená",J330,0)</f>
        <v>0</v>
      </c>
      <c r="BH330" s="187">
        <f>IF(N330="sníž. přenesená",J330,0)</f>
        <v>0</v>
      </c>
      <c r="BI330" s="187">
        <f>IF(N330="nulová",J330,0)</f>
        <v>0</v>
      </c>
      <c r="BJ330" s="18" t="s">
        <v>79</v>
      </c>
      <c r="BK330" s="187">
        <f>ROUND(I330*H330,2)</f>
        <v>0</v>
      </c>
      <c r="BL330" s="18" t="s">
        <v>193</v>
      </c>
      <c r="BM330" s="186" t="s">
        <v>1373</v>
      </c>
    </row>
    <row r="331" spans="1:65" s="2" customFormat="1" ht="11.25">
      <c r="A331" s="35"/>
      <c r="B331" s="36"/>
      <c r="C331" s="37"/>
      <c r="D331" s="188" t="s">
        <v>195</v>
      </c>
      <c r="E331" s="37"/>
      <c r="F331" s="189" t="s">
        <v>1374</v>
      </c>
      <c r="G331" s="37"/>
      <c r="H331" s="37"/>
      <c r="I331" s="190"/>
      <c r="J331" s="37"/>
      <c r="K331" s="37"/>
      <c r="L331" s="40"/>
      <c r="M331" s="191"/>
      <c r="N331" s="192"/>
      <c r="O331" s="65"/>
      <c r="P331" s="65"/>
      <c r="Q331" s="65"/>
      <c r="R331" s="65"/>
      <c r="S331" s="65"/>
      <c r="T331" s="66"/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T331" s="18" t="s">
        <v>195</v>
      </c>
      <c r="AU331" s="18" t="s">
        <v>81</v>
      </c>
    </row>
    <row r="332" spans="1:65" s="13" customFormat="1" ht="11.25">
      <c r="B332" s="193"/>
      <c r="C332" s="194"/>
      <c r="D332" s="195" t="s">
        <v>197</v>
      </c>
      <c r="E332" s="196" t="s">
        <v>19</v>
      </c>
      <c r="F332" s="197" t="s">
        <v>1196</v>
      </c>
      <c r="G332" s="194"/>
      <c r="H332" s="198">
        <v>56.2</v>
      </c>
      <c r="I332" s="199"/>
      <c r="J332" s="194"/>
      <c r="K332" s="194"/>
      <c r="L332" s="200"/>
      <c r="M332" s="201"/>
      <c r="N332" s="202"/>
      <c r="O332" s="202"/>
      <c r="P332" s="202"/>
      <c r="Q332" s="202"/>
      <c r="R332" s="202"/>
      <c r="S332" s="202"/>
      <c r="T332" s="203"/>
      <c r="AT332" s="204" t="s">
        <v>197</v>
      </c>
      <c r="AU332" s="204" t="s">
        <v>81</v>
      </c>
      <c r="AV332" s="13" t="s">
        <v>81</v>
      </c>
      <c r="AW332" s="13" t="s">
        <v>33</v>
      </c>
      <c r="AX332" s="13" t="s">
        <v>79</v>
      </c>
      <c r="AY332" s="204" t="s">
        <v>187</v>
      </c>
    </row>
    <row r="333" spans="1:65" s="12" customFormat="1" ht="22.9" customHeight="1">
      <c r="B333" s="159"/>
      <c r="C333" s="160"/>
      <c r="D333" s="161" t="s">
        <v>70</v>
      </c>
      <c r="E333" s="173" t="s">
        <v>232</v>
      </c>
      <c r="F333" s="173" t="s">
        <v>513</v>
      </c>
      <c r="G333" s="160"/>
      <c r="H333" s="160"/>
      <c r="I333" s="163"/>
      <c r="J333" s="174">
        <f>BK333</f>
        <v>0</v>
      </c>
      <c r="K333" s="160"/>
      <c r="L333" s="165"/>
      <c r="M333" s="166"/>
      <c r="N333" s="167"/>
      <c r="O333" s="167"/>
      <c r="P333" s="168">
        <f>SUM(P334:P412)</f>
        <v>0</v>
      </c>
      <c r="Q333" s="167"/>
      <c r="R333" s="168">
        <f>SUM(R334:R412)</f>
        <v>16.727833239999992</v>
      </c>
      <c r="S333" s="167"/>
      <c r="T333" s="169">
        <f>SUM(T334:T412)</f>
        <v>0</v>
      </c>
      <c r="AR333" s="170" t="s">
        <v>79</v>
      </c>
      <c r="AT333" s="171" t="s">
        <v>70</v>
      </c>
      <c r="AU333" s="171" t="s">
        <v>79</v>
      </c>
      <c r="AY333" s="170" t="s">
        <v>187</v>
      </c>
      <c r="BK333" s="172">
        <f>SUM(BK334:BK412)</f>
        <v>0</v>
      </c>
    </row>
    <row r="334" spans="1:65" s="2" customFormat="1" ht="24.2" customHeight="1">
      <c r="A334" s="35"/>
      <c r="B334" s="36"/>
      <c r="C334" s="175" t="s">
        <v>508</v>
      </c>
      <c r="D334" s="175" t="s">
        <v>189</v>
      </c>
      <c r="E334" s="176" t="s">
        <v>1375</v>
      </c>
      <c r="F334" s="177" t="s">
        <v>1376</v>
      </c>
      <c r="G334" s="178" t="s">
        <v>427</v>
      </c>
      <c r="H334" s="179">
        <v>22</v>
      </c>
      <c r="I334" s="180"/>
      <c r="J334" s="181">
        <f>ROUND(I334*H334,2)</f>
        <v>0</v>
      </c>
      <c r="K334" s="177" t="s">
        <v>192</v>
      </c>
      <c r="L334" s="40"/>
      <c r="M334" s="182" t="s">
        <v>19</v>
      </c>
      <c r="N334" s="183" t="s">
        <v>42</v>
      </c>
      <c r="O334" s="65"/>
      <c r="P334" s="184">
        <f>O334*H334</f>
        <v>0</v>
      </c>
      <c r="Q334" s="184">
        <v>1.67E-3</v>
      </c>
      <c r="R334" s="184">
        <f>Q334*H334</f>
        <v>3.6740000000000002E-2</v>
      </c>
      <c r="S334" s="184">
        <v>0</v>
      </c>
      <c r="T334" s="185">
        <f>S334*H334</f>
        <v>0</v>
      </c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R334" s="186" t="s">
        <v>193</v>
      </c>
      <c r="AT334" s="186" t="s">
        <v>189</v>
      </c>
      <c r="AU334" s="186" t="s">
        <v>81</v>
      </c>
      <c r="AY334" s="18" t="s">
        <v>187</v>
      </c>
      <c r="BE334" s="187">
        <f>IF(N334="základní",J334,0)</f>
        <v>0</v>
      </c>
      <c r="BF334" s="187">
        <f>IF(N334="snížená",J334,0)</f>
        <v>0</v>
      </c>
      <c r="BG334" s="187">
        <f>IF(N334="zákl. přenesená",J334,0)</f>
        <v>0</v>
      </c>
      <c r="BH334" s="187">
        <f>IF(N334="sníž. přenesená",J334,0)</f>
        <v>0</v>
      </c>
      <c r="BI334" s="187">
        <f>IF(N334="nulová",J334,0)</f>
        <v>0</v>
      </c>
      <c r="BJ334" s="18" t="s">
        <v>79</v>
      </c>
      <c r="BK334" s="187">
        <f>ROUND(I334*H334,2)</f>
        <v>0</v>
      </c>
      <c r="BL334" s="18" t="s">
        <v>193</v>
      </c>
      <c r="BM334" s="186" t="s">
        <v>1377</v>
      </c>
    </row>
    <row r="335" spans="1:65" s="2" customFormat="1" ht="11.25">
      <c r="A335" s="35"/>
      <c r="B335" s="36"/>
      <c r="C335" s="37"/>
      <c r="D335" s="188" t="s">
        <v>195</v>
      </c>
      <c r="E335" s="37"/>
      <c r="F335" s="189" t="s">
        <v>1378</v>
      </c>
      <c r="G335" s="37"/>
      <c r="H335" s="37"/>
      <c r="I335" s="190"/>
      <c r="J335" s="37"/>
      <c r="K335" s="37"/>
      <c r="L335" s="40"/>
      <c r="M335" s="191"/>
      <c r="N335" s="192"/>
      <c r="O335" s="65"/>
      <c r="P335" s="65"/>
      <c r="Q335" s="65"/>
      <c r="R335" s="65"/>
      <c r="S335" s="65"/>
      <c r="T335" s="66"/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T335" s="18" t="s">
        <v>195</v>
      </c>
      <c r="AU335" s="18" t="s">
        <v>81</v>
      </c>
    </row>
    <row r="336" spans="1:65" s="2" customFormat="1" ht="16.5" customHeight="1">
      <c r="A336" s="35"/>
      <c r="B336" s="36"/>
      <c r="C336" s="226" t="s">
        <v>888</v>
      </c>
      <c r="D336" s="226" t="s">
        <v>346</v>
      </c>
      <c r="E336" s="227" t="s">
        <v>1379</v>
      </c>
      <c r="F336" s="228" t="s">
        <v>1380</v>
      </c>
      <c r="G336" s="229" t="s">
        <v>427</v>
      </c>
      <c r="H336" s="230">
        <v>22</v>
      </c>
      <c r="I336" s="231"/>
      <c r="J336" s="232">
        <f>ROUND(I336*H336,2)</f>
        <v>0</v>
      </c>
      <c r="K336" s="228" t="s">
        <v>19</v>
      </c>
      <c r="L336" s="233"/>
      <c r="M336" s="234" t="s">
        <v>19</v>
      </c>
      <c r="N336" s="235" t="s">
        <v>42</v>
      </c>
      <c r="O336" s="65"/>
      <c r="P336" s="184">
        <f>O336*H336</f>
        <v>0</v>
      </c>
      <c r="Q336" s="184">
        <v>2.6800000000000001E-2</v>
      </c>
      <c r="R336" s="184">
        <f>Q336*H336</f>
        <v>0.58960000000000001</v>
      </c>
      <c r="S336" s="184">
        <v>0</v>
      </c>
      <c r="T336" s="185">
        <f>S336*H336</f>
        <v>0</v>
      </c>
      <c r="U336" s="35"/>
      <c r="V336" s="35"/>
      <c r="W336" s="35"/>
      <c r="X336" s="35"/>
      <c r="Y336" s="35"/>
      <c r="Z336" s="35"/>
      <c r="AA336" s="35"/>
      <c r="AB336" s="35"/>
      <c r="AC336" s="35"/>
      <c r="AD336" s="35"/>
      <c r="AE336" s="35"/>
      <c r="AR336" s="186" t="s">
        <v>232</v>
      </c>
      <c r="AT336" s="186" t="s">
        <v>346</v>
      </c>
      <c r="AU336" s="186" t="s">
        <v>81</v>
      </c>
      <c r="AY336" s="18" t="s">
        <v>187</v>
      </c>
      <c r="BE336" s="187">
        <f>IF(N336="základní",J336,0)</f>
        <v>0</v>
      </c>
      <c r="BF336" s="187">
        <f>IF(N336="snížená",J336,0)</f>
        <v>0</v>
      </c>
      <c r="BG336" s="187">
        <f>IF(N336="zákl. přenesená",J336,0)</f>
        <v>0</v>
      </c>
      <c r="BH336" s="187">
        <f>IF(N336="sníž. přenesená",J336,0)</f>
        <v>0</v>
      </c>
      <c r="BI336" s="187">
        <f>IF(N336="nulová",J336,0)</f>
        <v>0</v>
      </c>
      <c r="BJ336" s="18" t="s">
        <v>79</v>
      </c>
      <c r="BK336" s="187">
        <f>ROUND(I336*H336,2)</f>
        <v>0</v>
      </c>
      <c r="BL336" s="18" t="s">
        <v>193</v>
      </c>
      <c r="BM336" s="186" t="s">
        <v>1381</v>
      </c>
    </row>
    <row r="337" spans="1:65" s="2" customFormat="1" ht="24.2" customHeight="1">
      <c r="A337" s="35"/>
      <c r="B337" s="36"/>
      <c r="C337" s="175" t="s">
        <v>514</v>
      </c>
      <c r="D337" s="175" t="s">
        <v>189</v>
      </c>
      <c r="E337" s="176" t="s">
        <v>1382</v>
      </c>
      <c r="F337" s="177" t="s">
        <v>1383</v>
      </c>
      <c r="G337" s="178" t="s">
        <v>427</v>
      </c>
      <c r="H337" s="179">
        <v>11</v>
      </c>
      <c r="I337" s="180"/>
      <c r="J337" s="181">
        <f>ROUND(I337*H337,2)</f>
        <v>0</v>
      </c>
      <c r="K337" s="177" t="s">
        <v>192</v>
      </c>
      <c r="L337" s="40"/>
      <c r="M337" s="182" t="s">
        <v>19</v>
      </c>
      <c r="N337" s="183" t="s">
        <v>42</v>
      </c>
      <c r="O337" s="65"/>
      <c r="P337" s="184">
        <f>O337*H337</f>
        <v>0</v>
      </c>
      <c r="Q337" s="184">
        <v>1.67E-3</v>
      </c>
      <c r="R337" s="184">
        <f>Q337*H337</f>
        <v>1.8370000000000001E-2</v>
      </c>
      <c r="S337" s="184">
        <v>0</v>
      </c>
      <c r="T337" s="185">
        <f>S337*H337</f>
        <v>0</v>
      </c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R337" s="186" t="s">
        <v>193</v>
      </c>
      <c r="AT337" s="186" t="s">
        <v>189</v>
      </c>
      <c r="AU337" s="186" t="s">
        <v>81</v>
      </c>
      <c r="AY337" s="18" t="s">
        <v>187</v>
      </c>
      <c r="BE337" s="187">
        <f>IF(N337="základní",J337,0)</f>
        <v>0</v>
      </c>
      <c r="BF337" s="187">
        <f>IF(N337="snížená",J337,0)</f>
        <v>0</v>
      </c>
      <c r="BG337" s="187">
        <f>IF(N337="zákl. přenesená",J337,0)</f>
        <v>0</v>
      </c>
      <c r="BH337" s="187">
        <f>IF(N337="sníž. přenesená",J337,0)</f>
        <v>0</v>
      </c>
      <c r="BI337" s="187">
        <f>IF(N337="nulová",J337,0)</f>
        <v>0</v>
      </c>
      <c r="BJ337" s="18" t="s">
        <v>79</v>
      </c>
      <c r="BK337" s="187">
        <f>ROUND(I337*H337,2)</f>
        <v>0</v>
      </c>
      <c r="BL337" s="18" t="s">
        <v>193</v>
      </c>
      <c r="BM337" s="186" t="s">
        <v>1384</v>
      </c>
    </row>
    <row r="338" spans="1:65" s="2" customFormat="1" ht="11.25">
      <c r="A338" s="35"/>
      <c r="B338" s="36"/>
      <c r="C338" s="37"/>
      <c r="D338" s="188" t="s">
        <v>195</v>
      </c>
      <c r="E338" s="37"/>
      <c r="F338" s="189" t="s">
        <v>1385</v>
      </c>
      <c r="G338" s="37"/>
      <c r="H338" s="37"/>
      <c r="I338" s="190"/>
      <c r="J338" s="37"/>
      <c r="K338" s="37"/>
      <c r="L338" s="40"/>
      <c r="M338" s="191"/>
      <c r="N338" s="192"/>
      <c r="O338" s="65"/>
      <c r="P338" s="65"/>
      <c r="Q338" s="65"/>
      <c r="R338" s="65"/>
      <c r="S338" s="65"/>
      <c r="T338" s="66"/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T338" s="18" t="s">
        <v>195</v>
      </c>
      <c r="AU338" s="18" t="s">
        <v>81</v>
      </c>
    </row>
    <row r="339" spans="1:65" s="2" customFormat="1" ht="16.5" customHeight="1">
      <c r="A339" s="35"/>
      <c r="B339" s="36"/>
      <c r="C339" s="226" t="s">
        <v>526</v>
      </c>
      <c r="D339" s="226" t="s">
        <v>346</v>
      </c>
      <c r="E339" s="227" t="s">
        <v>1386</v>
      </c>
      <c r="F339" s="228" t="s">
        <v>1387</v>
      </c>
      <c r="G339" s="229" t="s">
        <v>427</v>
      </c>
      <c r="H339" s="230">
        <v>11</v>
      </c>
      <c r="I339" s="231"/>
      <c r="J339" s="232">
        <f>ROUND(I339*H339,2)</f>
        <v>0</v>
      </c>
      <c r="K339" s="228" t="s">
        <v>19</v>
      </c>
      <c r="L339" s="233"/>
      <c r="M339" s="234" t="s">
        <v>19</v>
      </c>
      <c r="N339" s="235" t="s">
        <v>42</v>
      </c>
      <c r="O339" s="65"/>
      <c r="P339" s="184">
        <f>O339*H339</f>
        <v>0</v>
      </c>
      <c r="Q339" s="184">
        <v>7.4000000000000003E-3</v>
      </c>
      <c r="R339" s="184">
        <f>Q339*H339</f>
        <v>8.14E-2</v>
      </c>
      <c r="S339" s="184">
        <v>0</v>
      </c>
      <c r="T339" s="185">
        <f>S339*H339</f>
        <v>0</v>
      </c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  <c r="AR339" s="186" t="s">
        <v>232</v>
      </c>
      <c r="AT339" s="186" t="s">
        <v>346</v>
      </c>
      <c r="AU339" s="186" t="s">
        <v>81</v>
      </c>
      <c r="AY339" s="18" t="s">
        <v>187</v>
      </c>
      <c r="BE339" s="187">
        <f>IF(N339="základní",J339,0)</f>
        <v>0</v>
      </c>
      <c r="BF339" s="187">
        <f>IF(N339="snížená",J339,0)</f>
        <v>0</v>
      </c>
      <c r="BG339" s="187">
        <f>IF(N339="zákl. přenesená",J339,0)</f>
        <v>0</v>
      </c>
      <c r="BH339" s="187">
        <f>IF(N339="sníž. přenesená",J339,0)</f>
        <v>0</v>
      </c>
      <c r="BI339" s="187">
        <f>IF(N339="nulová",J339,0)</f>
        <v>0</v>
      </c>
      <c r="BJ339" s="18" t="s">
        <v>79</v>
      </c>
      <c r="BK339" s="187">
        <f>ROUND(I339*H339,2)</f>
        <v>0</v>
      </c>
      <c r="BL339" s="18" t="s">
        <v>193</v>
      </c>
      <c r="BM339" s="186" t="s">
        <v>1388</v>
      </c>
    </row>
    <row r="340" spans="1:65" s="2" customFormat="1" ht="16.5" customHeight="1">
      <c r="A340" s="35"/>
      <c r="B340" s="36"/>
      <c r="C340" s="226" t="s">
        <v>531</v>
      </c>
      <c r="D340" s="226" t="s">
        <v>346</v>
      </c>
      <c r="E340" s="227" t="s">
        <v>1389</v>
      </c>
      <c r="F340" s="228" t="s">
        <v>1390</v>
      </c>
      <c r="G340" s="229" t="s">
        <v>427</v>
      </c>
      <c r="H340" s="230">
        <v>9</v>
      </c>
      <c r="I340" s="231"/>
      <c r="J340" s="232">
        <f>ROUND(I340*H340,2)</f>
        <v>0</v>
      </c>
      <c r="K340" s="228" t="s">
        <v>19</v>
      </c>
      <c r="L340" s="233"/>
      <c r="M340" s="234" t="s">
        <v>19</v>
      </c>
      <c r="N340" s="235" t="s">
        <v>42</v>
      </c>
      <c r="O340" s="65"/>
      <c r="P340" s="184">
        <f>O340*H340</f>
        <v>0</v>
      </c>
      <c r="Q340" s="184">
        <v>4.0000000000000002E-4</v>
      </c>
      <c r="R340" s="184">
        <f>Q340*H340</f>
        <v>3.6000000000000003E-3</v>
      </c>
      <c r="S340" s="184">
        <v>0</v>
      </c>
      <c r="T340" s="185">
        <f>S340*H340</f>
        <v>0</v>
      </c>
      <c r="U340" s="35"/>
      <c r="V340" s="35"/>
      <c r="W340" s="35"/>
      <c r="X340" s="35"/>
      <c r="Y340" s="35"/>
      <c r="Z340" s="35"/>
      <c r="AA340" s="35"/>
      <c r="AB340" s="35"/>
      <c r="AC340" s="35"/>
      <c r="AD340" s="35"/>
      <c r="AE340" s="35"/>
      <c r="AR340" s="186" t="s">
        <v>232</v>
      </c>
      <c r="AT340" s="186" t="s">
        <v>346</v>
      </c>
      <c r="AU340" s="186" t="s">
        <v>81</v>
      </c>
      <c r="AY340" s="18" t="s">
        <v>187</v>
      </c>
      <c r="BE340" s="187">
        <f>IF(N340="základní",J340,0)</f>
        <v>0</v>
      </c>
      <c r="BF340" s="187">
        <f>IF(N340="snížená",J340,0)</f>
        <v>0</v>
      </c>
      <c r="BG340" s="187">
        <f>IF(N340="zákl. přenesená",J340,0)</f>
        <v>0</v>
      </c>
      <c r="BH340" s="187">
        <f>IF(N340="sníž. přenesená",J340,0)</f>
        <v>0</v>
      </c>
      <c r="BI340" s="187">
        <f>IF(N340="nulová",J340,0)</f>
        <v>0</v>
      </c>
      <c r="BJ340" s="18" t="s">
        <v>79</v>
      </c>
      <c r="BK340" s="187">
        <f>ROUND(I340*H340,2)</f>
        <v>0</v>
      </c>
      <c r="BL340" s="18" t="s">
        <v>193</v>
      </c>
      <c r="BM340" s="186" t="s">
        <v>1391</v>
      </c>
    </row>
    <row r="341" spans="1:65" s="2" customFormat="1" ht="24.2" customHeight="1">
      <c r="A341" s="35"/>
      <c r="B341" s="36"/>
      <c r="C341" s="175" t="s">
        <v>536</v>
      </c>
      <c r="D341" s="175" t="s">
        <v>189</v>
      </c>
      <c r="E341" s="176" t="s">
        <v>1392</v>
      </c>
      <c r="F341" s="177" t="s">
        <v>1393</v>
      </c>
      <c r="G341" s="178" t="s">
        <v>427</v>
      </c>
      <c r="H341" s="179">
        <v>2</v>
      </c>
      <c r="I341" s="180"/>
      <c r="J341" s="181">
        <f>ROUND(I341*H341,2)</f>
        <v>0</v>
      </c>
      <c r="K341" s="177" t="s">
        <v>192</v>
      </c>
      <c r="L341" s="40"/>
      <c r="M341" s="182" t="s">
        <v>19</v>
      </c>
      <c r="N341" s="183" t="s">
        <v>42</v>
      </c>
      <c r="O341" s="65"/>
      <c r="P341" s="184">
        <f>O341*H341</f>
        <v>0</v>
      </c>
      <c r="Q341" s="184">
        <v>1.67E-3</v>
      </c>
      <c r="R341" s="184">
        <f>Q341*H341</f>
        <v>3.3400000000000001E-3</v>
      </c>
      <c r="S341" s="184">
        <v>0</v>
      </c>
      <c r="T341" s="185">
        <f>S341*H341</f>
        <v>0</v>
      </c>
      <c r="U341" s="35"/>
      <c r="V341" s="35"/>
      <c r="W341" s="35"/>
      <c r="X341" s="35"/>
      <c r="Y341" s="35"/>
      <c r="Z341" s="35"/>
      <c r="AA341" s="35"/>
      <c r="AB341" s="35"/>
      <c r="AC341" s="35"/>
      <c r="AD341" s="35"/>
      <c r="AE341" s="35"/>
      <c r="AR341" s="186" t="s">
        <v>193</v>
      </c>
      <c r="AT341" s="186" t="s">
        <v>189</v>
      </c>
      <c r="AU341" s="186" t="s">
        <v>81</v>
      </c>
      <c r="AY341" s="18" t="s">
        <v>187</v>
      </c>
      <c r="BE341" s="187">
        <f>IF(N341="základní",J341,0)</f>
        <v>0</v>
      </c>
      <c r="BF341" s="187">
        <f>IF(N341="snížená",J341,0)</f>
        <v>0</v>
      </c>
      <c r="BG341" s="187">
        <f>IF(N341="zákl. přenesená",J341,0)</f>
        <v>0</v>
      </c>
      <c r="BH341" s="187">
        <f>IF(N341="sníž. přenesená",J341,0)</f>
        <v>0</v>
      </c>
      <c r="BI341" s="187">
        <f>IF(N341="nulová",J341,0)</f>
        <v>0</v>
      </c>
      <c r="BJ341" s="18" t="s">
        <v>79</v>
      </c>
      <c r="BK341" s="187">
        <f>ROUND(I341*H341,2)</f>
        <v>0</v>
      </c>
      <c r="BL341" s="18" t="s">
        <v>193</v>
      </c>
      <c r="BM341" s="186" t="s">
        <v>1394</v>
      </c>
    </row>
    <row r="342" spans="1:65" s="2" customFormat="1" ht="11.25">
      <c r="A342" s="35"/>
      <c r="B342" s="36"/>
      <c r="C342" s="37"/>
      <c r="D342" s="188" t="s">
        <v>195</v>
      </c>
      <c r="E342" s="37"/>
      <c r="F342" s="189" t="s">
        <v>1395</v>
      </c>
      <c r="G342" s="37"/>
      <c r="H342" s="37"/>
      <c r="I342" s="190"/>
      <c r="J342" s="37"/>
      <c r="K342" s="37"/>
      <c r="L342" s="40"/>
      <c r="M342" s="191"/>
      <c r="N342" s="192"/>
      <c r="O342" s="65"/>
      <c r="P342" s="65"/>
      <c r="Q342" s="65"/>
      <c r="R342" s="65"/>
      <c r="S342" s="65"/>
      <c r="T342" s="66"/>
      <c r="U342" s="35"/>
      <c r="V342" s="35"/>
      <c r="W342" s="35"/>
      <c r="X342" s="35"/>
      <c r="Y342" s="35"/>
      <c r="Z342" s="35"/>
      <c r="AA342" s="35"/>
      <c r="AB342" s="35"/>
      <c r="AC342" s="35"/>
      <c r="AD342" s="35"/>
      <c r="AE342" s="35"/>
      <c r="AT342" s="18" t="s">
        <v>195</v>
      </c>
      <c r="AU342" s="18" t="s">
        <v>81</v>
      </c>
    </row>
    <row r="343" spans="1:65" s="2" customFormat="1" ht="16.5" customHeight="1">
      <c r="A343" s="35"/>
      <c r="B343" s="36"/>
      <c r="C343" s="226" t="s">
        <v>540</v>
      </c>
      <c r="D343" s="226" t="s">
        <v>346</v>
      </c>
      <c r="E343" s="227" t="s">
        <v>1396</v>
      </c>
      <c r="F343" s="228" t="s">
        <v>1397</v>
      </c>
      <c r="G343" s="229" t="s">
        <v>427</v>
      </c>
      <c r="H343" s="230">
        <v>2</v>
      </c>
      <c r="I343" s="231"/>
      <c r="J343" s="232">
        <f>ROUND(I343*H343,2)</f>
        <v>0</v>
      </c>
      <c r="K343" s="228" t="s">
        <v>19</v>
      </c>
      <c r="L343" s="233"/>
      <c r="M343" s="234" t="s">
        <v>19</v>
      </c>
      <c r="N343" s="235" t="s">
        <v>42</v>
      </c>
      <c r="O343" s="65"/>
      <c r="P343" s="184">
        <f>O343*H343</f>
        <v>0</v>
      </c>
      <c r="Q343" s="184">
        <v>9.4999999999999998E-3</v>
      </c>
      <c r="R343" s="184">
        <f>Q343*H343</f>
        <v>1.9E-2</v>
      </c>
      <c r="S343" s="184">
        <v>0</v>
      </c>
      <c r="T343" s="185">
        <f>S343*H343</f>
        <v>0</v>
      </c>
      <c r="U343" s="35"/>
      <c r="V343" s="35"/>
      <c r="W343" s="35"/>
      <c r="X343" s="35"/>
      <c r="Y343" s="35"/>
      <c r="Z343" s="35"/>
      <c r="AA343" s="35"/>
      <c r="AB343" s="35"/>
      <c r="AC343" s="35"/>
      <c r="AD343" s="35"/>
      <c r="AE343" s="35"/>
      <c r="AR343" s="186" t="s">
        <v>232</v>
      </c>
      <c r="AT343" s="186" t="s">
        <v>346</v>
      </c>
      <c r="AU343" s="186" t="s">
        <v>81</v>
      </c>
      <c r="AY343" s="18" t="s">
        <v>187</v>
      </c>
      <c r="BE343" s="187">
        <f>IF(N343="základní",J343,0)</f>
        <v>0</v>
      </c>
      <c r="BF343" s="187">
        <f>IF(N343="snížená",J343,0)</f>
        <v>0</v>
      </c>
      <c r="BG343" s="187">
        <f>IF(N343="zákl. přenesená",J343,0)</f>
        <v>0</v>
      </c>
      <c r="BH343" s="187">
        <f>IF(N343="sníž. přenesená",J343,0)</f>
        <v>0</v>
      </c>
      <c r="BI343" s="187">
        <f>IF(N343="nulová",J343,0)</f>
        <v>0</v>
      </c>
      <c r="BJ343" s="18" t="s">
        <v>79</v>
      </c>
      <c r="BK343" s="187">
        <f>ROUND(I343*H343,2)</f>
        <v>0</v>
      </c>
      <c r="BL343" s="18" t="s">
        <v>193</v>
      </c>
      <c r="BM343" s="186" t="s">
        <v>1398</v>
      </c>
    </row>
    <row r="344" spans="1:65" s="2" customFormat="1" ht="24.2" customHeight="1">
      <c r="A344" s="35"/>
      <c r="B344" s="36"/>
      <c r="C344" s="175" t="s">
        <v>545</v>
      </c>
      <c r="D344" s="175" t="s">
        <v>189</v>
      </c>
      <c r="E344" s="176" t="s">
        <v>1399</v>
      </c>
      <c r="F344" s="177" t="s">
        <v>1400</v>
      </c>
      <c r="G344" s="178" t="s">
        <v>427</v>
      </c>
      <c r="H344" s="179">
        <v>9</v>
      </c>
      <c r="I344" s="180"/>
      <c r="J344" s="181">
        <f>ROUND(I344*H344,2)</f>
        <v>0</v>
      </c>
      <c r="K344" s="177" t="s">
        <v>192</v>
      </c>
      <c r="L344" s="40"/>
      <c r="M344" s="182" t="s">
        <v>19</v>
      </c>
      <c r="N344" s="183" t="s">
        <v>42</v>
      </c>
      <c r="O344" s="65"/>
      <c r="P344" s="184">
        <f>O344*H344</f>
        <v>0</v>
      </c>
      <c r="Q344" s="184">
        <v>1.7099999999999999E-3</v>
      </c>
      <c r="R344" s="184">
        <f>Q344*H344</f>
        <v>1.5389999999999999E-2</v>
      </c>
      <c r="S344" s="184">
        <v>0</v>
      </c>
      <c r="T344" s="185">
        <f>S344*H344</f>
        <v>0</v>
      </c>
      <c r="U344" s="35"/>
      <c r="V344" s="35"/>
      <c r="W344" s="35"/>
      <c r="X344" s="35"/>
      <c r="Y344" s="35"/>
      <c r="Z344" s="35"/>
      <c r="AA344" s="35"/>
      <c r="AB344" s="35"/>
      <c r="AC344" s="35"/>
      <c r="AD344" s="35"/>
      <c r="AE344" s="35"/>
      <c r="AR344" s="186" t="s">
        <v>193</v>
      </c>
      <c r="AT344" s="186" t="s">
        <v>189</v>
      </c>
      <c r="AU344" s="186" t="s">
        <v>81</v>
      </c>
      <c r="AY344" s="18" t="s">
        <v>187</v>
      </c>
      <c r="BE344" s="187">
        <f>IF(N344="základní",J344,0)</f>
        <v>0</v>
      </c>
      <c r="BF344" s="187">
        <f>IF(N344="snížená",J344,0)</f>
        <v>0</v>
      </c>
      <c r="BG344" s="187">
        <f>IF(N344="zákl. přenesená",J344,0)</f>
        <v>0</v>
      </c>
      <c r="BH344" s="187">
        <f>IF(N344="sníž. přenesená",J344,0)</f>
        <v>0</v>
      </c>
      <c r="BI344" s="187">
        <f>IF(N344="nulová",J344,0)</f>
        <v>0</v>
      </c>
      <c r="BJ344" s="18" t="s">
        <v>79</v>
      </c>
      <c r="BK344" s="187">
        <f>ROUND(I344*H344,2)</f>
        <v>0</v>
      </c>
      <c r="BL344" s="18" t="s">
        <v>193</v>
      </c>
      <c r="BM344" s="186" t="s">
        <v>1401</v>
      </c>
    </row>
    <row r="345" spans="1:65" s="2" customFormat="1" ht="11.25">
      <c r="A345" s="35"/>
      <c r="B345" s="36"/>
      <c r="C345" s="37"/>
      <c r="D345" s="188" t="s">
        <v>195</v>
      </c>
      <c r="E345" s="37"/>
      <c r="F345" s="189" t="s">
        <v>1402</v>
      </c>
      <c r="G345" s="37"/>
      <c r="H345" s="37"/>
      <c r="I345" s="190"/>
      <c r="J345" s="37"/>
      <c r="K345" s="37"/>
      <c r="L345" s="40"/>
      <c r="M345" s="191"/>
      <c r="N345" s="192"/>
      <c r="O345" s="65"/>
      <c r="P345" s="65"/>
      <c r="Q345" s="65"/>
      <c r="R345" s="65"/>
      <c r="S345" s="65"/>
      <c r="T345" s="66"/>
      <c r="U345" s="35"/>
      <c r="V345" s="35"/>
      <c r="W345" s="35"/>
      <c r="X345" s="35"/>
      <c r="Y345" s="35"/>
      <c r="Z345" s="35"/>
      <c r="AA345" s="35"/>
      <c r="AB345" s="35"/>
      <c r="AC345" s="35"/>
      <c r="AD345" s="35"/>
      <c r="AE345" s="35"/>
      <c r="AT345" s="18" t="s">
        <v>195</v>
      </c>
      <c r="AU345" s="18" t="s">
        <v>81</v>
      </c>
    </row>
    <row r="346" spans="1:65" s="2" customFormat="1" ht="16.5" customHeight="1">
      <c r="A346" s="35"/>
      <c r="B346" s="36"/>
      <c r="C346" s="226" t="s">
        <v>549</v>
      </c>
      <c r="D346" s="226" t="s">
        <v>346</v>
      </c>
      <c r="E346" s="227" t="s">
        <v>1403</v>
      </c>
      <c r="F346" s="228" t="s">
        <v>1404</v>
      </c>
      <c r="G346" s="229" t="s">
        <v>427</v>
      </c>
      <c r="H346" s="230">
        <v>9</v>
      </c>
      <c r="I346" s="231"/>
      <c r="J346" s="232">
        <f>ROUND(I346*H346,2)</f>
        <v>0</v>
      </c>
      <c r="K346" s="228" t="s">
        <v>19</v>
      </c>
      <c r="L346" s="233"/>
      <c r="M346" s="234" t="s">
        <v>19</v>
      </c>
      <c r="N346" s="235" t="s">
        <v>42</v>
      </c>
      <c r="O346" s="65"/>
      <c r="P346" s="184">
        <f>O346*H346</f>
        <v>0</v>
      </c>
      <c r="Q346" s="184">
        <v>1.9400000000000001E-2</v>
      </c>
      <c r="R346" s="184">
        <f>Q346*H346</f>
        <v>0.17460000000000001</v>
      </c>
      <c r="S346" s="184">
        <v>0</v>
      </c>
      <c r="T346" s="185">
        <f>S346*H346</f>
        <v>0</v>
      </c>
      <c r="U346" s="35"/>
      <c r="V346" s="35"/>
      <c r="W346" s="35"/>
      <c r="X346" s="35"/>
      <c r="Y346" s="35"/>
      <c r="Z346" s="35"/>
      <c r="AA346" s="35"/>
      <c r="AB346" s="35"/>
      <c r="AC346" s="35"/>
      <c r="AD346" s="35"/>
      <c r="AE346" s="35"/>
      <c r="AR346" s="186" t="s">
        <v>232</v>
      </c>
      <c r="AT346" s="186" t="s">
        <v>346</v>
      </c>
      <c r="AU346" s="186" t="s">
        <v>81</v>
      </c>
      <c r="AY346" s="18" t="s">
        <v>187</v>
      </c>
      <c r="BE346" s="187">
        <f>IF(N346="základní",J346,0)</f>
        <v>0</v>
      </c>
      <c r="BF346" s="187">
        <f>IF(N346="snížená",J346,0)</f>
        <v>0</v>
      </c>
      <c r="BG346" s="187">
        <f>IF(N346="zákl. přenesená",J346,0)</f>
        <v>0</v>
      </c>
      <c r="BH346" s="187">
        <f>IF(N346="sníž. přenesená",J346,0)</f>
        <v>0</v>
      </c>
      <c r="BI346" s="187">
        <f>IF(N346="nulová",J346,0)</f>
        <v>0</v>
      </c>
      <c r="BJ346" s="18" t="s">
        <v>79</v>
      </c>
      <c r="BK346" s="187">
        <f>ROUND(I346*H346,2)</f>
        <v>0</v>
      </c>
      <c r="BL346" s="18" t="s">
        <v>193</v>
      </c>
      <c r="BM346" s="186" t="s">
        <v>1405</v>
      </c>
    </row>
    <row r="347" spans="1:65" s="2" customFormat="1" ht="24.2" customHeight="1">
      <c r="A347" s="35"/>
      <c r="B347" s="36"/>
      <c r="C347" s="175" t="s">
        <v>553</v>
      </c>
      <c r="D347" s="175" t="s">
        <v>189</v>
      </c>
      <c r="E347" s="176" t="s">
        <v>1406</v>
      </c>
      <c r="F347" s="177" t="s">
        <v>1407</v>
      </c>
      <c r="G347" s="178" t="s">
        <v>128</v>
      </c>
      <c r="H347" s="179">
        <v>2144.5500000000002</v>
      </c>
      <c r="I347" s="180"/>
      <c r="J347" s="181">
        <f>ROUND(I347*H347,2)</f>
        <v>0</v>
      </c>
      <c r="K347" s="177" t="s">
        <v>192</v>
      </c>
      <c r="L347" s="40"/>
      <c r="M347" s="182" t="s">
        <v>19</v>
      </c>
      <c r="N347" s="183" t="s">
        <v>42</v>
      </c>
      <c r="O347" s="65"/>
      <c r="P347" s="184">
        <f>O347*H347</f>
        <v>0</v>
      </c>
      <c r="Q347" s="184">
        <v>0</v>
      </c>
      <c r="R347" s="184">
        <f>Q347*H347</f>
        <v>0</v>
      </c>
      <c r="S347" s="184">
        <v>0</v>
      </c>
      <c r="T347" s="185">
        <f>S347*H347</f>
        <v>0</v>
      </c>
      <c r="U347" s="35"/>
      <c r="V347" s="35"/>
      <c r="W347" s="35"/>
      <c r="X347" s="35"/>
      <c r="Y347" s="35"/>
      <c r="Z347" s="35"/>
      <c r="AA347" s="35"/>
      <c r="AB347" s="35"/>
      <c r="AC347" s="35"/>
      <c r="AD347" s="35"/>
      <c r="AE347" s="35"/>
      <c r="AR347" s="186" t="s">
        <v>193</v>
      </c>
      <c r="AT347" s="186" t="s">
        <v>189</v>
      </c>
      <c r="AU347" s="186" t="s">
        <v>81</v>
      </c>
      <c r="AY347" s="18" t="s">
        <v>187</v>
      </c>
      <c r="BE347" s="187">
        <f>IF(N347="základní",J347,0)</f>
        <v>0</v>
      </c>
      <c r="BF347" s="187">
        <f>IF(N347="snížená",J347,0)</f>
        <v>0</v>
      </c>
      <c r="BG347" s="187">
        <f>IF(N347="zákl. přenesená",J347,0)</f>
        <v>0</v>
      </c>
      <c r="BH347" s="187">
        <f>IF(N347="sníž. přenesená",J347,0)</f>
        <v>0</v>
      </c>
      <c r="BI347" s="187">
        <f>IF(N347="nulová",J347,0)</f>
        <v>0</v>
      </c>
      <c r="BJ347" s="18" t="s">
        <v>79</v>
      </c>
      <c r="BK347" s="187">
        <f>ROUND(I347*H347,2)</f>
        <v>0</v>
      </c>
      <c r="BL347" s="18" t="s">
        <v>193</v>
      </c>
      <c r="BM347" s="186" t="s">
        <v>1408</v>
      </c>
    </row>
    <row r="348" spans="1:65" s="2" customFormat="1" ht="11.25">
      <c r="A348" s="35"/>
      <c r="B348" s="36"/>
      <c r="C348" s="37"/>
      <c r="D348" s="188" t="s">
        <v>195</v>
      </c>
      <c r="E348" s="37"/>
      <c r="F348" s="189" t="s">
        <v>1409</v>
      </c>
      <c r="G348" s="37"/>
      <c r="H348" s="37"/>
      <c r="I348" s="190"/>
      <c r="J348" s="37"/>
      <c r="K348" s="37"/>
      <c r="L348" s="40"/>
      <c r="M348" s="191"/>
      <c r="N348" s="192"/>
      <c r="O348" s="65"/>
      <c r="P348" s="65"/>
      <c r="Q348" s="65"/>
      <c r="R348" s="65"/>
      <c r="S348" s="65"/>
      <c r="T348" s="66"/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T348" s="18" t="s">
        <v>195</v>
      </c>
      <c r="AU348" s="18" t="s">
        <v>81</v>
      </c>
    </row>
    <row r="349" spans="1:65" s="13" customFormat="1" ht="11.25">
      <c r="B349" s="193"/>
      <c r="C349" s="194"/>
      <c r="D349" s="195" t="s">
        <v>197</v>
      </c>
      <c r="E349" s="196" t="s">
        <v>19</v>
      </c>
      <c r="F349" s="197" t="s">
        <v>1181</v>
      </c>
      <c r="G349" s="194"/>
      <c r="H349" s="198">
        <v>2144.5500000000002</v>
      </c>
      <c r="I349" s="199"/>
      <c r="J349" s="194"/>
      <c r="K349" s="194"/>
      <c r="L349" s="200"/>
      <c r="M349" s="201"/>
      <c r="N349" s="202"/>
      <c r="O349" s="202"/>
      <c r="P349" s="202"/>
      <c r="Q349" s="202"/>
      <c r="R349" s="202"/>
      <c r="S349" s="202"/>
      <c r="T349" s="203"/>
      <c r="AT349" s="204" t="s">
        <v>197</v>
      </c>
      <c r="AU349" s="204" t="s">
        <v>81</v>
      </c>
      <c r="AV349" s="13" t="s">
        <v>81</v>
      </c>
      <c r="AW349" s="13" t="s">
        <v>33</v>
      </c>
      <c r="AX349" s="13" t="s">
        <v>71</v>
      </c>
      <c r="AY349" s="204" t="s">
        <v>187</v>
      </c>
    </row>
    <row r="350" spans="1:65" s="14" customFormat="1" ht="11.25">
      <c r="B350" s="205"/>
      <c r="C350" s="206"/>
      <c r="D350" s="195" t="s">
        <v>197</v>
      </c>
      <c r="E350" s="207" t="s">
        <v>1179</v>
      </c>
      <c r="F350" s="208" t="s">
        <v>199</v>
      </c>
      <c r="G350" s="206"/>
      <c r="H350" s="209">
        <v>2144.5500000000002</v>
      </c>
      <c r="I350" s="210"/>
      <c r="J350" s="206"/>
      <c r="K350" s="206"/>
      <c r="L350" s="211"/>
      <c r="M350" s="212"/>
      <c r="N350" s="213"/>
      <c r="O350" s="213"/>
      <c r="P350" s="213"/>
      <c r="Q350" s="213"/>
      <c r="R350" s="213"/>
      <c r="S350" s="213"/>
      <c r="T350" s="214"/>
      <c r="AT350" s="215" t="s">
        <v>197</v>
      </c>
      <c r="AU350" s="215" t="s">
        <v>81</v>
      </c>
      <c r="AV350" s="14" t="s">
        <v>193</v>
      </c>
      <c r="AW350" s="14" t="s">
        <v>33</v>
      </c>
      <c r="AX350" s="14" t="s">
        <v>79</v>
      </c>
      <c r="AY350" s="215" t="s">
        <v>187</v>
      </c>
    </row>
    <row r="351" spans="1:65" s="2" customFormat="1" ht="16.5" customHeight="1">
      <c r="A351" s="35"/>
      <c r="B351" s="36"/>
      <c r="C351" s="226" t="s">
        <v>558</v>
      </c>
      <c r="D351" s="226" t="s">
        <v>346</v>
      </c>
      <c r="E351" s="227" t="s">
        <v>1410</v>
      </c>
      <c r="F351" s="228" t="s">
        <v>1411</v>
      </c>
      <c r="G351" s="229" t="s">
        <v>128</v>
      </c>
      <c r="H351" s="230">
        <v>2176.7179999999998</v>
      </c>
      <c r="I351" s="231"/>
      <c r="J351" s="232">
        <f>ROUND(I351*H351,2)</f>
        <v>0</v>
      </c>
      <c r="K351" s="228" t="s">
        <v>192</v>
      </c>
      <c r="L351" s="233"/>
      <c r="M351" s="234" t="s">
        <v>19</v>
      </c>
      <c r="N351" s="235" t="s">
        <v>42</v>
      </c>
      <c r="O351" s="65"/>
      <c r="P351" s="184">
        <f>O351*H351</f>
        <v>0</v>
      </c>
      <c r="Q351" s="184">
        <v>4.0800000000000003E-3</v>
      </c>
      <c r="R351" s="184">
        <f>Q351*H351</f>
        <v>8.8810094399999997</v>
      </c>
      <c r="S351" s="184">
        <v>0</v>
      </c>
      <c r="T351" s="185">
        <f>S351*H351</f>
        <v>0</v>
      </c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R351" s="186" t="s">
        <v>232</v>
      </c>
      <c r="AT351" s="186" t="s">
        <v>346</v>
      </c>
      <c r="AU351" s="186" t="s">
        <v>81</v>
      </c>
      <c r="AY351" s="18" t="s">
        <v>187</v>
      </c>
      <c r="BE351" s="187">
        <f>IF(N351="základní",J351,0)</f>
        <v>0</v>
      </c>
      <c r="BF351" s="187">
        <f>IF(N351="snížená",J351,0)</f>
        <v>0</v>
      </c>
      <c r="BG351" s="187">
        <f>IF(N351="zákl. přenesená",J351,0)</f>
        <v>0</v>
      </c>
      <c r="BH351" s="187">
        <f>IF(N351="sníž. přenesená",J351,0)</f>
        <v>0</v>
      </c>
      <c r="BI351" s="187">
        <f>IF(N351="nulová",J351,0)</f>
        <v>0</v>
      </c>
      <c r="BJ351" s="18" t="s">
        <v>79</v>
      </c>
      <c r="BK351" s="187">
        <f>ROUND(I351*H351,2)</f>
        <v>0</v>
      </c>
      <c r="BL351" s="18" t="s">
        <v>193</v>
      </c>
      <c r="BM351" s="186" t="s">
        <v>1412</v>
      </c>
    </row>
    <row r="352" spans="1:65" s="13" customFormat="1" ht="11.25">
      <c r="B352" s="193"/>
      <c r="C352" s="194"/>
      <c r="D352" s="195" t="s">
        <v>197</v>
      </c>
      <c r="E352" s="194"/>
      <c r="F352" s="197" t="s">
        <v>1413</v>
      </c>
      <c r="G352" s="194"/>
      <c r="H352" s="198">
        <v>2176.7179999999998</v>
      </c>
      <c r="I352" s="199"/>
      <c r="J352" s="194"/>
      <c r="K352" s="194"/>
      <c r="L352" s="200"/>
      <c r="M352" s="201"/>
      <c r="N352" s="202"/>
      <c r="O352" s="202"/>
      <c r="P352" s="202"/>
      <c r="Q352" s="202"/>
      <c r="R352" s="202"/>
      <c r="S352" s="202"/>
      <c r="T352" s="203"/>
      <c r="AT352" s="204" t="s">
        <v>197</v>
      </c>
      <c r="AU352" s="204" t="s">
        <v>81</v>
      </c>
      <c r="AV352" s="13" t="s">
        <v>81</v>
      </c>
      <c r="AW352" s="13" t="s">
        <v>4</v>
      </c>
      <c r="AX352" s="13" t="s">
        <v>79</v>
      </c>
      <c r="AY352" s="204" t="s">
        <v>187</v>
      </c>
    </row>
    <row r="353" spans="1:65" s="2" customFormat="1" ht="24.2" customHeight="1">
      <c r="A353" s="35"/>
      <c r="B353" s="36"/>
      <c r="C353" s="175" t="s">
        <v>563</v>
      </c>
      <c r="D353" s="175" t="s">
        <v>189</v>
      </c>
      <c r="E353" s="176" t="s">
        <v>1414</v>
      </c>
      <c r="F353" s="177" t="s">
        <v>1415</v>
      </c>
      <c r="G353" s="178" t="s">
        <v>128</v>
      </c>
      <c r="H353" s="179">
        <v>87.12</v>
      </c>
      <c r="I353" s="180"/>
      <c r="J353" s="181">
        <f>ROUND(I353*H353,2)</f>
        <v>0</v>
      </c>
      <c r="K353" s="177" t="s">
        <v>192</v>
      </c>
      <c r="L353" s="40"/>
      <c r="M353" s="182" t="s">
        <v>19</v>
      </c>
      <c r="N353" s="183" t="s">
        <v>42</v>
      </c>
      <c r="O353" s="65"/>
      <c r="P353" s="184">
        <f>O353*H353</f>
        <v>0</v>
      </c>
      <c r="Q353" s="184">
        <v>0</v>
      </c>
      <c r="R353" s="184">
        <f>Q353*H353</f>
        <v>0</v>
      </c>
      <c r="S353" s="184">
        <v>0</v>
      </c>
      <c r="T353" s="185">
        <f>S353*H353</f>
        <v>0</v>
      </c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R353" s="186" t="s">
        <v>193</v>
      </c>
      <c r="AT353" s="186" t="s">
        <v>189</v>
      </c>
      <c r="AU353" s="186" t="s">
        <v>81</v>
      </c>
      <c r="AY353" s="18" t="s">
        <v>187</v>
      </c>
      <c r="BE353" s="187">
        <f>IF(N353="základní",J353,0)</f>
        <v>0</v>
      </c>
      <c r="BF353" s="187">
        <f>IF(N353="snížená",J353,0)</f>
        <v>0</v>
      </c>
      <c r="BG353" s="187">
        <f>IF(N353="zákl. přenesená",J353,0)</f>
        <v>0</v>
      </c>
      <c r="BH353" s="187">
        <f>IF(N353="sníž. přenesená",J353,0)</f>
        <v>0</v>
      </c>
      <c r="BI353" s="187">
        <f>IF(N353="nulová",J353,0)</f>
        <v>0</v>
      </c>
      <c r="BJ353" s="18" t="s">
        <v>79</v>
      </c>
      <c r="BK353" s="187">
        <f>ROUND(I353*H353,2)</f>
        <v>0</v>
      </c>
      <c r="BL353" s="18" t="s">
        <v>193</v>
      </c>
      <c r="BM353" s="186" t="s">
        <v>1416</v>
      </c>
    </row>
    <row r="354" spans="1:65" s="2" customFormat="1" ht="11.25">
      <c r="A354" s="35"/>
      <c r="B354" s="36"/>
      <c r="C354" s="37"/>
      <c r="D354" s="188" t="s">
        <v>195</v>
      </c>
      <c r="E354" s="37"/>
      <c r="F354" s="189" t="s">
        <v>1417</v>
      </c>
      <c r="G354" s="37"/>
      <c r="H354" s="37"/>
      <c r="I354" s="190"/>
      <c r="J354" s="37"/>
      <c r="K354" s="37"/>
      <c r="L354" s="40"/>
      <c r="M354" s="191"/>
      <c r="N354" s="192"/>
      <c r="O354" s="65"/>
      <c r="P354" s="65"/>
      <c r="Q354" s="65"/>
      <c r="R354" s="65"/>
      <c r="S354" s="65"/>
      <c r="T354" s="66"/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T354" s="18" t="s">
        <v>195</v>
      </c>
      <c r="AU354" s="18" t="s">
        <v>81</v>
      </c>
    </row>
    <row r="355" spans="1:65" s="13" customFormat="1" ht="11.25">
      <c r="B355" s="193"/>
      <c r="C355" s="194"/>
      <c r="D355" s="195" t="s">
        <v>197</v>
      </c>
      <c r="E355" s="196" t="s">
        <v>19</v>
      </c>
      <c r="F355" s="197" t="s">
        <v>1182</v>
      </c>
      <c r="G355" s="194"/>
      <c r="H355" s="198">
        <v>34</v>
      </c>
      <c r="I355" s="199"/>
      <c r="J355" s="194"/>
      <c r="K355" s="194"/>
      <c r="L355" s="200"/>
      <c r="M355" s="201"/>
      <c r="N355" s="202"/>
      <c r="O355" s="202"/>
      <c r="P355" s="202"/>
      <c r="Q355" s="202"/>
      <c r="R355" s="202"/>
      <c r="S355" s="202"/>
      <c r="T355" s="203"/>
      <c r="AT355" s="204" t="s">
        <v>197</v>
      </c>
      <c r="AU355" s="204" t="s">
        <v>81</v>
      </c>
      <c r="AV355" s="13" t="s">
        <v>81</v>
      </c>
      <c r="AW355" s="13" t="s">
        <v>33</v>
      </c>
      <c r="AX355" s="13" t="s">
        <v>71</v>
      </c>
      <c r="AY355" s="204" t="s">
        <v>187</v>
      </c>
    </row>
    <row r="356" spans="1:65" s="13" customFormat="1" ht="11.25">
      <c r="B356" s="193"/>
      <c r="C356" s="194"/>
      <c r="D356" s="195" t="s">
        <v>197</v>
      </c>
      <c r="E356" s="196" t="s">
        <v>19</v>
      </c>
      <c r="F356" s="197" t="s">
        <v>1184</v>
      </c>
      <c r="G356" s="194"/>
      <c r="H356" s="198">
        <v>53.12</v>
      </c>
      <c r="I356" s="199"/>
      <c r="J356" s="194"/>
      <c r="K356" s="194"/>
      <c r="L356" s="200"/>
      <c r="M356" s="201"/>
      <c r="N356" s="202"/>
      <c r="O356" s="202"/>
      <c r="P356" s="202"/>
      <c r="Q356" s="202"/>
      <c r="R356" s="202"/>
      <c r="S356" s="202"/>
      <c r="T356" s="203"/>
      <c r="AT356" s="204" t="s">
        <v>197</v>
      </c>
      <c r="AU356" s="204" t="s">
        <v>81</v>
      </c>
      <c r="AV356" s="13" t="s">
        <v>81</v>
      </c>
      <c r="AW356" s="13" t="s">
        <v>33</v>
      </c>
      <c r="AX356" s="13" t="s">
        <v>71</v>
      </c>
      <c r="AY356" s="204" t="s">
        <v>187</v>
      </c>
    </row>
    <row r="357" spans="1:65" s="14" customFormat="1" ht="11.25">
      <c r="B357" s="205"/>
      <c r="C357" s="206"/>
      <c r="D357" s="195" t="s">
        <v>197</v>
      </c>
      <c r="E357" s="207" t="s">
        <v>19</v>
      </c>
      <c r="F357" s="208" t="s">
        <v>199</v>
      </c>
      <c r="G357" s="206"/>
      <c r="H357" s="209">
        <v>87.12</v>
      </c>
      <c r="I357" s="210"/>
      <c r="J357" s="206"/>
      <c r="K357" s="206"/>
      <c r="L357" s="211"/>
      <c r="M357" s="212"/>
      <c r="N357" s="213"/>
      <c r="O357" s="213"/>
      <c r="P357" s="213"/>
      <c r="Q357" s="213"/>
      <c r="R357" s="213"/>
      <c r="S357" s="213"/>
      <c r="T357" s="214"/>
      <c r="AT357" s="215" t="s">
        <v>197</v>
      </c>
      <c r="AU357" s="215" t="s">
        <v>81</v>
      </c>
      <c r="AV357" s="14" t="s">
        <v>193</v>
      </c>
      <c r="AW357" s="14" t="s">
        <v>33</v>
      </c>
      <c r="AX357" s="14" t="s">
        <v>79</v>
      </c>
      <c r="AY357" s="215" t="s">
        <v>187</v>
      </c>
    </row>
    <row r="358" spans="1:65" s="2" customFormat="1" ht="16.5" customHeight="1">
      <c r="A358" s="35"/>
      <c r="B358" s="36"/>
      <c r="C358" s="226" t="s">
        <v>567</v>
      </c>
      <c r="D358" s="226" t="s">
        <v>346</v>
      </c>
      <c r="E358" s="227" t="s">
        <v>1418</v>
      </c>
      <c r="F358" s="228" t="s">
        <v>1419</v>
      </c>
      <c r="G358" s="229" t="s">
        <v>128</v>
      </c>
      <c r="H358" s="230">
        <v>88.427000000000007</v>
      </c>
      <c r="I358" s="231"/>
      <c r="J358" s="232">
        <f>ROUND(I358*H358,2)</f>
        <v>0</v>
      </c>
      <c r="K358" s="228" t="s">
        <v>192</v>
      </c>
      <c r="L358" s="233"/>
      <c r="M358" s="234" t="s">
        <v>19</v>
      </c>
      <c r="N358" s="235" t="s">
        <v>42</v>
      </c>
      <c r="O358" s="65"/>
      <c r="P358" s="184">
        <f>O358*H358</f>
        <v>0</v>
      </c>
      <c r="Q358" s="184">
        <v>1.0999999999999999E-2</v>
      </c>
      <c r="R358" s="184">
        <f>Q358*H358</f>
        <v>0.97269700000000003</v>
      </c>
      <c r="S358" s="184">
        <v>0</v>
      </c>
      <c r="T358" s="185">
        <f>S358*H358</f>
        <v>0</v>
      </c>
      <c r="U358" s="35"/>
      <c r="V358" s="35"/>
      <c r="W358" s="35"/>
      <c r="X358" s="35"/>
      <c r="Y358" s="35"/>
      <c r="Z358" s="35"/>
      <c r="AA358" s="35"/>
      <c r="AB358" s="35"/>
      <c r="AC358" s="35"/>
      <c r="AD358" s="35"/>
      <c r="AE358" s="35"/>
      <c r="AR358" s="186" t="s">
        <v>232</v>
      </c>
      <c r="AT358" s="186" t="s">
        <v>346</v>
      </c>
      <c r="AU358" s="186" t="s">
        <v>81</v>
      </c>
      <c r="AY358" s="18" t="s">
        <v>187</v>
      </c>
      <c r="BE358" s="187">
        <f>IF(N358="základní",J358,0)</f>
        <v>0</v>
      </c>
      <c r="BF358" s="187">
        <f>IF(N358="snížená",J358,0)</f>
        <v>0</v>
      </c>
      <c r="BG358" s="187">
        <f>IF(N358="zákl. přenesená",J358,0)</f>
        <v>0</v>
      </c>
      <c r="BH358" s="187">
        <f>IF(N358="sníž. přenesená",J358,0)</f>
        <v>0</v>
      </c>
      <c r="BI358" s="187">
        <f>IF(N358="nulová",J358,0)</f>
        <v>0</v>
      </c>
      <c r="BJ358" s="18" t="s">
        <v>79</v>
      </c>
      <c r="BK358" s="187">
        <f>ROUND(I358*H358,2)</f>
        <v>0</v>
      </c>
      <c r="BL358" s="18" t="s">
        <v>193</v>
      </c>
      <c r="BM358" s="186" t="s">
        <v>1420</v>
      </c>
    </row>
    <row r="359" spans="1:65" s="13" customFormat="1" ht="11.25">
      <c r="B359" s="193"/>
      <c r="C359" s="194"/>
      <c r="D359" s="195" t="s">
        <v>197</v>
      </c>
      <c r="E359" s="194"/>
      <c r="F359" s="197" t="s">
        <v>1421</v>
      </c>
      <c r="G359" s="194"/>
      <c r="H359" s="198">
        <v>88.427000000000007</v>
      </c>
      <c r="I359" s="199"/>
      <c r="J359" s="194"/>
      <c r="K359" s="194"/>
      <c r="L359" s="200"/>
      <c r="M359" s="201"/>
      <c r="N359" s="202"/>
      <c r="O359" s="202"/>
      <c r="P359" s="202"/>
      <c r="Q359" s="202"/>
      <c r="R359" s="202"/>
      <c r="S359" s="202"/>
      <c r="T359" s="203"/>
      <c r="AT359" s="204" t="s">
        <v>197</v>
      </c>
      <c r="AU359" s="204" t="s">
        <v>81</v>
      </c>
      <c r="AV359" s="13" t="s">
        <v>81</v>
      </c>
      <c r="AW359" s="13" t="s">
        <v>4</v>
      </c>
      <c r="AX359" s="13" t="s">
        <v>79</v>
      </c>
      <c r="AY359" s="204" t="s">
        <v>187</v>
      </c>
    </row>
    <row r="360" spans="1:65" s="2" customFormat="1" ht="24.2" customHeight="1">
      <c r="A360" s="35"/>
      <c r="B360" s="36"/>
      <c r="C360" s="175" t="s">
        <v>571</v>
      </c>
      <c r="D360" s="175" t="s">
        <v>189</v>
      </c>
      <c r="E360" s="176" t="s">
        <v>1422</v>
      </c>
      <c r="F360" s="177" t="s">
        <v>1423</v>
      </c>
      <c r="G360" s="178" t="s">
        <v>427</v>
      </c>
      <c r="H360" s="179">
        <v>430</v>
      </c>
      <c r="I360" s="180"/>
      <c r="J360" s="181">
        <f>ROUND(I360*H360,2)</f>
        <v>0</v>
      </c>
      <c r="K360" s="177" t="s">
        <v>192</v>
      </c>
      <c r="L360" s="40"/>
      <c r="M360" s="182" t="s">
        <v>19</v>
      </c>
      <c r="N360" s="183" t="s">
        <v>42</v>
      </c>
      <c r="O360" s="65"/>
      <c r="P360" s="184">
        <f>O360*H360</f>
        <v>0</v>
      </c>
      <c r="Q360" s="184">
        <v>0</v>
      </c>
      <c r="R360" s="184">
        <f>Q360*H360</f>
        <v>0</v>
      </c>
      <c r="S360" s="184">
        <v>0</v>
      </c>
      <c r="T360" s="185">
        <f>S360*H360</f>
        <v>0</v>
      </c>
      <c r="U360" s="35"/>
      <c r="V360" s="35"/>
      <c r="W360" s="35"/>
      <c r="X360" s="35"/>
      <c r="Y360" s="35"/>
      <c r="Z360" s="35"/>
      <c r="AA360" s="35"/>
      <c r="AB360" s="35"/>
      <c r="AC360" s="35"/>
      <c r="AD360" s="35"/>
      <c r="AE360" s="35"/>
      <c r="AR360" s="186" t="s">
        <v>193</v>
      </c>
      <c r="AT360" s="186" t="s">
        <v>189</v>
      </c>
      <c r="AU360" s="186" t="s">
        <v>81</v>
      </c>
      <c r="AY360" s="18" t="s">
        <v>187</v>
      </c>
      <c r="BE360" s="187">
        <f>IF(N360="základní",J360,0)</f>
        <v>0</v>
      </c>
      <c r="BF360" s="187">
        <f>IF(N360="snížená",J360,0)</f>
        <v>0</v>
      </c>
      <c r="BG360" s="187">
        <f>IF(N360="zákl. přenesená",J360,0)</f>
        <v>0</v>
      </c>
      <c r="BH360" s="187">
        <f>IF(N360="sníž. přenesená",J360,0)</f>
        <v>0</v>
      </c>
      <c r="BI360" s="187">
        <f>IF(N360="nulová",J360,0)</f>
        <v>0</v>
      </c>
      <c r="BJ360" s="18" t="s">
        <v>79</v>
      </c>
      <c r="BK360" s="187">
        <f>ROUND(I360*H360,2)</f>
        <v>0</v>
      </c>
      <c r="BL360" s="18" t="s">
        <v>193</v>
      </c>
      <c r="BM360" s="186" t="s">
        <v>1424</v>
      </c>
    </row>
    <row r="361" spans="1:65" s="2" customFormat="1" ht="11.25">
      <c r="A361" s="35"/>
      <c r="B361" s="36"/>
      <c r="C361" s="37"/>
      <c r="D361" s="188" t="s">
        <v>195</v>
      </c>
      <c r="E361" s="37"/>
      <c r="F361" s="189" t="s">
        <v>1425</v>
      </c>
      <c r="G361" s="37"/>
      <c r="H361" s="37"/>
      <c r="I361" s="190"/>
      <c r="J361" s="37"/>
      <c r="K361" s="37"/>
      <c r="L361" s="40"/>
      <c r="M361" s="191"/>
      <c r="N361" s="192"/>
      <c r="O361" s="65"/>
      <c r="P361" s="65"/>
      <c r="Q361" s="65"/>
      <c r="R361" s="65"/>
      <c r="S361" s="65"/>
      <c r="T361" s="66"/>
      <c r="U361" s="35"/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  <c r="AT361" s="18" t="s">
        <v>195</v>
      </c>
      <c r="AU361" s="18" t="s">
        <v>81</v>
      </c>
    </row>
    <row r="362" spans="1:65" s="2" customFormat="1" ht="16.5" customHeight="1">
      <c r="A362" s="35"/>
      <c r="B362" s="36"/>
      <c r="C362" s="226" t="s">
        <v>576</v>
      </c>
      <c r="D362" s="226" t="s">
        <v>346</v>
      </c>
      <c r="E362" s="227" t="s">
        <v>1426</v>
      </c>
      <c r="F362" s="228" t="s">
        <v>1427</v>
      </c>
      <c r="G362" s="229" t="s">
        <v>427</v>
      </c>
      <c r="H362" s="230">
        <v>393</v>
      </c>
      <c r="I362" s="231"/>
      <c r="J362" s="232">
        <f>ROUND(I362*H362,2)</f>
        <v>0</v>
      </c>
      <c r="K362" s="228" t="s">
        <v>192</v>
      </c>
      <c r="L362" s="233"/>
      <c r="M362" s="234" t="s">
        <v>19</v>
      </c>
      <c r="N362" s="235" t="s">
        <v>42</v>
      </c>
      <c r="O362" s="65"/>
      <c r="P362" s="184">
        <f>O362*H362</f>
        <v>0</v>
      </c>
      <c r="Q362" s="184">
        <v>7.2999999999999996E-4</v>
      </c>
      <c r="R362" s="184">
        <f>Q362*H362</f>
        <v>0.28688999999999998</v>
      </c>
      <c r="S362" s="184">
        <v>0</v>
      </c>
      <c r="T362" s="185">
        <f>S362*H362</f>
        <v>0</v>
      </c>
      <c r="U362" s="35"/>
      <c r="V362" s="35"/>
      <c r="W362" s="35"/>
      <c r="X362" s="35"/>
      <c r="Y362" s="35"/>
      <c r="Z362" s="35"/>
      <c r="AA362" s="35"/>
      <c r="AB362" s="35"/>
      <c r="AC362" s="35"/>
      <c r="AD362" s="35"/>
      <c r="AE362" s="35"/>
      <c r="AR362" s="186" t="s">
        <v>232</v>
      </c>
      <c r="AT362" s="186" t="s">
        <v>346</v>
      </c>
      <c r="AU362" s="186" t="s">
        <v>81</v>
      </c>
      <c r="AY362" s="18" t="s">
        <v>187</v>
      </c>
      <c r="BE362" s="187">
        <f>IF(N362="základní",J362,0)</f>
        <v>0</v>
      </c>
      <c r="BF362" s="187">
        <f>IF(N362="snížená",J362,0)</f>
        <v>0</v>
      </c>
      <c r="BG362" s="187">
        <f>IF(N362="zákl. přenesená",J362,0)</f>
        <v>0</v>
      </c>
      <c r="BH362" s="187">
        <f>IF(N362="sníž. přenesená",J362,0)</f>
        <v>0</v>
      </c>
      <c r="BI362" s="187">
        <f>IF(N362="nulová",J362,0)</f>
        <v>0</v>
      </c>
      <c r="BJ362" s="18" t="s">
        <v>79</v>
      </c>
      <c r="BK362" s="187">
        <f>ROUND(I362*H362,2)</f>
        <v>0</v>
      </c>
      <c r="BL362" s="18" t="s">
        <v>193</v>
      </c>
      <c r="BM362" s="186" t="s">
        <v>1428</v>
      </c>
    </row>
    <row r="363" spans="1:65" s="13" customFormat="1" ht="11.25">
      <c r="B363" s="193"/>
      <c r="C363" s="194"/>
      <c r="D363" s="195" t="s">
        <v>197</v>
      </c>
      <c r="E363" s="196" t="s">
        <v>19</v>
      </c>
      <c r="F363" s="197" t="s">
        <v>1429</v>
      </c>
      <c r="G363" s="194"/>
      <c r="H363" s="198">
        <v>393</v>
      </c>
      <c r="I363" s="199"/>
      <c r="J363" s="194"/>
      <c r="K363" s="194"/>
      <c r="L363" s="200"/>
      <c r="M363" s="201"/>
      <c r="N363" s="202"/>
      <c r="O363" s="202"/>
      <c r="P363" s="202"/>
      <c r="Q363" s="202"/>
      <c r="R363" s="202"/>
      <c r="S363" s="202"/>
      <c r="T363" s="203"/>
      <c r="AT363" s="204" t="s">
        <v>197</v>
      </c>
      <c r="AU363" s="204" t="s">
        <v>81</v>
      </c>
      <c r="AV363" s="13" t="s">
        <v>81</v>
      </c>
      <c r="AW363" s="13" t="s">
        <v>33</v>
      </c>
      <c r="AX363" s="13" t="s">
        <v>79</v>
      </c>
      <c r="AY363" s="204" t="s">
        <v>187</v>
      </c>
    </row>
    <row r="364" spans="1:65" s="2" customFormat="1" ht="16.5" customHeight="1">
      <c r="A364" s="35"/>
      <c r="B364" s="36"/>
      <c r="C364" s="226" t="s">
        <v>580</v>
      </c>
      <c r="D364" s="226" t="s">
        <v>346</v>
      </c>
      <c r="E364" s="227" t="s">
        <v>1430</v>
      </c>
      <c r="F364" s="228" t="s">
        <v>1431</v>
      </c>
      <c r="G364" s="229" t="s">
        <v>427</v>
      </c>
      <c r="H364" s="230">
        <v>26</v>
      </c>
      <c r="I364" s="231"/>
      <c r="J364" s="232">
        <f>ROUND(I364*H364,2)</f>
        <v>0</v>
      </c>
      <c r="K364" s="228" t="s">
        <v>19</v>
      </c>
      <c r="L364" s="233"/>
      <c r="M364" s="234" t="s">
        <v>19</v>
      </c>
      <c r="N364" s="235" t="s">
        <v>42</v>
      </c>
      <c r="O364" s="65"/>
      <c r="P364" s="184">
        <f>O364*H364</f>
        <v>0</v>
      </c>
      <c r="Q364" s="184">
        <v>5.1000000000000004E-3</v>
      </c>
      <c r="R364" s="184">
        <f>Q364*H364</f>
        <v>0.1326</v>
      </c>
      <c r="S364" s="184">
        <v>0</v>
      </c>
      <c r="T364" s="185">
        <f>S364*H364</f>
        <v>0</v>
      </c>
      <c r="U364" s="35"/>
      <c r="V364" s="35"/>
      <c r="W364" s="35"/>
      <c r="X364" s="35"/>
      <c r="Y364" s="35"/>
      <c r="Z364" s="35"/>
      <c r="AA364" s="35"/>
      <c r="AB364" s="35"/>
      <c r="AC364" s="35"/>
      <c r="AD364" s="35"/>
      <c r="AE364" s="35"/>
      <c r="AR364" s="186" t="s">
        <v>232</v>
      </c>
      <c r="AT364" s="186" t="s">
        <v>346</v>
      </c>
      <c r="AU364" s="186" t="s">
        <v>81</v>
      </c>
      <c r="AY364" s="18" t="s">
        <v>187</v>
      </c>
      <c r="BE364" s="187">
        <f>IF(N364="základní",J364,0)</f>
        <v>0</v>
      </c>
      <c r="BF364" s="187">
        <f>IF(N364="snížená",J364,0)</f>
        <v>0</v>
      </c>
      <c r="BG364" s="187">
        <f>IF(N364="zákl. přenesená",J364,0)</f>
        <v>0</v>
      </c>
      <c r="BH364" s="187">
        <f>IF(N364="sníž. přenesená",J364,0)</f>
        <v>0</v>
      </c>
      <c r="BI364" s="187">
        <f>IF(N364="nulová",J364,0)</f>
        <v>0</v>
      </c>
      <c r="BJ364" s="18" t="s">
        <v>79</v>
      </c>
      <c r="BK364" s="187">
        <f>ROUND(I364*H364,2)</f>
        <v>0</v>
      </c>
      <c r="BL364" s="18" t="s">
        <v>193</v>
      </c>
      <c r="BM364" s="186" t="s">
        <v>1432</v>
      </c>
    </row>
    <row r="365" spans="1:65" s="2" customFormat="1" ht="16.5" customHeight="1">
      <c r="A365" s="35"/>
      <c r="B365" s="36"/>
      <c r="C365" s="226" t="s">
        <v>585</v>
      </c>
      <c r="D365" s="226" t="s">
        <v>346</v>
      </c>
      <c r="E365" s="227" t="s">
        <v>1433</v>
      </c>
      <c r="F365" s="228" t="s">
        <v>1434</v>
      </c>
      <c r="G365" s="229" t="s">
        <v>427</v>
      </c>
      <c r="H365" s="230">
        <v>10</v>
      </c>
      <c r="I365" s="231"/>
      <c r="J365" s="232">
        <f>ROUND(I365*H365,2)</f>
        <v>0</v>
      </c>
      <c r="K365" s="228" t="s">
        <v>19</v>
      </c>
      <c r="L365" s="233"/>
      <c r="M365" s="234" t="s">
        <v>19</v>
      </c>
      <c r="N365" s="235" t="s">
        <v>42</v>
      </c>
      <c r="O365" s="65"/>
      <c r="P365" s="184">
        <f>O365*H365</f>
        <v>0</v>
      </c>
      <c r="Q365" s="184">
        <v>1.25E-3</v>
      </c>
      <c r="R365" s="184">
        <f>Q365*H365</f>
        <v>1.2500000000000001E-2</v>
      </c>
      <c r="S365" s="184">
        <v>0</v>
      </c>
      <c r="T365" s="185">
        <f>S365*H365</f>
        <v>0</v>
      </c>
      <c r="U365" s="35"/>
      <c r="V365" s="35"/>
      <c r="W365" s="35"/>
      <c r="X365" s="35"/>
      <c r="Y365" s="35"/>
      <c r="Z365" s="35"/>
      <c r="AA365" s="35"/>
      <c r="AB365" s="35"/>
      <c r="AC365" s="35"/>
      <c r="AD365" s="35"/>
      <c r="AE365" s="35"/>
      <c r="AR365" s="186" t="s">
        <v>232</v>
      </c>
      <c r="AT365" s="186" t="s">
        <v>346</v>
      </c>
      <c r="AU365" s="186" t="s">
        <v>81</v>
      </c>
      <c r="AY365" s="18" t="s">
        <v>187</v>
      </c>
      <c r="BE365" s="187">
        <f>IF(N365="základní",J365,0)</f>
        <v>0</v>
      </c>
      <c r="BF365" s="187">
        <f>IF(N365="snížená",J365,0)</f>
        <v>0</v>
      </c>
      <c r="BG365" s="187">
        <f>IF(N365="zákl. přenesená",J365,0)</f>
        <v>0</v>
      </c>
      <c r="BH365" s="187">
        <f>IF(N365="sníž. přenesená",J365,0)</f>
        <v>0</v>
      </c>
      <c r="BI365" s="187">
        <f>IF(N365="nulová",J365,0)</f>
        <v>0</v>
      </c>
      <c r="BJ365" s="18" t="s">
        <v>79</v>
      </c>
      <c r="BK365" s="187">
        <f>ROUND(I365*H365,2)</f>
        <v>0</v>
      </c>
      <c r="BL365" s="18" t="s">
        <v>193</v>
      </c>
      <c r="BM365" s="186" t="s">
        <v>1435</v>
      </c>
    </row>
    <row r="366" spans="1:65" s="2" customFormat="1" ht="16.5" customHeight="1">
      <c r="A366" s="35"/>
      <c r="B366" s="36"/>
      <c r="C366" s="226" t="s">
        <v>589</v>
      </c>
      <c r="D366" s="226" t="s">
        <v>346</v>
      </c>
      <c r="E366" s="227" t="s">
        <v>1436</v>
      </c>
      <c r="F366" s="228" t="s">
        <v>1437</v>
      </c>
      <c r="G366" s="229" t="s">
        <v>427</v>
      </c>
      <c r="H366" s="230">
        <v>1</v>
      </c>
      <c r="I366" s="231"/>
      <c r="J366" s="232">
        <f>ROUND(I366*H366,2)</f>
        <v>0</v>
      </c>
      <c r="K366" s="228" t="s">
        <v>19</v>
      </c>
      <c r="L366" s="233"/>
      <c r="M366" s="234" t="s">
        <v>19</v>
      </c>
      <c r="N366" s="235" t="s">
        <v>42</v>
      </c>
      <c r="O366" s="65"/>
      <c r="P366" s="184">
        <f>O366*H366</f>
        <v>0</v>
      </c>
      <c r="Q366" s="184">
        <v>1.64E-3</v>
      </c>
      <c r="R366" s="184">
        <f>Q366*H366</f>
        <v>1.64E-3</v>
      </c>
      <c r="S366" s="184">
        <v>0</v>
      </c>
      <c r="T366" s="185">
        <f>S366*H366</f>
        <v>0</v>
      </c>
      <c r="U366" s="35"/>
      <c r="V366" s="35"/>
      <c r="W366" s="35"/>
      <c r="X366" s="35"/>
      <c r="Y366" s="35"/>
      <c r="Z366" s="35"/>
      <c r="AA366" s="35"/>
      <c r="AB366" s="35"/>
      <c r="AC366" s="35"/>
      <c r="AD366" s="35"/>
      <c r="AE366" s="35"/>
      <c r="AR366" s="186" t="s">
        <v>232</v>
      </c>
      <c r="AT366" s="186" t="s">
        <v>346</v>
      </c>
      <c r="AU366" s="186" t="s">
        <v>81</v>
      </c>
      <c r="AY366" s="18" t="s">
        <v>187</v>
      </c>
      <c r="BE366" s="187">
        <f>IF(N366="základní",J366,0)</f>
        <v>0</v>
      </c>
      <c r="BF366" s="187">
        <f>IF(N366="snížená",J366,0)</f>
        <v>0</v>
      </c>
      <c r="BG366" s="187">
        <f>IF(N366="zákl. přenesená",J366,0)</f>
        <v>0</v>
      </c>
      <c r="BH366" s="187">
        <f>IF(N366="sníž. přenesená",J366,0)</f>
        <v>0</v>
      </c>
      <c r="BI366" s="187">
        <f>IF(N366="nulová",J366,0)</f>
        <v>0</v>
      </c>
      <c r="BJ366" s="18" t="s">
        <v>79</v>
      </c>
      <c r="BK366" s="187">
        <f>ROUND(I366*H366,2)</f>
        <v>0</v>
      </c>
      <c r="BL366" s="18" t="s">
        <v>193</v>
      </c>
      <c r="BM366" s="186" t="s">
        <v>1438</v>
      </c>
    </row>
    <row r="367" spans="1:65" s="2" customFormat="1" ht="21.75" customHeight="1">
      <c r="A367" s="35"/>
      <c r="B367" s="36"/>
      <c r="C367" s="175" t="s">
        <v>594</v>
      </c>
      <c r="D367" s="175" t="s">
        <v>189</v>
      </c>
      <c r="E367" s="176" t="s">
        <v>1439</v>
      </c>
      <c r="F367" s="177" t="s">
        <v>1440</v>
      </c>
      <c r="G367" s="178" t="s">
        <v>427</v>
      </c>
      <c r="H367" s="179">
        <v>19</v>
      </c>
      <c r="I367" s="180"/>
      <c r="J367" s="181">
        <f>ROUND(I367*H367,2)</f>
        <v>0</v>
      </c>
      <c r="K367" s="177" t="s">
        <v>192</v>
      </c>
      <c r="L367" s="40"/>
      <c r="M367" s="182" t="s">
        <v>19</v>
      </c>
      <c r="N367" s="183" t="s">
        <v>42</v>
      </c>
      <c r="O367" s="65"/>
      <c r="P367" s="184">
        <f>O367*H367</f>
        <v>0</v>
      </c>
      <c r="Q367" s="184">
        <v>0</v>
      </c>
      <c r="R367" s="184">
        <f>Q367*H367</f>
        <v>0</v>
      </c>
      <c r="S367" s="184">
        <v>0</v>
      </c>
      <c r="T367" s="185">
        <f>S367*H367</f>
        <v>0</v>
      </c>
      <c r="U367" s="35"/>
      <c r="V367" s="35"/>
      <c r="W367" s="35"/>
      <c r="X367" s="35"/>
      <c r="Y367" s="35"/>
      <c r="Z367" s="35"/>
      <c r="AA367" s="35"/>
      <c r="AB367" s="35"/>
      <c r="AC367" s="35"/>
      <c r="AD367" s="35"/>
      <c r="AE367" s="35"/>
      <c r="AR367" s="186" t="s">
        <v>193</v>
      </c>
      <c r="AT367" s="186" t="s">
        <v>189</v>
      </c>
      <c r="AU367" s="186" t="s">
        <v>81</v>
      </c>
      <c r="AY367" s="18" t="s">
        <v>187</v>
      </c>
      <c r="BE367" s="187">
        <f>IF(N367="základní",J367,0)</f>
        <v>0</v>
      </c>
      <c r="BF367" s="187">
        <f>IF(N367="snížená",J367,0)</f>
        <v>0</v>
      </c>
      <c r="BG367" s="187">
        <f>IF(N367="zákl. přenesená",J367,0)</f>
        <v>0</v>
      </c>
      <c r="BH367" s="187">
        <f>IF(N367="sníž. přenesená",J367,0)</f>
        <v>0</v>
      </c>
      <c r="BI367" s="187">
        <f>IF(N367="nulová",J367,0)</f>
        <v>0</v>
      </c>
      <c r="BJ367" s="18" t="s">
        <v>79</v>
      </c>
      <c r="BK367" s="187">
        <f>ROUND(I367*H367,2)</f>
        <v>0</v>
      </c>
      <c r="BL367" s="18" t="s">
        <v>193</v>
      </c>
      <c r="BM367" s="186" t="s">
        <v>1441</v>
      </c>
    </row>
    <row r="368" spans="1:65" s="2" customFormat="1" ht="11.25">
      <c r="A368" s="35"/>
      <c r="B368" s="36"/>
      <c r="C368" s="37"/>
      <c r="D368" s="188" t="s">
        <v>195</v>
      </c>
      <c r="E368" s="37"/>
      <c r="F368" s="189" t="s">
        <v>1442</v>
      </c>
      <c r="G368" s="37"/>
      <c r="H368" s="37"/>
      <c r="I368" s="190"/>
      <c r="J368" s="37"/>
      <c r="K368" s="37"/>
      <c r="L368" s="40"/>
      <c r="M368" s="191"/>
      <c r="N368" s="192"/>
      <c r="O368" s="65"/>
      <c r="P368" s="65"/>
      <c r="Q368" s="65"/>
      <c r="R368" s="65"/>
      <c r="S368" s="65"/>
      <c r="T368" s="66"/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T368" s="18" t="s">
        <v>195</v>
      </c>
      <c r="AU368" s="18" t="s">
        <v>81</v>
      </c>
    </row>
    <row r="369" spans="1:65" s="2" customFormat="1" ht="16.5" customHeight="1">
      <c r="A369" s="35"/>
      <c r="B369" s="36"/>
      <c r="C369" s="226" t="s">
        <v>598</v>
      </c>
      <c r="D369" s="226" t="s">
        <v>346</v>
      </c>
      <c r="E369" s="227" t="s">
        <v>1443</v>
      </c>
      <c r="F369" s="228" t="s">
        <v>1444</v>
      </c>
      <c r="G369" s="229" t="s">
        <v>427</v>
      </c>
      <c r="H369" s="230">
        <v>19</v>
      </c>
      <c r="I369" s="231"/>
      <c r="J369" s="232">
        <f>ROUND(I369*H369,2)</f>
        <v>0</v>
      </c>
      <c r="K369" s="228" t="s">
        <v>192</v>
      </c>
      <c r="L369" s="233"/>
      <c r="M369" s="234" t="s">
        <v>19</v>
      </c>
      <c r="N369" s="235" t="s">
        <v>42</v>
      </c>
      <c r="O369" s="65"/>
      <c r="P369" s="184">
        <f>O369*H369</f>
        <v>0</v>
      </c>
      <c r="Q369" s="184">
        <v>1.6000000000000001E-3</v>
      </c>
      <c r="R369" s="184">
        <f>Q369*H369</f>
        <v>3.04E-2</v>
      </c>
      <c r="S369" s="184">
        <v>0</v>
      </c>
      <c r="T369" s="185">
        <f>S369*H369</f>
        <v>0</v>
      </c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R369" s="186" t="s">
        <v>232</v>
      </c>
      <c r="AT369" s="186" t="s">
        <v>346</v>
      </c>
      <c r="AU369" s="186" t="s">
        <v>81</v>
      </c>
      <c r="AY369" s="18" t="s">
        <v>187</v>
      </c>
      <c r="BE369" s="187">
        <f>IF(N369="základní",J369,0)</f>
        <v>0</v>
      </c>
      <c r="BF369" s="187">
        <f>IF(N369="snížená",J369,0)</f>
        <v>0</v>
      </c>
      <c r="BG369" s="187">
        <f>IF(N369="zákl. přenesená",J369,0)</f>
        <v>0</v>
      </c>
      <c r="BH369" s="187">
        <f>IF(N369="sníž. přenesená",J369,0)</f>
        <v>0</v>
      </c>
      <c r="BI369" s="187">
        <f>IF(N369="nulová",J369,0)</f>
        <v>0</v>
      </c>
      <c r="BJ369" s="18" t="s">
        <v>79</v>
      </c>
      <c r="BK369" s="187">
        <f>ROUND(I369*H369,2)</f>
        <v>0</v>
      </c>
      <c r="BL369" s="18" t="s">
        <v>193</v>
      </c>
      <c r="BM369" s="186" t="s">
        <v>1445</v>
      </c>
    </row>
    <row r="370" spans="1:65" s="2" customFormat="1" ht="24.2" customHeight="1">
      <c r="A370" s="35"/>
      <c r="B370" s="36"/>
      <c r="C370" s="175" t="s">
        <v>603</v>
      </c>
      <c r="D370" s="175" t="s">
        <v>189</v>
      </c>
      <c r="E370" s="176" t="s">
        <v>1446</v>
      </c>
      <c r="F370" s="177" t="s">
        <v>1447</v>
      </c>
      <c r="G370" s="178" t="s">
        <v>427</v>
      </c>
      <c r="H370" s="179">
        <v>2</v>
      </c>
      <c r="I370" s="180"/>
      <c r="J370" s="181">
        <f>ROUND(I370*H370,2)</f>
        <v>0</v>
      </c>
      <c r="K370" s="177" t="s">
        <v>192</v>
      </c>
      <c r="L370" s="40"/>
      <c r="M370" s="182" t="s">
        <v>19</v>
      </c>
      <c r="N370" s="183" t="s">
        <v>42</v>
      </c>
      <c r="O370" s="65"/>
      <c r="P370" s="184">
        <f>O370*H370</f>
        <v>0</v>
      </c>
      <c r="Q370" s="184">
        <v>7.2000000000000005E-4</v>
      </c>
      <c r="R370" s="184">
        <f>Q370*H370</f>
        <v>1.4400000000000001E-3</v>
      </c>
      <c r="S370" s="184">
        <v>0</v>
      </c>
      <c r="T370" s="185">
        <f>S370*H370</f>
        <v>0</v>
      </c>
      <c r="U370" s="35"/>
      <c r="V370" s="35"/>
      <c r="W370" s="35"/>
      <c r="X370" s="35"/>
      <c r="Y370" s="35"/>
      <c r="Z370" s="35"/>
      <c r="AA370" s="35"/>
      <c r="AB370" s="35"/>
      <c r="AC370" s="35"/>
      <c r="AD370" s="35"/>
      <c r="AE370" s="35"/>
      <c r="AR370" s="186" t="s">
        <v>193</v>
      </c>
      <c r="AT370" s="186" t="s">
        <v>189</v>
      </c>
      <c r="AU370" s="186" t="s">
        <v>81</v>
      </c>
      <c r="AY370" s="18" t="s">
        <v>187</v>
      </c>
      <c r="BE370" s="187">
        <f>IF(N370="základní",J370,0)</f>
        <v>0</v>
      </c>
      <c r="BF370" s="187">
        <f>IF(N370="snížená",J370,0)</f>
        <v>0</v>
      </c>
      <c r="BG370" s="187">
        <f>IF(N370="zákl. přenesená",J370,0)</f>
        <v>0</v>
      </c>
      <c r="BH370" s="187">
        <f>IF(N370="sníž. přenesená",J370,0)</f>
        <v>0</v>
      </c>
      <c r="BI370" s="187">
        <f>IF(N370="nulová",J370,0)</f>
        <v>0</v>
      </c>
      <c r="BJ370" s="18" t="s">
        <v>79</v>
      </c>
      <c r="BK370" s="187">
        <f>ROUND(I370*H370,2)</f>
        <v>0</v>
      </c>
      <c r="BL370" s="18" t="s">
        <v>193</v>
      </c>
      <c r="BM370" s="186" t="s">
        <v>1448</v>
      </c>
    </row>
    <row r="371" spans="1:65" s="2" customFormat="1" ht="11.25">
      <c r="A371" s="35"/>
      <c r="B371" s="36"/>
      <c r="C371" s="37"/>
      <c r="D371" s="188" t="s">
        <v>195</v>
      </c>
      <c r="E371" s="37"/>
      <c r="F371" s="189" t="s">
        <v>1449</v>
      </c>
      <c r="G371" s="37"/>
      <c r="H371" s="37"/>
      <c r="I371" s="190"/>
      <c r="J371" s="37"/>
      <c r="K371" s="37"/>
      <c r="L371" s="40"/>
      <c r="M371" s="191"/>
      <c r="N371" s="192"/>
      <c r="O371" s="65"/>
      <c r="P371" s="65"/>
      <c r="Q371" s="65"/>
      <c r="R371" s="65"/>
      <c r="S371" s="65"/>
      <c r="T371" s="66"/>
      <c r="U371" s="35"/>
      <c r="V371" s="35"/>
      <c r="W371" s="35"/>
      <c r="X371" s="35"/>
      <c r="Y371" s="35"/>
      <c r="Z371" s="35"/>
      <c r="AA371" s="35"/>
      <c r="AB371" s="35"/>
      <c r="AC371" s="35"/>
      <c r="AD371" s="35"/>
      <c r="AE371" s="35"/>
      <c r="AT371" s="18" t="s">
        <v>195</v>
      </c>
      <c r="AU371" s="18" t="s">
        <v>81</v>
      </c>
    </row>
    <row r="372" spans="1:65" s="2" customFormat="1" ht="16.5" customHeight="1">
      <c r="A372" s="35"/>
      <c r="B372" s="36"/>
      <c r="C372" s="226" t="s">
        <v>607</v>
      </c>
      <c r="D372" s="226" t="s">
        <v>346</v>
      </c>
      <c r="E372" s="227" t="s">
        <v>1450</v>
      </c>
      <c r="F372" s="228" t="s">
        <v>1451</v>
      </c>
      <c r="G372" s="229" t="s">
        <v>427</v>
      </c>
      <c r="H372" s="230">
        <v>2</v>
      </c>
      <c r="I372" s="231"/>
      <c r="J372" s="232">
        <f>ROUND(I372*H372,2)</f>
        <v>0</v>
      </c>
      <c r="K372" s="228" t="s">
        <v>192</v>
      </c>
      <c r="L372" s="233"/>
      <c r="M372" s="234" t="s">
        <v>19</v>
      </c>
      <c r="N372" s="235" t="s">
        <v>42</v>
      </c>
      <c r="O372" s="65"/>
      <c r="P372" s="184">
        <f>O372*H372</f>
        <v>0</v>
      </c>
      <c r="Q372" s="184">
        <v>2.3300000000000001E-2</v>
      </c>
      <c r="R372" s="184">
        <f>Q372*H372</f>
        <v>4.6600000000000003E-2</v>
      </c>
      <c r="S372" s="184">
        <v>0</v>
      </c>
      <c r="T372" s="185">
        <f>S372*H372</f>
        <v>0</v>
      </c>
      <c r="U372" s="35"/>
      <c r="V372" s="35"/>
      <c r="W372" s="35"/>
      <c r="X372" s="35"/>
      <c r="Y372" s="35"/>
      <c r="Z372" s="35"/>
      <c r="AA372" s="35"/>
      <c r="AB372" s="35"/>
      <c r="AC372" s="35"/>
      <c r="AD372" s="35"/>
      <c r="AE372" s="35"/>
      <c r="AR372" s="186" t="s">
        <v>232</v>
      </c>
      <c r="AT372" s="186" t="s">
        <v>346</v>
      </c>
      <c r="AU372" s="186" t="s">
        <v>81</v>
      </c>
      <c r="AY372" s="18" t="s">
        <v>187</v>
      </c>
      <c r="BE372" s="187">
        <f>IF(N372="základní",J372,0)</f>
        <v>0</v>
      </c>
      <c r="BF372" s="187">
        <f>IF(N372="snížená",J372,0)</f>
        <v>0</v>
      </c>
      <c r="BG372" s="187">
        <f>IF(N372="zákl. přenesená",J372,0)</f>
        <v>0</v>
      </c>
      <c r="BH372" s="187">
        <f>IF(N372="sníž. přenesená",J372,0)</f>
        <v>0</v>
      </c>
      <c r="BI372" s="187">
        <f>IF(N372="nulová",J372,0)</f>
        <v>0</v>
      </c>
      <c r="BJ372" s="18" t="s">
        <v>79</v>
      </c>
      <c r="BK372" s="187">
        <f>ROUND(I372*H372,2)</f>
        <v>0</v>
      </c>
      <c r="BL372" s="18" t="s">
        <v>193</v>
      </c>
      <c r="BM372" s="186" t="s">
        <v>1452</v>
      </c>
    </row>
    <row r="373" spans="1:65" s="2" customFormat="1" ht="24.2" customHeight="1">
      <c r="A373" s="35"/>
      <c r="B373" s="36"/>
      <c r="C373" s="175" t="s">
        <v>612</v>
      </c>
      <c r="D373" s="175" t="s">
        <v>189</v>
      </c>
      <c r="E373" s="176" t="s">
        <v>1453</v>
      </c>
      <c r="F373" s="177" t="s">
        <v>1454</v>
      </c>
      <c r="G373" s="178" t="s">
        <v>427</v>
      </c>
      <c r="H373" s="179">
        <v>2</v>
      </c>
      <c r="I373" s="180"/>
      <c r="J373" s="181">
        <f>ROUND(I373*H373,2)</f>
        <v>0</v>
      </c>
      <c r="K373" s="177" t="s">
        <v>192</v>
      </c>
      <c r="L373" s="40"/>
      <c r="M373" s="182" t="s">
        <v>19</v>
      </c>
      <c r="N373" s="183" t="s">
        <v>42</v>
      </c>
      <c r="O373" s="65"/>
      <c r="P373" s="184">
        <f>O373*H373</f>
        <v>0</v>
      </c>
      <c r="Q373" s="184">
        <v>1.65E-3</v>
      </c>
      <c r="R373" s="184">
        <f>Q373*H373</f>
        <v>3.3E-3</v>
      </c>
      <c r="S373" s="184">
        <v>0</v>
      </c>
      <c r="T373" s="185">
        <f>S373*H373</f>
        <v>0</v>
      </c>
      <c r="U373" s="35"/>
      <c r="V373" s="35"/>
      <c r="W373" s="35"/>
      <c r="X373" s="35"/>
      <c r="Y373" s="35"/>
      <c r="Z373" s="35"/>
      <c r="AA373" s="35"/>
      <c r="AB373" s="35"/>
      <c r="AC373" s="35"/>
      <c r="AD373" s="35"/>
      <c r="AE373" s="35"/>
      <c r="AR373" s="186" t="s">
        <v>193</v>
      </c>
      <c r="AT373" s="186" t="s">
        <v>189</v>
      </c>
      <c r="AU373" s="186" t="s">
        <v>81</v>
      </c>
      <c r="AY373" s="18" t="s">
        <v>187</v>
      </c>
      <c r="BE373" s="187">
        <f>IF(N373="základní",J373,0)</f>
        <v>0</v>
      </c>
      <c r="BF373" s="187">
        <f>IF(N373="snížená",J373,0)</f>
        <v>0</v>
      </c>
      <c r="BG373" s="187">
        <f>IF(N373="zákl. přenesená",J373,0)</f>
        <v>0</v>
      </c>
      <c r="BH373" s="187">
        <f>IF(N373="sníž. přenesená",J373,0)</f>
        <v>0</v>
      </c>
      <c r="BI373" s="187">
        <f>IF(N373="nulová",J373,0)</f>
        <v>0</v>
      </c>
      <c r="BJ373" s="18" t="s">
        <v>79</v>
      </c>
      <c r="BK373" s="187">
        <f>ROUND(I373*H373,2)</f>
        <v>0</v>
      </c>
      <c r="BL373" s="18" t="s">
        <v>193</v>
      </c>
      <c r="BM373" s="186" t="s">
        <v>1455</v>
      </c>
    </row>
    <row r="374" spans="1:65" s="2" customFormat="1" ht="11.25">
      <c r="A374" s="35"/>
      <c r="B374" s="36"/>
      <c r="C374" s="37"/>
      <c r="D374" s="188" t="s">
        <v>195</v>
      </c>
      <c r="E374" s="37"/>
      <c r="F374" s="189" t="s">
        <v>1456</v>
      </c>
      <c r="G374" s="37"/>
      <c r="H374" s="37"/>
      <c r="I374" s="190"/>
      <c r="J374" s="37"/>
      <c r="K374" s="37"/>
      <c r="L374" s="40"/>
      <c r="M374" s="191"/>
      <c r="N374" s="192"/>
      <c r="O374" s="65"/>
      <c r="P374" s="65"/>
      <c r="Q374" s="65"/>
      <c r="R374" s="65"/>
      <c r="S374" s="65"/>
      <c r="T374" s="66"/>
      <c r="U374" s="35"/>
      <c r="V374" s="35"/>
      <c r="W374" s="35"/>
      <c r="X374" s="35"/>
      <c r="Y374" s="35"/>
      <c r="Z374" s="35"/>
      <c r="AA374" s="35"/>
      <c r="AB374" s="35"/>
      <c r="AC374" s="35"/>
      <c r="AD374" s="35"/>
      <c r="AE374" s="35"/>
      <c r="AT374" s="18" t="s">
        <v>195</v>
      </c>
      <c r="AU374" s="18" t="s">
        <v>81</v>
      </c>
    </row>
    <row r="375" spans="1:65" s="2" customFormat="1" ht="16.5" customHeight="1">
      <c r="A375" s="35"/>
      <c r="B375" s="36"/>
      <c r="C375" s="226" t="s">
        <v>616</v>
      </c>
      <c r="D375" s="226" t="s">
        <v>346</v>
      </c>
      <c r="E375" s="227" t="s">
        <v>1457</v>
      </c>
      <c r="F375" s="228" t="s">
        <v>1458</v>
      </c>
      <c r="G375" s="229" t="s">
        <v>427</v>
      </c>
      <c r="H375" s="230">
        <v>2</v>
      </c>
      <c r="I375" s="231"/>
      <c r="J375" s="232">
        <f>ROUND(I375*H375,2)</f>
        <v>0</v>
      </c>
      <c r="K375" s="228" t="s">
        <v>192</v>
      </c>
      <c r="L375" s="233"/>
      <c r="M375" s="234" t="s">
        <v>19</v>
      </c>
      <c r="N375" s="235" t="s">
        <v>42</v>
      </c>
      <c r="O375" s="65"/>
      <c r="P375" s="184">
        <f>O375*H375</f>
        <v>0</v>
      </c>
      <c r="Q375" s="184">
        <v>2.3E-2</v>
      </c>
      <c r="R375" s="184">
        <f>Q375*H375</f>
        <v>4.5999999999999999E-2</v>
      </c>
      <c r="S375" s="184">
        <v>0</v>
      </c>
      <c r="T375" s="185">
        <f>S375*H375</f>
        <v>0</v>
      </c>
      <c r="U375" s="35"/>
      <c r="V375" s="35"/>
      <c r="W375" s="35"/>
      <c r="X375" s="35"/>
      <c r="Y375" s="35"/>
      <c r="Z375" s="35"/>
      <c r="AA375" s="35"/>
      <c r="AB375" s="35"/>
      <c r="AC375" s="35"/>
      <c r="AD375" s="35"/>
      <c r="AE375" s="35"/>
      <c r="AR375" s="186" t="s">
        <v>232</v>
      </c>
      <c r="AT375" s="186" t="s">
        <v>346</v>
      </c>
      <c r="AU375" s="186" t="s">
        <v>81</v>
      </c>
      <c r="AY375" s="18" t="s">
        <v>187</v>
      </c>
      <c r="BE375" s="187">
        <f>IF(N375="základní",J375,0)</f>
        <v>0</v>
      </c>
      <c r="BF375" s="187">
        <f>IF(N375="snížená",J375,0)</f>
        <v>0</v>
      </c>
      <c r="BG375" s="187">
        <f>IF(N375="zákl. přenesená",J375,0)</f>
        <v>0</v>
      </c>
      <c r="BH375" s="187">
        <f>IF(N375="sníž. přenesená",J375,0)</f>
        <v>0</v>
      </c>
      <c r="BI375" s="187">
        <f>IF(N375="nulová",J375,0)</f>
        <v>0</v>
      </c>
      <c r="BJ375" s="18" t="s">
        <v>79</v>
      </c>
      <c r="BK375" s="187">
        <f>ROUND(I375*H375,2)</f>
        <v>0</v>
      </c>
      <c r="BL375" s="18" t="s">
        <v>193</v>
      </c>
      <c r="BM375" s="186" t="s">
        <v>1459</v>
      </c>
    </row>
    <row r="376" spans="1:65" s="2" customFormat="1" ht="16.5" customHeight="1">
      <c r="A376" s="35"/>
      <c r="B376" s="36"/>
      <c r="C376" s="226" t="s">
        <v>621</v>
      </c>
      <c r="D376" s="226" t="s">
        <v>346</v>
      </c>
      <c r="E376" s="227" t="s">
        <v>1460</v>
      </c>
      <c r="F376" s="228" t="s">
        <v>1461</v>
      </c>
      <c r="G376" s="229" t="s">
        <v>427</v>
      </c>
      <c r="H376" s="230">
        <v>2</v>
      </c>
      <c r="I376" s="231"/>
      <c r="J376" s="232">
        <f>ROUND(I376*H376,2)</f>
        <v>0</v>
      </c>
      <c r="K376" s="228" t="s">
        <v>192</v>
      </c>
      <c r="L376" s="233"/>
      <c r="M376" s="234" t="s">
        <v>19</v>
      </c>
      <c r="N376" s="235" t="s">
        <v>42</v>
      </c>
      <c r="O376" s="65"/>
      <c r="P376" s="184">
        <f>O376*H376</f>
        <v>0</v>
      </c>
      <c r="Q376" s="184">
        <v>4.0000000000000001E-3</v>
      </c>
      <c r="R376" s="184">
        <f>Q376*H376</f>
        <v>8.0000000000000002E-3</v>
      </c>
      <c r="S376" s="184">
        <v>0</v>
      </c>
      <c r="T376" s="185">
        <f>S376*H376</f>
        <v>0</v>
      </c>
      <c r="U376" s="35"/>
      <c r="V376" s="35"/>
      <c r="W376" s="35"/>
      <c r="X376" s="35"/>
      <c r="Y376" s="35"/>
      <c r="Z376" s="35"/>
      <c r="AA376" s="35"/>
      <c r="AB376" s="35"/>
      <c r="AC376" s="35"/>
      <c r="AD376" s="35"/>
      <c r="AE376" s="35"/>
      <c r="AR376" s="186" t="s">
        <v>232</v>
      </c>
      <c r="AT376" s="186" t="s">
        <v>346</v>
      </c>
      <c r="AU376" s="186" t="s">
        <v>81</v>
      </c>
      <c r="AY376" s="18" t="s">
        <v>187</v>
      </c>
      <c r="BE376" s="187">
        <f>IF(N376="základní",J376,0)</f>
        <v>0</v>
      </c>
      <c r="BF376" s="187">
        <f>IF(N376="snížená",J376,0)</f>
        <v>0</v>
      </c>
      <c r="BG376" s="187">
        <f>IF(N376="zákl. přenesená",J376,0)</f>
        <v>0</v>
      </c>
      <c r="BH376" s="187">
        <f>IF(N376="sníž. přenesená",J376,0)</f>
        <v>0</v>
      </c>
      <c r="BI376" s="187">
        <f>IF(N376="nulová",J376,0)</f>
        <v>0</v>
      </c>
      <c r="BJ376" s="18" t="s">
        <v>79</v>
      </c>
      <c r="BK376" s="187">
        <f>ROUND(I376*H376,2)</f>
        <v>0</v>
      </c>
      <c r="BL376" s="18" t="s">
        <v>193</v>
      </c>
      <c r="BM376" s="186" t="s">
        <v>1462</v>
      </c>
    </row>
    <row r="377" spans="1:65" s="2" customFormat="1" ht="21.75" customHeight="1">
      <c r="A377" s="35"/>
      <c r="B377" s="36"/>
      <c r="C377" s="175" t="s">
        <v>1463</v>
      </c>
      <c r="D377" s="175" t="s">
        <v>189</v>
      </c>
      <c r="E377" s="176" t="s">
        <v>1464</v>
      </c>
      <c r="F377" s="177" t="s">
        <v>1465</v>
      </c>
      <c r="G377" s="178" t="s">
        <v>427</v>
      </c>
      <c r="H377" s="179">
        <v>33</v>
      </c>
      <c r="I377" s="180"/>
      <c r="J377" s="181">
        <f>ROUND(I377*H377,2)</f>
        <v>0</v>
      </c>
      <c r="K377" s="177" t="s">
        <v>192</v>
      </c>
      <c r="L377" s="40"/>
      <c r="M377" s="182" t="s">
        <v>19</v>
      </c>
      <c r="N377" s="183" t="s">
        <v>42</v>
      </c>
      <c r="O377" s="65"/>
      <c r="P377" s="184">
        <f>O377*H377</f>
        <v>0</v>
      </c>
      <c r="Q377" s="184">
        <v>1.65E-3</v>
      </c>
      <c r="R377" s="184">
        <f>Q377*H377</f>
        <v>5.4449999999999998E-2</v>
      </c>
      <c r="S377" s="184">
        <v>0</v>
      </c>
      <c r="T377" s="185">
        <f>S377*H377</f>
        <v>0</v>
      </c>
      <c r="U377" s="35"/>
      <c r="V377" s="35"/>
      <c r="W377" s="35"/>
      <c r="X377" s="35"/>
      <c r="Y377" s="35"/>
      <c r="Z377" s="35"/>
      <c r="AA377" s="35"/>
      <c r="AB377" s="35"/>
      <c r="AC377" s="35"/>
      <c r="AD377" s="35"/>
      <c r="AE377" s="35"/>
      <c r="AR377" s="186" t="s">
        <v>193</v>
      </c>
      <c r="AT377" s="186" t="s">
        <v>189</v>
      </c>
      <c r="AU377" s="186" t="s">
        <v>81</v>
      </c>
      <c r="AY377" s="18" t="s">
        <v>187</v>
      </c>
      <c r="BE377" s="187">
        <f>IF(N377="základní",J377,0)</f>
        <v>0</v>
      </c>
      <c r="BF377" s="187">
        <f>IF(N377="snížená",J377,0)</f>
        <v>0</v>
      </c>
      <c r="BG377" s="187">
        <f>IF(N377="zákl. přenesená",J377,0)</f>
        <v>0</v>
      </c>
      <c r="BH377" s="187">
        <f>IF(N377="sníž. přenesená",J377,0)</f>
        <v>0</v>
      </c>
      <c r="BI377" s="187">
        <f>IF(N377="nulová",J377,0)</f>
        <v>0</v>
      </c>
      <c r="BJ377" s="18" t="s">
        <v>79</v>
      </c>
      <c r="BK377" s="187">
        <f>ROUND(I377*H377,2)</f>
        <v>0</v>
      </c>
      <c r="BL377" s="18" t="s">
        <v>193</v>
      </c>
      <c r="BM377" s="186" t="s">
        <v>1466</v>
      </c>
    </row>
    <row r="378" spans="1:65" s="2" customFormat="1" ht="11.25">
      <c r="A378" s="35"/>
      <c r="B378" s="36"/>
      <c r="C378" s="37"/>
      <c r="D378" s="188" t="s">
        <v>195</v>
      </c>
      <c r="E378" s="37"/>
      <c r="F378" s="189" t="s">
        <v>1467</v>
      </c>
      <c r="G378" s="37"/>
      <c r="H378" s="37"/>
      <c r="I378" s="190"/>
      <c r="J378" s="37"/>
      <c r="K378" s="37"/>
      <c r="L378" s="40"/>
      <c r="M378" s="191"/>
      <c r="N378" s="192"/>
      <c r="O378" s="65"/>
      <c r="P378" s="65"/>
      <c r="Q378" s="65"/>
      <c r="R378" s="65"/>
      <c r="S378" s="65"/>
      <c r="T378" s="66"/>
      <c r="U378" s="35"/>
      <c r="V378" s="35"/>
      <c r="W378" s="35"/>
      <c r="X378" s="35"/>
      <c r="Y378" s="35"/>
      <c r="Z378" s="35"/>
      <c r="AA378" s="35"/>
      <c r="AB378" s="35"/>
      <c r="AC378" s="35"/>
      <c r="AD378" s="35"/>
      <c r="AE378" s="35"/>
      <c r="AT378" s="18" t="s">
        <v>195</v>
      </c>
      <c r="AU378" s="18" t="s">
        <v>81</v>
      </c>
    </row>
    <row r="379" spans="1:65" s="2" customFormat="1" ht="16.5" customHeight="1">
      <c r="A379" s="35"/>
      <c r="B379" s="36"/>
      <c r="C379" s="226" t="s">
        <v>626</v>
      </c>
      <c r="D379" s="226" t="s">
        <v>346</v>
      </c>
      <c r="E379" s="227" t="s">
        <v>1468</v>
      </c>
      <c r="F379" s="228" t="s">
        <v>1469</v>
      </c>
      <c r="G379" s="229" t="s">
        <v>427</v>
      </c>
      <c r="H379" s="230">
        <v>24</v>
      </c>
      <c r="I379" s="231"/>
      <c r="J379" s="232">
        <f>ROUND(I379*H379,2)</f>
        <v>0</v>
      </c>
      <c r="K379" s="228" t="s">
        <v>19</v>
      </c>
      <c r="L379" s="233"/>
      <c r="M379" s="234" t="s">
        <v>19</v>
      </c>
      <c r="N379" s="235" t="s">
        <v>42</v>
      </c>
      <c r="O379" s="65"/>
      <c r="P379" s="184">
        <f>O379*H379</f>
        <v>0</v>
      </c>
      <c r="Q379" s="184">
        <v>1.4E-2</v>
      </c>
      <c r="R379" s="184">
        <f>Q379*H379</f>
        <v>0.33600000000000002</v>
      </c>
      <c r="S379" s="184">
        <v>0</v>
      </c>
      <c r="T379" s="185">
        <f>S379*H379</f>
        <v>0</v>
      </c>
      <c r="U379" s="35"/>
      <c r="V379" s="35"/>
      <c r="W379" s="35"/>
      <c r="X379" s="35"/>
      <c r="Y379" s="35"/>
      <c r="Z379" s="35"/>
      <c r="AA379" s="35"/>
      <c r="AB379" s="35"/>
      <c r="AC379" s="35"/>
      <c r="AD379" s="35"/>
      <c r="AE379" s="35"/>
      <c r="AR379" s="186" t="s">
        <v>232</v>
      </c>
      <c r="AT379" s="186" t="s">
        <v>346</v>
      </c>
      <c r="AU379" s="186" t="s">
        <v>81</v>
      </c>
      <c r="AY379" s="18" t="s">
        <v>187</v>
      </c>
      <c r="BE379" s="187">
        <f>IF(N379="základní",J379,0)</f>
        <v>0</v>
      </c>
      <c r="BF379" s="187">
        <f>IF(N379="snížená",J379,0)</f>
        <v>0</v>
      </c>
      <c r="BG379" s="187">
        <f>IF(N379="zákl. přenesená",J379,0)</f>
        <v>0</v>
      </c>
      <c r="BH379" s="187">
        <f>IF(N379="sníž. přenesená",J379,0)</f>
        <v>0</v>
      </c>
      <c r="BI379" s="187">
        <f>IF(N379="nulová",J379,0)</f>
        <v>0</v>
      </c>
      <c r="BJ379" s="18" t="s">
        <v>79</v>
      </c>
      <c r="BK379" s="187">
        <f>ROUND(I379*H379,2)</f>
        <v>0</v>
      </c>
      <c r="BL379" s="18" t="s">
        <v>193</v>
      </c>
      <c r="BM379" s="186" t="s">
        <v>1470</v>
      </c>
    </row>
    <row r="380" spans="1:65" s="2" customFormat="1" ht="16.5" customHeight="1">
      <c r="A380" s="35"/>
      <c r="B380" s="36"/>
      <c r="C380" s="226" t="s">
        <v>630</v>
      </c>
      <c r="D380" s="226" t="s">
        <v>346</v>
      </c>
      <c r="E380" s="227" t="s">
        <v>1471</v>
      </c>
      <c r="F380" s="228" t="s">
        <v>1472</v>
      </c>
      <c r="G380" s="229" t="s">
        <v>427</v>
      </c>
      <c r="H380" s="230">
        <v>9</v>
      </c>
      <c r="I380" s="231"/>
      <c r="J380" s="232">
        <f>ROUND(I380*H380,2)</f>
        <v>0</v>
      </c>
      <c r="K380" s="228" t="s">
        <v>19</v>
      </c>
      <c r="L380" s="233"/>
      <c r="M380" s="234" t="s">
        <v>19</v>
      </c>
      <c r="N380" s="235" t="s">
        <v>42</v>
      </c>
      <c r="O380" s="65"/>
      <c r="P380" s="184">
        <f>O380*H380</f>
        <v>0</v>
      </c>
      <c r="Q380" s="184">
        <v>1.4E-2</v>
      </c>
      <c r="R380" s="184">
        <f>Q380*H380</f>
        <v>0.126</v>
      </c>
      <c r="S380" s="184">
        <v>0</v>
      </c>
      <c r="T380" s="185">
        <f>S380*H380</f>
        <v>0</v>
      </c>
      <c r="U380" s="35"/>
      <c r="V380" s="35"/>
      <c r="W380" s="35"/>
      <c r="X380" s="35"/>
      <c r="Y380" s="35"/>
      <c r="Z380" s="35"/>
      <c r="AA380" s="35"/>
      <c r="AB380" s="35"/>
      <c r="AC380" s="35"/>
      <c r="AD380" s="35"/>
      <c r="AE380" s="35"/>
      <c r="AR380" s="186" t="s">
        <v>232</v>
      </c>
      <c r="AT380" s="186" t="s">
        <v>346</v>
      </c>
      <c r="AU380" s="186" t="s">
        <v>81</v>
      </c>
      <c r="AY380" s="18" t="s">
        <v>187</v>
      </c>
      <c r="BE380" s="187">
        <f>IF(N380="základní",J380,0)</f>
        <v>0</v>
      </c>
      <c r="BF380" s="187">
        <f>IF(N380="snížená",J380,0)</f>
        <v>0</v>
      </c>
      <c r="BG380" s="187">
        <f>IF(N380="zákl. přenesená",J380,0)</f>
        <v>0</v>
      </c>
      <c r="BH380" s="187">
        <f>IF(N380="sníž. přenesená",J380,0)</f>
        <v>0</v>
      </c>
      <c r="BI380" s="187">
        <f>IF(N380="nulová",J380,0)</f>
        <v>0</v>
      </c>
      <c r="BJ380" s="18" t="s">
        <v>79</v>
      </c>
      <c r="BK380" s="187">
        <f>ROUND(I380*H380,2)</f>
        <v>0</v>
      </c>
      <c r="BL380" s="18" t="s">
        <v>193</v>
      </c>
      <c r="BM380" s="186" t="s">
        <v>1473</v>
      </c>
    </row>
    <row r="381" spans="1:65" s="2" customFormat="1" ht="16.5" customHeight="1">
      <c r="A381" s="35"/>
      <c r="B381" s="36"/>
      <c r="C381" s="226" t="s">
        <v>637</v>
      </c>
      <c r="D381" s="226" t="s">
        <v>346</v>
      </c>
      <c r="E381" s="227" t="s">
        <v>1474</v>
      </c>
      <c r="F381" s="228" t="s">
        <v>1475</v>
      </c>
      <c r="G381" s="229" t="s">
        <v>427</v>
      </c>
      <c r="H381" s="230">
        <v>33</v>
      </c>
      <c r="I381" s="231"/>
      <c r="J381" s="232">
        <f>ROUND(I381*H381,2)</f>
        <v>0</v>
      </c>
      <c r="K381" s="228" t="s">
        <v>19</v>
      </c>
      <c r="L381" s="233"/>
      <c r="M381" s="234" t="s">
        <v>19</v>
      </c>
      <c r="N381" s="235" t="s">
        <v>42</v>
      </c>
      <c r="O381" s="65"/>
      <c r="P381" s="184">
        <f>O381*H381</f>
        <v>0</v>
      </c>
      <c r="Q381" s="184">
        <v>1.4499999999999999E-3</v>
      </c>
      <c r="R381" s="184">
        <f>Q381*H381</f>
        <v>4.7849999999999997E-2</v>
      </c>
      <c r="S381" s="184">
        <v>0</v>
      </c>
      <c r="T381" s="185">
        <f>S381*H381</f>
        <v>0</v>
      </c>
      <c r="U381" s="35"/>
      <c r="V381" s="35"/>
      <c r="W381" s="35"/>
      <c r="X381" s="35"/>
      <c r="Y381" s="35"/>
      <c r="Z381" s="35"/>
      <c r="AA381" s="35"/>
      <c r="AB381" s="35"/>
      <c r="AC381" s="35"/>
      <c r="AD381" s="35"/>
      <c r="AE381" s="35"/>
      <c r="AR381" s="186" t="s">
        <v>232</v>
      </c>
      <c r="AT381" s="186" t="s">
        <v>346</v>
      </c>
      <c r="AU381" s="186" t="s">
        <v>81</v>
      </c>
      <c r="AY381" s="18" t="s">
        <v>187</v>
      </c>
      <c r="BE381" s="187">
        <f>IF(N381="základní",J381,0)</f>
        <v>0</v>
      </c>
      <c r="BF381" s="187">
        <f>IF(N381="snížená",J381,0)</f>
        <v>0</v>
      </c>
      <c r="BG381" s="187">
        <f>IF(N381="zákl. přenesená",J381,0)</f>
        <v>0</v>
      </c>
      <c r="BH381" s="187">
        <f>IF(N381="sníž. přenesená",J381,0)</f>
        <v>0</v>
      </c>
      <c r="BI381" s="187">
        <f>IF(N381="nulová",J381,0)</f>
        <v>0</v>
      </c>
      <c r="BJ381" s="18" t="s">
        <v>79</v>
      </c>
      <c r="BK381" s="187">
        <f>ROUND(I381*H381,2)</f>
        <v>0</v>
      </c>
      <c r="BL381" s="18" t="s">
        <v>193</v>
      </c>
      <c r="BM381" s="186" t="s">
        <v>1476</v>
      </c>
    </row>
    <row r="382" spans="1:65" s="2" customFormat="1" ht="16.5" customHeight="1">
      <c r="A382" s="35"/>
      <c r="B382" s="36"/>
      <c r="C382" s="175" t="s">
        <v>643</v>
      </c>
      <c r="D382" s="175" t="s">
        <v>189</v>
      </c>
      <c r="E382" s="176" t="s">
        <v>1477</v>
      </c>
      <c r="F382" s="177" t="s">
        <v>1478</v>
      </c>
      <c r="G382" s="178" t="s">
        <v>128</v>
      </c>
      <c r="H382" s="179">
        <v>2144.5500000000002</v>
      </c>
      <c r="I382" s="180"/>
      <c r="J382" s="181">
        <f>ROUND(I382*H382,2)</f>
        <v>0</v>
      </c>
      <c r="K382" s="177" t="s">
        <v>192</v>
      </c>
      <c r="L382" s="40"/>
      <c r="M382" s="182" t="s">
        <v>19</v>
      </c>
      <c r="N382" s="183" t="s">
        <v>42</v>
      </c>
      <c r="O382" s="65"/>
      <c r="P382" s="184">
        <f>O382*H382</f>
        <v>0</v>
      </c>
      <c r="Q382" s="184">
        <v>0</v>
      </c>
      <c r="R382" s="184">
        <f>Q382*H382</f>
        <v>0</v>
      </c>
      <c r="S382" s="184">
        <v>0</v>
      </c>
      <c r="T382" s="185">
        <f>S382*H382</f>
        <v>0</v>
      </c>
      <c r="U382" s="35"/>
      <c r="V382" s="35"/>
      <c r="W382" s="35"/>
      <c r="X382" s="35"/>
      <c r="Y382" s="35"/>
      <c r="Z382" s="35"/>
      <c r="AA382" s="35"/>
      <c r="AB382" s="35"/>
      <c r="AC382" s="35"/>
      <c r="AD382" s="35"/>
      <c r="AE382" s="35"/>
      <c r="AR382" s="186" t="s">
        <v>193</v>
      </c>
      <c r="AT382" s="186" t="s">
        <v>189</v>
      </c>
      <c r="AU382" s="186" t="s">
        <v>81</v>
      </c>
      <c r="AY382" s="18" t="s">
        <v>187</v>
      </c>
      <c r="BE382" s="187">
        <f>IF(N382="základní",J382,0)</f>
        <v>0</v>
      </c>
      <c r="BF382" s="187">
        <f>IF(N382="snížená",J382,0)</f>
        <v>0</v>
      </c>
      <c r="BG382" s="187">
        <f>IF(N382="zákl. přenesená",J382,0)</f>
        <v>0</v>
      </c>
      <c r="BH382" s="187">
        <f>IF(N382="sníž. přenesená",J382,0)</f>
        <v>0</v>
      </c>
      <c r="BI382" s="187">
        <f>IF(N382="nulová",J382,0)</f>
        <v>0</v>
      </c>
      <c r="BJ382" s="18" t="s">
        <v>79</v>
      </c>
      <c r="BK382" s="187">
        <f>ROUND(I382*H382,2)</f>
        <v>0</v>
      </c>
      <c r="BL382" s="18" t="s">
        <v>193</v>
      </c>
      <c r="BM382" s="186" t="s">
        <v>1479</v>
      </c>
    </row>
    <row r="383" spans="1:65" s="2" customFormat="1" ht="11.25">
      <c r="A383" s="35"/>
      <c r="B383" s="36"/>
      <c r="C383" s="37"/>
      <c r="D383" s="188" t="s">
        <v>195</v>
      </c>
      <c r="E383" s="37"/>
      <c r="F383" s="189" t="s">
        <v>1480</v>
      </c>
      <c r="G383" s="37"/>
      <c r="H383" s="37"/>
      <c r="I383" s="190"/>
      <c r="J383" s="37"/>
      <c r="K383" s="37"/>
      <c r="L383" s="40"/>
      <c r="M383" s="191"/>
      <c r="N383" s="192"/>
      <c r="O383" s="65"/>
      <c r="P383" s="65"/>
      <c r="Q383" s="65"/>
      <c r="R383" s="65"/>
      <c r="S383" s="65"/>
      <c r="T383" s="66"/>
      <c r="U383" s="35"/>
      <c r="V383" s="35"/>
      <c r="W383" s="35"/>
      <c r="X383" s="35"/>
      <c r="Y383" s="35"/>
      <c r="Z383" s="35"/>
      <c r="AA383" s="35"/>
      <c r="AB383" s="35"/>
      <c r="AC383" s="35"/>
      <c r="AD383" s="35"/>
      <c r="AE383" s="35"/>
      <c r="AT383" s="18" t="s">
        <v>195</v>
      </c>
      <c r="AU383" s="18" t="s">
        <v>81</v>
      </c>
    </row>
    <row r="384" spans="1:65" s="13" customFormat="1" ht="11.25">
      <c r="B384" s="193"/>
      <c r="C384" s="194"/>
      <c r="D384" s="195" t="s">
        <v>197</v>
      </c>
      <c r="E384" s="196" t="s">
        <v>19</v>
      </c>
      <c r="F384" s="197" t="s">
        <v>1179</v>
      </c>
      <c r="G384" s="194"/>
      <c r="H384" s="198">
        <v>2144.5500000000002</v>
      </c>
      <c r="I384" s="199"/>
      <c r="J384" s="194"/>
      <c r="K384" s="194"/>
      <c r="L384" s="200"/>
      <c r="M384" s="201"/>
      <c r="N384" s="202"/>
      <c r="O384" s="202"/>
      <c r="P384" s="202"/>
      <c r="Q384" s="202"/>
      <c r="R384" s="202"/>
      <c r="S384" s="202"/>
      <c r="T384" s="203"/>
      <c r="AT384" s="204" t="s">
        <v>197</v>
      </c>
      <c r="AU384" s="204" t="s">
        <v>81</v>
      </c>
      <c r="AV384" s="13" t="s">
        <v>81</v>
      </c>
      <c r="AW384" s="13" t="s">
        <v>33</v>
      </c>
      <c r="AX384" s="13" t="s">
        <v>79</v>
      </c>
      <c r="AY384" s="204" t="s">
        <v>187</v>
      </c>
    </row>
    <row r="385" spans="1:65" s="2" customFormat="1" ht="16.5" customHeight="1">
      <c r="A385" s="35"/>
      <c r="B385" s="36"/>
      <c r="C385" s="175" t="s">
        <v>653</v>
      </c>
      <c r="D385" s="175" t="s">
        <v>189</v>
      </c>
      <c r="E385" s="176" t="s">
        <v>1481</v>
      </c>
      <c r="F385" s="177" t="s">
        <v>1482</v>
      </c>
      <c r="G385" s="178" t="s">
        <v>128</v>
      </c>
      <c r="H385" s="179">
        <v>2144.5500000000002</v>
      </c>
      <c r="I385" s="180"/>
      <c r="J385" s="181">
        <f>ROUND(I385*H385,2)</f>
        <v>0</v>
      </c>
      <c r="K385" s="177" t="s">
        <v>192</v>
      </c>
      <c r="L385" s="40"/>
      <c r="M385" s="182" t="s">
        <v>19</v>
      </c>
      <c r="N385" s="183" t="s">
        <v>42</v>
      </c>
      <c r="O385" s="65"/>
      <c r="P385" s="184">
        <f>O385*H385</f>
        <v>0</v>
      </c>
      <c r="Q385" s="184">
        <v>0</v>
      </c>
      <c r="R385" s="184">
        <f>Q385*H385</f>
        <v>0</v>
      </c>
      <c r="S385" s="184">
        <v>0</v>
      </c>
      <c r="T385" s="185">
        <f>S385*H385</f>
        <v>0</v>
      </c>
      <c r="U385" s="35"/>
      <c r="V385" s="35"/>
      <c r="W385" s="35"/>
      <c r="X385" s="35"/>
      <c r="Y385" s="35"/>
      <c r="Z385" s="35"/>
      <c r="AA385" s="35"/>
      <c r="AB385" s="35"/>
      <c r="AC385" s="35"/>
      <c r="AD385" s="35"/>
      <c r="AE385" s="35"/>
      <c r="AR385" s="186" t="s">
        <v>193</v>
      </c>
      <c r="AT385" s="186" t="s">
        <v>189</v>
      </c>
      <c r="AU385" s="186" t="s">
        <v>81</v>
      </c>
      <c r="AY385" s="18" t="s">
        <v>187</v>
      </c>
      <c r="BE385" s="187">
        <f>IF(N385="základní",J385,0)</f>
        <v>0</v>
      </c>
      <c r="BF385" s="187">
        <f>IF(N385="snížená",J385,0)</f>
        <v>0</v>
      </c>
      <c r="BG385" s="187">
        <f>IF(N385="zákl. přenesená",J385,0)</f>
        <v>0</v>
      </c>
      <c r="BH385" s="187">
        <f>IF(N385="sníž. přenesená",J385,0)</f>
        <v>0</v>
      </c>
      <c r="BI385" s="187">
        <f>IF(N385="nulová",J385,0)</f>
        <v>0</v>
      </c>
      <c r="BJ385" s="18" t="s">
        <v>79</v>
      </c>
      <c r="BK385" s="187">
        <f>ROUND(I385*H385,2)</f>
        <v>0</v>
      </c>
      <c r="BL385" s="18" t="s">
        <v>193</v>
      </c>
      <c r="BM385" s="186" t="s">
        <v>1483</v>
      </c>
    </row>
    <row r="386" spans="1:65" s="2" customFormat="1" ht="11.25">
      <c r="A386" s="35"/>
      <c r="B386" s="36"/>
      <c r="C386" s="37"/>
      <c r="D386" s="188" t="s">
        <v>195</v>
      </c>
      <c r="E386" s="37"/>
      <c r="F386" s="189" t="s">
        <v>1484</v>
      </c>
      <c r="G386" s="37"/>
      <c r="H386" s="37"/>
      <c r="I386" s="190"/>
      <c r="J386" s="37"/>
      <c r="K386" s="37"/>
      <c r="L386" s="40"/>
      <c r="M386" s="191"/>
      <c r="N386" s="192"/>
      <c r="O386" s="65"/>
      <c r="P386" s="65"/>
      <c r="Q386" s="65"/>
      <c r="R386" s="65"/>
      <c r="S386" s="65"/>
      <c r="T386" s="66"/>
      <c r="U386" s="35"/>
      <c r="V386" s="35"/>
      <c r="W386" s="35"/>
      <c r="X386" s="35"/>
      <c r="Y386" s="35"/>
      <c r="Z386" s="35"/>
      <c r="AA386" s="35"/>
      <c r="AB386" s="35"/>
      <c r="AC386" s="35"/>
      <c r="AD386" s="35"/>
      <c r="AE386" s="35"/>
      <c r="AT386" s="18" t="s">
        <v>195</v>
      </c>
      <c r="AU386" s="18" t="s">
        <v>81</v>
      </c>
    </row>
    <row r="387" spans="1:65" s="13" customFormat="1" ht="11.25">
      <c r="B387" s="193"/>
      <c r="C387" s="194"/>
      <c r="D387" s="195" t="s">
        <v>197</v>
      </c>
      <c r="E387" s="196" t="s">
        <v>19</v>
      </c>
      <c r="F387" s="197" t="s">
        <v>1179</v>
      </c>
      <c r="G387" s="194"/>
      <c r="H387" s="198">
        <v>2144.5500000000002</v>
      </c>
      <c r="I387" s="199"/>
      <c r="J387" s="194"/>
      <c r="K387" s="194"/>
      <c r="L387" s="200"/>
      <c r="M387" s="201"/>
      <c r="N387" s="202"/>
      <c r="O387" s="202"/>
      <c r="P387" s="202"/>
      <c r="Q387" s="202"/>
      <c r="R387" s="202"/>
      <c r="S387" s="202"/>
      <c r="T387" s="203"/>
      <c r="AT387" s="204" t="s">
        <v>197</v>
      </c>
      <c r="AU387" s="204" t="s">
        <v>81</v>
      </c>
      <c r="AV387" s="13" t="s">
        <v>81</v>
      </c>
      <c r="AW387" s="13" t="s">
        <v>33</v>
      </c>
      <c r="AX387" s="13" t="s">
        <v>79</v>
      </c>
      <c r="AY387" s="204" t="s">
        <v>187</v>
      </c>
    </row>
    <row r="388" spans="1:65" s="2" customFormat="1" ht="16.5" customHeight="1">
      <c r="A388" s="35"/>
      <c r="B388" s="36"/>
      <c r="C388" s="175" t="s">
        <v>660</v>
      </c>
      <c r="D388" s="175" t="s">
        <v>189</v>
      </c>
      <c r="E388" s="176" t="s">
        <v>1485</v>
      </c>
      <c r="F388" s="177" t="s">
        <v>1486</v>
      </c>
      <c r="G388" s="178" t="s">
        <v>427</v>
      </c>
      <c r="H388" s="179">
        <v>6</v>
      </c>
      <c r="I388" s="180"/>
      <c r="J388" s="181">
        <f>ROUND(I388*H388,2)</f>
        <v>0</v>
      </c>
      <c r="K388" s="177" t="s">
        <v>192</v>
      </c>
      <c r="L388" s="40"/>
      <c r="M388" s="182" t="s">
        <v>19</v>
      </c>
      <c r="N388" s="183" t="s">
        <v>42</v>
      </c>
      <c r="O388" s="65"/>
      <c r="P388" s="184">
        <f>O388*H388</f>
        <v>0</v>
      </c>
      <c r="Q388" s="184">
        <v>0.45937</v>
      </c>
      <c r="R388" s="184">
        <f>Q388*H388</f>
        <v>2.7562199999999999</v>
      </c>
      <c r="S388" s="184">
        <v>0</v>
      </c>
      <c r="T388" s="185">
        <f>S388*H388</f>
        <v>0</v>
      </c>
      <c r="U388" s="35"/>
      <c r="V388" s="35"/>
      <c r="W388" s="35"/>
      <c r="X388" s="35"/>
      <c r="Y388" s="35"/>
      <c r="Z388" s="35"/>
      <c r="AA388" s="35"/>
      <c r="AB388" s="35"/>
      <c r="AC388" s="35"/>
      <c r="AD388" s="35"/>
      <c r="AE388" s="35"/>
      <c r="AR388" s="186" t="s">
        <v>193</v>
      </c>
      <c r="AT388" s="186" t="s">
        <v>189</v>
      </c>
      <c r="AU388" s="186" t="s">
        <v>81</v>
      </c>
      <c r="AY388" s="18" t="s">
        <v>187</v>
      </c>
      <c r="BE388" s="187">
        <f>IF(N388="základní",J388,0)</f>
        <v>0</v>
      </c>
      <c r="BF388" s="187">
        <f>IF(N388="snížená",J388,0)</f>
        <v>0</v>
      </c>
      <c r="BG388" s="187">
        <f>IF(N388="zákl. přenesená",J388,0)</f>
        <v>0</v>
      </c>
      <c r="BH388" s="187">
        <f>IF(N388="sníž. přenesená",J388,0)</f>
        <v>0</v>
      </c>
      <c r="BI388" s="187">
        <f>IF(N388="nulová",J388,0)</f>
        <v>0</v>
      </c>
      <c r="BJ388" s="18" t="s">
        <v>79</v>
      </c>
      <c r="BK388" s="187">
        <f>ROUND(I388*H388,2)</f>
        <v>0</v>
      </c>
      <c r="BL388" s="18" t="s">
        <v>193</v>
      </c>
      <c r="BM388" s="186" t="s">
        <v>1487</v>
      </c>
    </row>
    <row r="389" spans="1:65" s="2" customFormat="1" ht="11.25">
      <c r="A389" s="35"/>
      <c r="B389" s="36"/>
      <c r="C389" s="37"/>
      <c r="D389" s="188" t="s">
        <v>195</v>
      </c>
      <c r="E389" s="37"/>
      <c r="F389" s="189" t="s">
        <v>1488</v>
      </c>
      <c r="G389" s="37"/>
      <c r="H389" s="37"/>
      <c r="I389" s="190"/>
      <c r="J389" s="37"/>
      <c r="K389" s="37"/>
      <c r="L389" s="40"/>
      <c r="M389" s="191"/>
      <c r="N389" s="192"/>
      <c r="O389" s="65"/>
      <c r="P389" s="65"/>
      <c r="Q389" s="65"/>
      <c r="R389" s="65"/>
      <c r="S389" s="65"/>
      <c r="T389" s="66"/>
      <c r="U389" s="35"/>
      <c r="V389" s="35"/>
      <c r="W389" s="35"/>
      <c r="X389" s="35"/>
      <c r="Y389" s="35"/>
      <c r="Z389" s="35"/>
      <c r="AA389" s="35"/>
      <c r="AB389" s="35"/>
      <c r="AC389" s="35"/>
      <c r="AD389" s="35"/>
      <c r="AE389" s="35"/>
      <c r="AT389" s="18" t="s">
        <v>195</v>
      </c>
      <c r="AU389" s="18" t="s">
        <v>81</v>
      </c>
    </row>
    <row r="390" spans="1:65" s="2" customFormat="1" ht="24.2" customHeight="1">
      <c r="A390" s="35"/>
      <c r="B390" s="36"/>
      <c r="C390" s="175" t="s">
        <v>666</v>
      </c>
      <c r="D390" s="175" t="s">
        <v>189</v>
      </c>
      <c r="E390" s="176" t="s">
        <v>622</v>
      </c>
      <c r="F390" s="177" t="s">
        <v>623</v>
      </c>
      <c r="G390" s="178" t="s">
        <v>427</v>
      </c>
      <c r="H390" s="179">
        <v>9</v>
      </c>
      <c r="I390" s="180"/>
      <c r="J390" s="181">
        <f>ROUND(I390*H390,2)</f>
        <v>0</v>
      </c>
      <c r="K390" s="177" t="s">
        <v>192</v>
      </c>
      <c r="L390" s="40"/>
      <c r="M390" s="182" t="s">
        <v>19</v>
      </c>
      <c r="N390" s="183" t="s">
        <v>42</v>
      </c>
      <c r="O390" s="65"/>
      <c r="P390" s="184">
        <f>O390*H390</f>
        <v>0</v>
      </c>
      <c r="Q390" s="184">
        <v>0.09</v>
      </c>
      <c r="R390" s="184">
        <f>Q390*H390</f>
        <v>0.80999999999999994</v>
      </c>
      <c r="S390" s="184">
        <v>0</v>
      </c>
      <c r="T390" s="185">
        <f>S390*H390</f>
        <v>0</v>
      </c>
      <c r="U390" s="35"/>
      <c r="V390" s="35"/>
      <c r="W390" s="35"/>
      <c r="X390" s="35"/>
      <c r="Y390" s="35"/>
      <c r="Z390" s="35"/>
      <c r="AA390" s="35"/>
      <c r="AB390" s="35"/>
      <c r="AC390" s="35"/>
      <c r="AD390" s="35"/>
      <c r="AE390" s="35"/>
      <c r="AR390" s="186" t="s">
        <v>193</v>
      </c>
      <c r="AT390" s="186" t="s">
        <v>189</v>
      </c>
      <c r="AU390" s="186" t="s">
        <v>81</v>
      </c>
      <c r="AY390" s="18" t="s">
        <v>187</v>
      </c>
      <c r="BE390" s="187">
        <f>IF(N390="základní",J390,0)</f>
        <v>0</v>
      </c>
      <c r="BF390" s="187">
        <f>IF(N390="snížená",J390,0)</f>
        <v>0</v>
      </c>
      <c r="BG390" s="187">
        <f>IF(N390="zákl. přenesená",J390,0)</f>
        <v>0</v>
      </c>
      <c r="BH390" s="187">
        <f>IF(N390="sníž. přenesená",J390,0)</f>
        <v>0</v>
      </c>
      <c r="BI390" s="187">
        <f>IF(N390="nulová",J390,0)</f>
        <v>0</v>
      </c>
      <c r="BJ390" s="18" t="s">
        <v>79</v>
      </c>
      <c r="BK390" s="187">
        <f>ROUND(I390*H390,2)</f>
        <v>0</v>
      </c>
      <c r="BL390" s="18" t="s">
        <v>193</v>
      </c>
      <c r="BM390" s="186" t="s">
        <v>1489</v>
      </c>
    </row>
    <row r="391" spans="1:65" s="2" customFormat="1" ht="11.25">
      <c r="A391" s="35"/>
      <c r="B391" s="36"/>
      <c r="C391" s="37"/>
      <c r="D391" s="188" t="s">
        <v>195</v>
      </c>
      <c r="E391" s="37"/>
      <c r="F391" s="189" t="s">
        <v>625</v>
      </c>
      <c r="G391" s="37"/>
      <c r="H391" s="37"/>
      <c r="I391" s="190"/>
      <c r="J391" s="37"/>
      <c r="K391" s="37"/>
      <c r="L391" s="40"/>
      <c r="M391" s="191"/>
      <c r="N391" s="192"/>
      <c r="O391" s="65"/>
      <c r="P391" s="65"/>
      <c r="Q391" s="65"/>
      <c r="R391" s="65"/>
      <c r="S391" s="65"/>
      <c r="T391" s="66"/>
      <c r="U391" s="35"/>
      <c r="V391" s="35"/>
      <c r="W391" s="35"/>
      <c r="X391" s="35"/>
      <c r="Y391" s="35"/>
      <c r="Z391" s="35"/>
      <c r="AA391" s="35"/>
      <c r="AB391" s="35"/>
      <c r="AC391" s="35"/>
      <c r="AD391" s="35"/>
      <c r="AE391" s="35"/>
      <c r="AT391" s="18" t="s">
        <v>195</v>
      </c>
      <c r="AU391" s="18" t="s">
        <v>81</v>
      </c>
    </row>
    <row r="392" spans="1:65" s="2" customFormat="1" ht="16.5" customHeight="1">
      <c r="A392" s="35"/>
      <c r="B392" s="36"/>
      <c r="C392" s="226" t="s">
        <v>672</v>
      </c>
      <c r="D392" s="226" t="s">
        <v>346</v>
      </c>
      <c r="E392" s="227" t="s">
        <v>627</v>
      </c>
      <c r="F392" s="228" t="s">
        <v>628</v>
      </c>
      <c r="G392" s="229" t="s">
        <v>427</v>
      </c>
      <c r="H392" s="230">
        <v>9</v>
      </c>
      <c r="I392" s="231"/>
      <c r="J392" s="232">
        <f>ROUND(I392*H392,2)</f>
        <v>0</v>
      </c>
      <c r="K392" s="228" t="s">
        <v>192</v>
      </c>
      <c r="L392" s="233"/>
      <c r="M392" s="234" t="s">
        <v>19</v>
      </c>
      <c r="N392" s="235" t="s">
        <v>42</v>
      </c>
      <c r="O392" s="65"/>
      <c r="P392" s="184">
        <f>O392*H392</f>
        <v>0</v>
      </c>
      <c r="Q392" s="184">
        <v>5.4600000000000003E-2</v>
      </c>
      <c r="R392" s="184">
        <f>Q392*H392</f>
        <v>0.4914</v>
      </c>
      <c r="S392" s="184">
        <v>0</v>
      </c>
      <c r="T392" s="185">
        <f>S392*H392</f>
        <v>0</v>
      </c>
      <c r="U392" s="35"/>
      <c r="V392" s="35"/>
      <c r="W392" s="35"/>
      <c r="X392" s="35"/>
      <c r="Y392" s="35"/>
      <c r="Z392" s="35"/>
      <c r="AA392" s="35"/>
      <c r="AB392" s="35"/>
      <c r="AC392" s="35"/>
      <c r="AD392" s="35"/>
      <c r="AE392" s="35"/>
      <c r="AR392" s="186" t="s">
        <v>232</v>
      </c>
      <c r="AT392" s="186" t="s">
        <v>346</v>
      </c>
      <c r="AU392" s="186" t="s">
        <v>81</v>
      </c>
      <c r="AY392" s="18" t="s">
        <v>187</v>
      </c>
      <c r="BE392" s="187">
        <f>IF(N392="základní",J392,0)</f>
        <v>0</v>
      </c>
      <c r="BF392" s="187">
        <f>IF(N392="snížená",J392,0)</f>
        <v>0</v>
      </c>
      <c r="BG392" s="187">
        <f>IF(N392="zákl. přenesená",J392,0)</f>
        <v>0</v>
      </c>
      <c r="BH392" s="187">
        <f>IF(N392="sníž. přenesená",J392,0)</f>
        <v>0</v>
      </c>
      <c r="BI392" s="187">
        <f>IF(N392="nulová",J392,0)</f>
        <v>0</v>
      </c>
      <c r="BJ392" s="18" t="s">
        <v>79</v>
      </c>
      <c r="BK392" s="187">
        <f>ROUND(I392*H392,2)</f>
        <v>0</v>
      </c>
      <c r="BL392" s="18" t="s">
        <v>193</v>
      </c>
      <c r="BM392" s="186" t="s">
        <v>1490</v>
      </c>
    </row>
    <row r="393" spans="1:65" s="2" customFormat="1" ht="16.5" customHeight="1">
      <c r="A393" s="35"/>
      <c r="B393" s="36"/>
      <c r="C393" s="175" t="s">
        <v>678</v>
      </c>
      <c r="D393" s="175" t="s">
        <v>189</v>
      </c>
      <c r="E393" s="176" t="s">
        <v>1491</v>
      </c>
      <c r="F393" s="177" t="s">
        <v>1492</v>
      </c>
      <c r="G393" s="178" t="s">
        <v>427</v>
      </c>
      <c r="H393" s="179">
        <v>2</v>
      </c>
      <c r="I393" s="180"/>
      <c r="J393" s="181">
        <f>ROUND(I393*H393,2)</f>
        <v>0</v>
      </c>
      <c r="K393" s="177" t="s">
        <v>192</v>
      </c>
      <c r="L393" s="40"/>
      <c r="M393" s="182" t="s">
        <v>19</v>
      </c>
      <c r="N393" s="183" t="s">
        <v>42</v>
      </c>
      <c r="O393" s="65"/>
      <c r="P393" s="184">
        <f>O393*H393</f>
        <v>0</v>
      </c>
      <c r="Q393" s="184">
        <v>0.04</v>
      </c>
      <c r="R393" s="184">
        <f>Q393*H393</f>
        <v>0.08</v>
      </c>
      <c r="S393" s="184">
        <v>0</v>
      </c>
      <c r="T393" s="185">
        <f>S393*H393</f>
        <v>0</v>
      </c>
      <c r="U393" s="35"/>
      <c r="V393" s="35"/>
      <c r="W393" s="35"/>
      <c r="X393" s="35"/>
      <c r="Y393" s="35"/>
      <c r="Z393" s="35"/>
      <c r="AA393" s="35"/>
      <c r="AB393" s="35"/>
      <c r="AC393" s="35"/>
      <c r="AD393" s="35"/>
      <c r="AE393" s="35"/>
      <c r="AR393" s="186" t="s">
        <v>193</v>
      </c>
      <c r="AT393" s="186" t="s">
        <v>189</v>
      </c>
      <c r="AU393" s="186" t="s">
        <v>81</v>
      </c>
      <c r="AY393" s="18" t="s">
        <v>187</v>
      </c>
      <c r="BE393" s="187">
        <f>IF(N393="základní",J393,0)</f>
        <v>0</v>
      </c>
      <c r="BF393" s="187">
        <f>IF(N393="snížená",J393,0)</f>
        <v>0</v>
      </c>
      <c r="BG393" s="187">
        <f>IF(N393="zákl. přenesená",J393,0)</f>
        <v>0</v>
      </c>
      <c r="BH393" s="187">
        <f>IF(N393="sníž. přenesená",J393,0)</f>
        <v>0</v>
      </c>
      <c r="BI393" s="187">
        <f>IF(N393="nulová",J393,0)</f>
        <v>0</v>
      </c>
      <c r="BJ393" s="18" t="s">
        <v>79</v>
      </c>
      <c r="BK393" s="187">
        <f>ROUND(I393*H393,2)</f>
        <v>0</v>
      </c>
      <c r="BL393" s="18" t="s">
        <v>193</v>
      </c>
      <c r="BM393" s="186" t="s">
        <v>1493</v>
      </c>
    </row>
    <row r="394" spans="1:65" s="2" customFormat="1" ht="11.25">
      <c r="A394" s="35"/>
      <c r="B394" s="36"/>
      <c r="C394" s="37"/>
      <c r="D394" s="188" t="s">
        <v>195</v>
      </c>
      <c r="E394" s="37"/>
      <c r="F394" s="189" t="s">
        <v>1494</v>
      </c>
      <c r="G394" s="37"/>
      <c r="H394" s="37"/>
      <c r="I394" s="190"/>
      <c r="J394" s="37"/>
      <c r="K394" s="37"/>
      <c r="L394" s="40"/>
      <c r="M394" s="191"/>
      <c r="N394" s="192"/>
      <c r="O394" s="65"/>
      <c r="P394" s="65"/>
      <c r="Q394" s="65"/>
      <c r="R394" s="65"/>
      <c r="S394" s="65"/>
      <c r="T394" s="66"/>
      <c r="U394" s="35"/>
      <c r="V394" s="35"/>
      <c r="W394" s="35"/>
      <c r="X394" s="35"/>
      <c r="Y394" s="35"/>
      <c r="Z394" s="35"/>
      <c r="AA394" s="35"/>
      <c r="AB394" s="35"/>
      <c r="AC394" s="35"/>
      <c r="AD394" s="35"/>
      <c r="AE394" s="35"/>
      <c r="AT394" s="18" t="s">
        <v>195</v>
      </c>
      <c r="AU394" s="18" t="s">
        <v>81</v>
      </c>
    </row>
    <row r="395" spans="1:65" s="13" customFormat="1" ht="11.25">
      <c r="B395" s="193"/>
      <c r="C395" s="194"/>
      <c r="D395" s="195" t="s">
        <v>197</v>
      </c>
      <c r="E395" s="196" t="s">
        <v>19</v>
      </c>
      <c r="F395" s="197" t="s">
        <v>1495</v>
      </c>
      <c r="G395" s="194"/>
      <c r="H395" s="198">
        <v>2</v>
      </c>
      <c r="I395" s="199"/>
      <c r="J395" s="194"/>
      <c r="K395" s="194"/>
      <c r="L395" s="200"/>
      <c r="M395" s="201"/>
      <c r="N395" s="202"/>
      <c r="O395" s="202"/>
      <c r="P395" s="202"/>
      <c r="Q395" s="202"/>
      <c r="R395" s="202"/>
      <c r="S395" s="202"/>
      <c r="T395" s="203"/>
      <c r="AT395" s="204" t="s">
        <v>197</v>
      </c>
      <c r="AU395" s="204" t="s">
        <v>81</v>
      </c>
      <c r="AV395" s="13" t="s">
        <v>81</v>
      </c>
      <c r="AW395" s="13" t="s">
        <v>33</v>
      </c>
      <c r="AX395" s="13" t="s">
        <v>79</v>
      </c>
      <c r="AY395" s="204" t="s">
        <v>187</v>
      </c>
    </row>
    <row r="396" spans="1:65" s="2" customFormat="1" ht="16.5" customHeight="1">
      <c r="A396" s="35"/>
      <c r="B396" s="36"/>
      <c r="C396" s="226" t="s">
        <v>683</v>
      </c>
      <c r="D396" s="226" t="s">
        <v>346</v>
      </c>
      <c r="E396" s="227" t="s">
        <v>1496</v>
      </c>
      <c r="F396" s="228" t="s">
        <v>1497</v>
      </c>
      <c r="G396" s="229" t="s">
        <v>427</v>
      </c>
      <c r="H396" s="230">
        <v>2</v>
      </c>
      <c r="I396" s="231"/>
      <c r="J396" s="232">
        <f>ROUND(I396*H396,2)</f>
        <v>0</v>
      </c>
      <c r="K396" s="228" t="s">
        <v>192</v>
      </c>
      <c r="L396" s="233"/>
      <c r="M396" s="234" t="s">
        <v>19</v>
      </c>
      <c r="N396" s="235" t="s">
        <v>42</v>
      </c>
      <c r="O396" s="65"/>
      <c r="P396" s="184">
        <f>O396*H396</f>
        <v>0</v>
      </c>
      <c r="Q396" s="184">
        <v>1.3299999999999999E-2</v>
      </c>
      <c r="R396" s="184">
        <f>Q396*H396</f>
        <v>2.6599999999999999E-2</v>
      </c>
      <c r="S396" s="184">
        <v>0</v>
      </c>
      <c r="T396" s="185">
        <f>S396*H396</f>
        <v>0</v>
      </c>
      <c r="U396" s="35"/>
      <c r="V396" s="35"/>
      <c r="W396" s="35"/>
      <c r="X396" s="35"/>
      <c r="Y396" s="35"/>
      <c r="Z396" s="35"/>
      <c r="AA396" s="35"/>
      <c r="AB396" s="35"/>
      <c r="AC396" s="35"/>
      <c r="AD396" s="35"/>
      <c r="AE396" s="35"/>
      <c r="AR396" s="186" t="s">
        <v>232</v>
      </c>
      <c r="AT396" s="186" t="s">
        <v>346</v>
      </c>
      <c r="AU396" s="186" t="s">
        <v>81</v>
      </c>
      <c r="AY396" s="18" t="s">
        <v>187</v>
      </c>
      <c r="BE396" s="187">
        <f>IF(N396="základní",J396,0)</f>
        <v>0</v>
      </c>
      <c r="BF396" s="187">
        <f>IF(N396="snížená",J396,0)</f>
        <v>0</v>
      </c>
      <c r="BG396" s="187">
        <f>IF(N396="zákl. přenesená",J396,0)</f>
        <v>0</v>
      </c>
      <c r="BH396" s="187">
        <f>IF(N396="sníž. přenesená",J396,0)</f>
        <v>0</v>
      </c>
      <c r="BI396" s="187">
        <f>IF(N396="nulová",J396,0)</f>
        <v>0</v>
      </c>
      <c r="BJ396" s="18" t="s">
        <v>79</v>
      </c>
      <c r="BK396" s="187">
        <f>ROUND(I396*H396,2)</f>
        <v>0</v>
      </c>
      <c r="BL396" s="18" t="s">
        <v>193</v>
      </c>
      <c r="BM396" s="186" t="s">
        <v>1498</v>
      </c>
    </row>
    <row r="397" spans="1:65" s="2" customFormat="1" ht="16.5" customHeight="1">
      <c r="A397" s="35"/>
      <c r="B397" s="36"/>
      <c r="C397" s="226" t="s">
        <v>689</v>
      </c>
      <c r="D397" s="226" t="s">
        <v>346</v>
      </c>
      <c r="E397" s="227" t="s">
        <v>1499</v>
      </c>
      <c r="F397" s="228" t="s">
        <v>1500</v>
      </c>
      <c r="G397" s="229" t="s">
        <v>427</v>
      </c>
      <c r="H397" s="230">
        <v>2</v>
      </c>
      <c r="I397" s="231"/>
      <c r="J397" s="232">
        <f>ROUND(I397*H397,2)</f>
        <v>0</v>
      </c>
      <c r="K397" s="228" t="s">
        <v>192</v>
      </c>
      <c r="L397" s="233"/>
      <c r="M397" s="234" t="s">
        <v>19</v>
      </c>
      <c r="N397" s="235" t="s">
        <v>42</v>
      </c>
      <c r="O397" s="65"/>
      <c r="P397" s="184">
        <f>O397*H397</f>
        <v>0</v>
      </c>
      <c r="Q397" s="184">
        <v>2.9999999999999997E-4</v>
      </c>
      <c r="R397" s="184">
        <f>Q397*H397</f>
        <v>5.9999999999999995E-4</v>
      </c>
      <c r="S397" s="184">
        <v>0</v>
      </c>
      <c r="T397" s="185">
        <f>S397*H397</f>
        <v>0</v>
      </c>
      <c r="U397" s="35"/>
      <c r="V397" s="35"/>
      <c r="W397" s="35"/>
      <c r="X397" s="35"/>
      <c r="Y397" s="35"/>
      <c r="Z397" s="35"/>
      <c r="AA397" s="35"/>
      <c r="AB397" s="35"/>
      <c r="AC397" s="35"/>
      <c r="AD397" s="35"/>
      <c r="AE397" s="35"/>
      <c r="AR397" s="186" t="s">
        <v>232</v>
      </c>
      <c r="AT397" s="186" t="s">
        <v>346</v>
      </c>
      <c r="AU397" s="186" t="s">
        <v>81</v>
      </c>
      <c r="AY397" s="18" t="s">
        <v>187</v>
      </c>
      <c r="BE397" s="187">
        <f>IF(N397="základní",J397,0)</f>
        <v>0</v>
      </c>
      <c r="BF397" s="187">
        <f>IF(N397="snížená",J397,0)</f>
        <v>0</v>
      </c>
      <c r="BG397" s="187">
        <f>IF(N397="zákl. přenesená",J397,0)</f>
        <v>0</v>
      </c>
      <c r="BH397" s="187">
        <f>IF(N397="sníž. přenesená",J397,0)</f>
        <v>0</v>
      </c>
      <c r="BI397" s="187">
        <f>IF(N397="nulová",J397,0)</f>
        <v>0</v>
      </c>
      <c r="BJ397" s="18" t="s">
        <v>79</v>
      </c>
      <c r="BK397" s="187">
        <f>ROUND(I397*H397,2)</f>
        <v>0</v>
      </c>
      <c r="BL397" s="18" t="s">
        <v>193</v>
      </c>
      <c r="BM397" s="186" t="s">
        <v>1501</v>
      </c>
    </row>
    <row r="398" spans="1:65" s="2" customFormat="1" ht="16.5" customHeight="1">
      <c r="A398" s="35"/>
      <c r="B398" s="36"/>
      <c r="C398" s="175" t="s">
        <v>694</v>
      </c>
      <c r="D398" s="175" t="s">
        <v>189</v>
      </c>
      <c r="E398" s="176" t="s">
        <v>1502</v>
      </c>
      <c r="F398" s="177" t="s">
        <v>1503</v>
      </c>
      <c r="G398" s="178" t="s">
        <v>427</v>
      </c>
      <c r="H398" s="179">
        <v>9</v>
      </c>
      <c r="I398" s="180"/>
      <c r="J398" s="181">
        <f>ROUND(I398*H398,2)</f>
        <v>0</v>
      </c>
      <c r="K398" s="177" t="s">
        <v>192</v>
      </c>
      <c r="L398" s="40"/>
      <c r="M398" s="182" t="s">
        <v>19</v>
      </c>
      <c r="N398" s="183" t="s">
        <v>42</v>
      </c>
      <c r="O398" s="65"/>
      <c r="P398" s="184">
        <f>O398*H398</f>
        <v>0</v>
      </c>
      <c r="Q398" s="184">
        <v>1.6000000000000001E-4</v>
      </c>
      <c r="R398" s="184">
        <f>Q398*H398</f>
        <v>1.4400000000000001E-3</v>
      </c>
      <c r="S398" s="184">
        <v>0</v>
      </c>
      <c r="T398" s="185">
        <f>S398*H398</f>
        <v>0</v>
      </c>
      <c r="U398" s="35"/>
      <c r="V398" s="35"/>
      <c r="W398" s="35"/>
      <c r="X398" s="35"/>
      <c r="Y398" s="35"/>
      <c r="Z398" s="35"/>
      <c r="AA398" s="35"/>
      <c r="AB398" s="35"/>
      <c r="AC398" s="35"/>
      <c r="AD398" s="35"/>
      <c r="AE398" s="35"/>
      <c r="AR398" s="186" t="s">
        <v>193</v>
      </c>
      <c r="AT398" s="186" t="s">
        <v>189</v>
      </c>
      <c r="AU398" s="186" t="s">
        <v>81</v>
      </c>
      <c r="AY398" s="18" t="s">
        <v>187</v>
      </c>
      <c r="BE398" s="187">
        <f>IF(N398="základní",J398,0)</f>
        <v>0</v>
      </c>
      <c r="BF398" s="187">
        <f>IF(N398="snížená",J398,0)</f>
        <v>0</v>
      </c>
      <c r="BG398" s="187">
        <f>IF(N398="zákl. přenesená",J398,0)</f>
        <v>0</v>
      </c>
      <c r="BH398" s="187">
        <f>IF(N398="sníž. přenesená",J398,0)</f>
        <v>0</v>
      </c>
      <c r="BI398" s="187">
        <f>IF(N398="nulová",J398,0)</f>
        <v>0</v>
      </c>
      <c r="BJ398" s="18" t="s">
        <v>79</v>
      </c>
      <c r="BK398" s="187">
        <f>ROUND(I398*H398,2)</f>
        <v>0</v>
      </c>
      <c r="BL398" s="18" t="s">
        <v>193</v>
      </c>
      <c r="BM398" s="186" t="s">
        <v>1504</v>
      </c>
    </row>
    <row r="399" spans="1:65" s="2" customFormat="1" ht="11.25">
      <c r="A399" s="35"/>
      <c r="B399" s="36"/>
      <c r="C399" s="37"/>
      <c r="D399" s="188" t="s">
        <v>195</v>
      </c>
      <c r="E399" s="37"/>
      <c r="F399" s="189" t="s">
        <v>1505</v>
      </c>
      <c r="G399" s="37"/>
      <c r="H399" s="37"/>
      <c r="I399" s="190"/>
      <c r="J399" s="37"/>
      <c r="K399" s="37"/>
      <c r="L399" s="40"/>
      <c r="M399" s="191"/>
      <c r="N399" s="192"/>
      <c r="O399" s="65"/>
      <c r="P399" s="65"/>
      <c r="Q399" s="65"/>
      <c r="R399" s="65"/>
      <c r="S399" s="65"/>
      <c r="T399" s="66"/>
      <c r="U399" s="35"/>
      <c r="V399" s="35"/>
      <c r="W399" s="35"/>
      <c r="X399" s="35"/>
      <c r="Y399" s="35"/>
      <c r="Z399" s="35"/>
      <c r="AA399" s="35"/>
      <c r="AB399" s="35"/>
      <c r="AC399" s="35"/>
      <c r="AD399" s="35"/>
      <c r="AE399" s="35"/>
      <c r="AT399" s="18" t="s">
        <v>195</v>
      </c>
      <c r="AU399" s="18" t="s">
        <v>81</v>
      </c>
    </row>
    <row r="400" spans="1:65" s="2" customFormat="1" ht="16.5" customHeight="1">
      <c r="A400" s="35"/>
      <c r="B400" s="36"/>
      <c r="C400" s="226" t="s">
        <v>702</v>
      </c>
      <c r="D400" s="226" t="s">
        <v>346</v>
      </c>
      <c r="E400" s="227" t="s">
        <v>1506</v>
      </c>
      <c r="F400" s="228" t="s">
        <v>1507</v>
      </c>
      <c r="G400" s="229" t="s">
        <v>427</v>
      </c>
      <c r="H400" s="230">
        <v>9</v>
      </c>
      <c r="I400" s="231"/>
      <c r="J400" s="232">
        <f>ROUND(I400*H400,2)</f>
        <v>0</v>
      </c>
      <c r="K400" s="228" t="s">
        <v>19</v>
      </c>
      <c r="L400" s="233"/>
      <c r="M400" s="234" t="s">
        <v>19</v>
      </c>
      <c r="N400" s="235" t="s">
        <v>42</v>
      </c>
      <c r="O400" s="65"/>
      <c r="P400" s="184">
        <f>O400*H400</f>
        <v>0</v>
      </c>
      <c r="Q400" s="184">
        <v>6.1000000000000004E-3</v>
      </c>
      <c r="R400" s="184">
        <f>Q400*H400</f>
        <v>5.4900000000000004E-2</v>
      </c>
      <c r="S400" s="184">
        <v>0</v>
      </c>
      <c r="T400" s="185">
        <f>S400*H400</f>
        <v>0</v>
      </c>
      <c r="U400" s="35"/>
      <c r="V400" s="35"/>
      <c r="W400" s="35"/>
      <c r="X400" s="35"/>
      <c r="Y400" s="35"/>
      <c r="Z400" s="35"/>
      <c r="AA400" s="35"/>
      <c r="AB400" s="35"/>
      <c r="AC400" s="35"/>
      <c r="AD400" s="35"/>
      <c r="AE400" s="35"/>
      <c r="AR400" s="186" t="s">
        <v>232</v>
      </c>
      <c r="AT400" s="186" t="s">
        <v>346</v>
      </c>
      <c r="AU400" s="186" t="s">
        <v>81</v>
      </c>
      <c r="AY400" s="18" t="s">
        <v>187</v>
      </c>
      <c r="BE400" s="187">
        <f>IF(N400="základní",J400,0)</f>
        <v>0</v>
      </c>
      <c r="BF400" s="187">
        <f>IF(N400="snížená",J400,0)</f>
        <v>0</v>
      </c>
      <c r="BG400" s="187">
        <f>IF(N400="zákl. přenesená",J400,0)</f>
        <v>0</v>
      </c>
      <c r="BH400" s="187">
        <f>IF(N400="sníž. přenesená",J400,0)</f>
        <v>0</v>
      </c>
      <c r="BI400" s="187">
        <f>IF(N400="nulová",J400,0)</f>
        <v>0</v>
      </c>
      <c r="BJ400" s="18" t="s">
        <v>79</v>
      </c>
      <c r="BK400" s="187">
        <f>ROUND(I400*H400,2)</f>
        <v>0</v>
      </c>
      <c r="BL400" s="18" t="s">
        <v>193</v>
      </c>
      <c r="BM400" s="186" t="s">
        <v>1508</v>
      </c>
    </row>
    <row r="401" spans="1:65" s="2" customFormat="1" ht="16.5" customHeight="1">
      <c r="A401" s="35"/>
      <c r="B401" s="36"/>
      <c r="C401" s="175" t="s">
        <v>1509</v>
      </c>
      <c r="D401" s="175" t="s">
        <v>189</v>
      </c>
      <c r="E401" s="176" t="s">
        <v>1510</v>
      </c>
      <c r="F401" s="177" t="s">
        <v>1511</v>
      </c>
      <c r="G401" s="178" t="s">
        <v>128</v>
      </c>
      <c r="H401" s="179">
        <v>2144.5500000000002</v>
      </c>
      <c r="I401" s="180"/>
      <c r="J401" s="181">
        <f>ROUND(I401*H401,2)</f>
        <v>0</v>
      </c>
      <c r="K401" s="177" t="s">
        <v>192</v>
      </c>
      <c r="L401" s="40"/>
      <c r="M401" s="182" t="s">
        <v>19</v>
      </c>
      <c r="N401" s="183" t="s">
        <v>42</v>
      </c>
      <c r="O401" s="65"/>
      <c r="P401" s="184">
        <f>O401*H401</f>
        <v>0</v>
      </c>
      <c r="Q401" s="184">
        <v>1.9000000000000001E-4</v>
      </c>
      <c r="R401" s="184">
        <f>Q401*H401</f>
        <v>0.40746450000000006</v>
      </c>
      <c r="S401" s="184">
        <v>0</v>
      </c>
      <c r="T401" s="185">
        <f>S401*H401</f>
        <v>0</v>
      </c>
      <c r="U401" s="35"/>
      <c r="V401" s="35"/>
      <c r="W401" s="35"/>
      <c r="X401" s="35"/>
      <c r="Y401" s="35"/>
      <c r="Z401" s="35"/>
      <c r="AA401" s="35"/>
      <c r="AB401" s="35"/>
      <c r="AC401" s="35"/>
      <c r="AD401" s="35"/>
      <c r="AE401" s="35"/>
      <c r="AR401" s="186" t="s">
        <v>193</v>
      </c>
      <c r="AT401" s="186" t="s">
        <v>189</v>
      </c>
      <c r="AU401" s="186" t="s">
        <v>81</v>
      </c>
      <c r="AY401" s="18" t="s">
        <v>187</v>
      </c>
      <c r="BE401" s="187">
        <f>IF(N401="základní",J401,0)</f>
        <v>0</v>
      </c>
      <c r="BF401" s="187">
        <f>IF(N401="snížená",J401,0)</f>
        <v>0</v>
      </c>
      <c r="BG401" s="187">
        <f>IF(N401="zákl. přenesená",J401,0)</f>
        <v>0</v>
      </c>
      <c r="BH401" s="187">
        <f>IF(N401="sníž. přenesená",J401,0)</f>
        <v>0</v>
      </c>
      <c r="BI401" s="187">
        <f>IF(N401="nulová",J401,0)</f>
        <v>0</v>
      </c>
      <c r="BJ401" s="18" t="s">
        <v>79</v>
      </c>
      <c r="BK401" s="187">
        <f>ROUND(I401*H401,2)</f>
        <v>0</v>
      </c>
      <c r="BL401" s="18" t="s">
        <v>193</v>
      </c>
      <c r="BM401" s="186" t="s">
        <v>1512</v>
      </c>
    </row>
    <row r="402" spans="1:65" s="2" customFormat="1" ht="11.25">
      <c r="A402" s="35"/>
      <c r="B402" s="36"/>
      <c r="C402" s="37"/>
      <c r="D402" s="188" t="s">
        <v>195</v>
      </c>
      <c r="E402" s="37"/>
      <c r="F402" s="189" t="s">
        <v>1513</v>
      </c>
      <c r="G402" s="37"/>
      <c r="H402" s="37"/>
      <c r="I402" s="190"/>
      <c r="J402" s="37"/>
      <c r="K402" s="37"/>
      <c r="L402" s="40"/>
      <c r="M402" s="191"/>
      <c r="N402" s="192"/>
      <c r="O402" s="65"/>
      <c r="P402" s="65"/>
      <c r="Q402" s="65"/>
      <c r="R402" s="65"/>
      <c r="S402" s="65"/>
      <c r="T402" s="66"/>
      <c r="U402" s="35"/>
      <c r="V402" s="35"/>
      <c r="W402" s="35"/>
      <c r="X402" s="35"/>
      <c r="Y402" s="35"/>
      <c r="Z402" s="35"/>
      <c r="AA402" s="35"/>
      <c r="AB402" s="35"/>
      <c r="AC402" s="35"/>
      <c r="AD402" s="35"/>
      <c r="AE402" s="35"/>
      <c r="AT402" s="18" t="s">
        <v>195</v>
      </c>
      <c r="AU402" s="18" t="s">
        <v>81</v>
      </c>
    </row>
    <row r="403" spans="1:65" s="13" customFormat="1" ht="11.25">
      <c r="B403" s="193"/>
      <c r="C403" s="194"/>
      <c r="D403" s="195" t="s">
        <v>197</v>
      </c>
      <c r="E403" s="196" t="s">
        <v>19</v>
      </c>
      <c r="F403" s="197" t="s">
        <v>1514</v>
      </c>
      <c r="G403" s="194"/>
      <c r="H403" s="198">
        <v>2144.5500000000002</v>
      </c>
      <c r="I403" s="199"/>
      <c r="J403" s="194"/>
      <c r="K403" s="194"/>
      <c r="L403" s="200"/>
      <c r="M403" s="201"/>
      <c r="N403" s="202"/>
      <c r="O403" s="202"/>
      <c r="P403" s="202"/>
      <c r="Q403" s="202"/>
      <c r="R403" s="202"/>
      <c r="S403" s="202"/>
      <c r="T403" s="203"/>
      <c r="AT403" s="204" t="s">
        <v>197</v>
      </c>
      <c r="AU403" s="204" t="s">
        <v>81</v>
      </c>
      <c r="AV403" s="13" t="s">
        <v>81</v>
      </c>
      <c r="AW403" s="13" t="s">
        <v>33</v>
      </c>
      <c r="AX403" s="13" t="s">
        <v>79</v>
      </c>
      <c r="AY403" s="204" t="s">
        <v>187</v>
      </c>
    </row>
    <row r="404" spans="1:65" s="2" customFormat="1" ht="16.5" customHeight="1">
      <c r="A404" s="35"/>
      <c r="B404" s="36"/>
      <c r="C404" s="175" t="s">
        <v>707</v>
      </c>
      <c r="D404" s="175" t="s">
        <v>189</v>
      </c>
      <c r="E404" s="176" t="s">
        <v>1515</v>
      </c>
      <c r="F404" s="177" t="s">
        <v>1516</v>
      </c>
      <c r="G404" s="178" t="s">
        <v>128</v>
      </c>
      <c r="H404" s="179">
        <v>1639.89</v>
      </c>
      <c r="I404" s="180"/>
      <c r="J404" s="181">
        <f>ROUND(I404*H404,2)</f>
        <v>0</v>
      </c>
      <c r="K404" s="177" t="s">
        <v>192</v>
      </c>
      <c r="L404" s="40"/>
      <c r="M404" s="182" t="s">
        <v>19</v>
      </c>
      <c r="N404" s="183" t="s">
        <v>42</v>
      </c>
      <c r="O404" s="65"/>
      <c r="P404" s="184">
        <f>O404*H404</f>
        <v>0</v>
      </c>
      <c r="Q404" s="184">
        <v>6.9999999999999994E-5</v>
      </c>
      <c r="R404" s="184">
        <f>Q404*H404</f>
        <v>0.1147923</v>
      </c>
      <c r="S404" s="184">
        <v>0</v>
      </c>
      <c r="T404" s="185">
        <f>S404*H404</f>
        <v>0</v>
      </c>
      <c r="U404" s="35"/>
      <c r="V404" s="35"/>
      <c r="W404" s="35"/>
      <c r="X404" s="35"/>
      <c r="Y404" s="35"/>
      <c r="Z404" s="35"/>
      <c r="AA404" s="35"/>
      <c r="AB404" s="35"/>
      <c r="AC404" s="35"/>
      <c r="AD404" s="35"/>
      <c r="AE404" s="35"/>
      <c r="AR404" s="186" t="s">
        <v>193</v>
      </c>
      <c r="AT404" s="186" t="s">
        <v>189</v>
      </c>
      <c r="AU404" s="186" t="s">
        <v>81</v>
      </c>
      <c r="AY404" s="18" t="s">
        <v>187</v>
      </c>
      <c r="BE404" s="187">
        <f>IF(N404="základní",J404,0)</f>
        <v>0</v>
      </c>
      <c r="BF404" s="187">
        <f>IF(N404="snížená",J404,0)</f>
        <v>0</v>
      </c>
      <c r="BG404" s="187">
        <f>IF(N404="zákl. přenesená",J404,0)</f>
        <v>0</v>
      </c>
      <c r="BH404" s="187">
        <f>IF(N404="sníž. přenesená",J404,0)</f>
        <v>0</v>
      </c>
      <c r="BI404" s="187">
        <f>IF(N404="nulová",J404,0)</f>
        <v>0</v>
      </c>
      <c r="BJ404" s="18" t="s">
        <v>79</v>
      </c>
      <c r="BK404" s="187">
        <f>ROUND(I404*H404,2)</f>
        <v>0</v>
      </c>
      <c r="BL404" s="18" t="s">
        <v>193</v>
      </c>
      <c r="BM404" s="186" t="s">
        <v>1517</v>
      </c>
    </row>
    <row r="405" spans="1:65" s="2" customFormat="1" ht="11.25">
      <c r="A405" s="35"/>
      <c r="B405" s="36"/>
      <c r="C405" s="37"/>
      <c r="D405" s="188" t="s">
        <v>195</v>
      </c>
      <c r="E405" s="37"/>
      <c r="F405" s="189" t="s">
        <v>1518</v>
      </c>
      <c r="G405" s="37"/>
      <c r="H405" s="37"/>
      <c r="I405" s="190"/>
      <c r="J405" s="37"/>
      <c r="K405" s="37"/>
      <c r="L405" s="40"/>
      <c r="M405" s="191"/>
      <c r="N405" s="192"/>
      <c r="O405" s="65"/>
      <c r="P405" s="65"/>
      <c r="Q405" s="65"/>
      <c r="R405" s="65"/>
      <c r="S405" s="65"/>
      <c r="T405" s="66"/>
      <c r="U405" s="35"/>
      <c r="V405" s="35"/>
      <c r="W405" s="35"/>
      <c r="X405" s="35"/>
      <c r="Y405" s="35"/>
      <c r="Z405" s="35"/>
      <c r="AA405" s="35"/>
      <c r="AB405" s="35"/>
      <c r="AC405" s="35"/>
      <c r="AD405" s="35"/>
      <c r="AE405" s="35"/>
      <c r="AT405" s="18" t="s">
        <v>195</v>
      </c>
      <c r="AU405" s="18" t="s">
        <v>81</v>
      </c>
    </row>
    <row r="406" spans="1:65" s="15" customFormat="1" ht="11.25">
      <c r="B406" s="216"/>
      <c r="C406" s="217"/>
      <c r="D406" s="195" t="s">
        <v>197</v>
      </c>
      <c r="E406" s="218" t="s">
        <v>19</v>
      </c>
      <c r="F406" s="219" t="s">
        <v>1519</v>
      </c>
      <c r="G406" s="217"/>
      <c r="H406" s="218" t="s">
        <v>19</v>
      </c>
      <c r="I406" s="220"/>
      <c r="J406" s="217"/>
      <c r="K406" s="217"/>
      <c r="L406" s="221"/>
      <c r="M406" s="222"/>
      <c r="N406" s="223"/>
      <c r="O406" s="223"/>
      <c r="P406" s="223"/>
      <c r="Q406" s="223"/>
      <c r="R406" s="223"/>
      <c r="S406" s="223"/>
      <c r="T406" s="224"/>
      <c r="AT406" s="225" t="s">
        <v>197</v>
      </c>
      <c r="AU406" s="225" t="s">
        <v>81</v>
      </c>
      <c r="AV406" s="15" t="s">
        <v>79</v>
      </c>
      <c r="AW406" s="15" t="s">
        <v>33</v>
      </c>
      <c r="AX406" s="15" t="s">
        <v>71</v>
      </c>
      <c r="AY406" s="225" t="s">
        <v>187</v>
      </c>
    </row>
    <row r="407" spans="1:65" s="13" customFormat="1" ht="11.25">
      <c r="B407" s="193"/>
      <c r="C407" s="194"/>
      <c r="D407" s="195" t="s">
        <v>197</v>
      </c>
      <c r="E407" s="196" t="s">
        <v>19</v>
      </c>
      <c r="F407" s="197" t="s">
        <v>1520</v>
      </c>
      <c r="G407" s="194"/>
      <c r="H407" s="198">
        <v>1639.89</v>
      </c>
      <c r="I407" s="199"/>
      <c r="J407" s="194"/>
      <c r="K407" s="194"/>
      <c r="L407" s="200"/>
      <c r="M407" s="201"/>
      <c r="N407" s="202"/>
      <c r="O407" s="202"/>
      <c r="P407" s="202"/>
      <c r="Q407" s="202"/>
      <c r="R407" s="202"/>
      <c r="S407" s="202"/>
      <c r="T407" s="203"/>
      <c r="AT407" s="204" t="s">
        <v>197</v>
      </c>
      <c r="AU407" s="204" t="s">
        <v>81</v>
      </c>
      <c r="AV407" s="13" t="s">
        <v>81</v>
      </c>
      <c r="AW407" s="13" t="s">
        <v>33</v>
      </c>
      <c r="AX407" s="13" t="s">
        <v>79</v>
      </c>
      <c r="AY407" s="204" t="s">
        <v>187</v>
      </c>
    </row>
    <row r="408" spans="1:65" s="2" customFormat="1" ht="24.2" customHeight="1">
      <c r="A408" s="35"/>
      <c r="B408" s="36"/>
      <c r="C408" s="175" t="s">
        <v>1521</v>
      </c>
      <c r="D408" s="175" t="s">
        <v>189</v>
      </c>
      <c r="E408" s="176" t="s">
        <v>1522</v>
      </c>
      <c r="F408" s="177" t="s">
        <v>1523</v>
      </c>
      <c r="G408" s="178" t="s">
        <v>427</v>
      </c>
      <c r="H408" s="179">
        <v>92</v>
      </c>
      <c r="I408" s="180"/>
      <c r="J408" s="181">
        <f>ROUND(I408*H408,2)</f>
        <v>0</v>
      </c>
      <c r="K408" s="177" t="s">
        <v>192</v>
      </c>
      <c r="L408" s="40"/>
      <c r="M408" s="182" t="s">
        <v>19</v>
      </c>
      <c r="N408" s="183" t="s">
        <v>42</v>
      </c>
      <c r="O408" s="65"/>
      <c r="P408" s="184">
        <f>O408*H408</f>
        <v>0</v>
      </c>
      <c r="Q408" s="184">
        <v>5.1000000000000004E-4</v>
      </c>
      <c r="R408" s="184">
        <f>Q408*H408</f>
        <v>4.6920000000000003E-2</v>
      </c>
      <c r="S408" s="184">
        <v>0</v>
      </c>
      <c r="T408" s="185">
        <f>S408*H408</f>
        <v>0</v>
      </c>
      <c r="U408" s="35"/>
      <c r="V408" s="35"/>
      <c r="W408" s="35"/>
      <c r="X408" s="35"/>
      <c r="Y408" s="35"/>
      <c r="Z408" s="35"/>
      <c r="AA408" s="35"/>
      <c r="AB408" s="35"/>
      <c r="AC408" s="35"/>
      <c r="AD408" s="35"/>
      <c r="AE408" s="35"/>
      <c r="AR408" s="186" t="s">
        <v>193</v>
      </c>
      <c r="AT408" s="186" t="s">
        <v>189</v>
      </c>
      <c r="AU408" s="186" t="s">
        <v>81</v>
      </c>
      <c r="AY408" s="18" t="s">
        <v>187</v>
      </c>
      <c r="BE408" s="187">
        <f>IF(N408="základní",J408,0)</f>
        <v>0</v>
      </c>
      <c r="BF408" s="187">
        <f>IF(N408="snížená",J408,0)</f>
        <v>0</v>
      </c>
      <c r="BG408" s="187">
        <f>IF(N408="zákl. přenesená",J408,0)</f>
        <v>0</v>
      </c>
      <c r="BH408" s="187">
        <f>IF(N408="sníž. přenesená",J408,0)</f>
        <v>0</v>
      </c>
      <c r="BI408" s="187">
        <f>IF(N408="nulová",J408,0)</f>
        <v>0</v>
      </c>
      <c r="BJ408" s="18" t="s">
        <v>79</v>
      </c>
      <c r="BK408" s="187">
        <f>ROUND(I408*H408,2)</f>
        <v>0</v>
      </c>
      <c r="BL408" s="18" t="s">
        <v>193</v>
      </c>
      <c r="BM408" s="186" t="s">
        <v>1524</v>
      </c>
    </row>
    <row r="409" spans="1:65" s="2" customFormat="1" ht="11.25">
      <c r="A409" s="35"/>
      <c r="B409" s="36"/>
      <c r="C409" s="37"/>
      <c r="D409" s="188" t="s">
        <v>195</v>
      </c>
      <c r="E409" s="37"/>
      <c r="F409" s="189" t="s">
        <v>1525</v>
      </c>
      <c r="G409" s="37"/>
      <c r="H409" s="37"/>
      <c r="I409" s="190"/>
      <c r="J409" s="37"/>
      <c r="K409" s="37"/>
      <c r="L409" s="40"/>
      <c r="M409" s="191"/>
      <c r="N409" s="192"/>
      <c r="O409" s="65"/>
      <c r="P409" s="65"/>
      <c r="Q409" s="65"/>
      <c r="R409" s="65"/>
      <c r="S409" s="65"/>
      <c r="T409" s="66"/>
      <c r="U409" s="35"/>
      <c r="V409" s="35"/>
      <c r="W409" s="35"/>
      <c r="X409" s="35"/>
      <c r="Y409" s="35"/>
      <c r="Z409" s="35"/>
      <c r="AA409" s="35"/>
      <c r="AB409" s="35"/>
      <c r="AC409" s="35"/>
      <c r="AD409" s="35"/>
      <c r="AE409" s="35"/>
      <c r="AT409" s="18" t="s">
        <v>195</v>
      </c>
      <c r="AU409" s="18" t="s">
        <v>81</v>
      </c>
    </row>
    <row r="410" spans="1:65" s="13" customFormat="1" ht="11.25">
      <c r="B410" s="193"/>
      <c r="C410" s="194"/>
      <c r="D410" s="195" t="s">
        <v>197</v>
      </c>
      <c r="E410" s="196" t="s">
        <v>19</v>
      </c>
      <c r="F410" s="197" t="s">
        <v>1526</v>
      </c>
      <c r="G410" s="194"/>
      <c r="H410" s="198">
        <v>92</v>
      </c>
      <c r="I410" s="199"/>
      <c r="J410" s="194"/>
      <c r="K410" s="194"/>
      <c r="L410" s="200"/>
      <c r="M410" s="201"/>
      <c r="N410" s="202"/>
      <c r="O410" s="202"/>
      <c r="P410" s="202"/>
      <c r="Q410" s="202"/>
      <c r="R410" s="202"/>
      <c r="S410" s="202"/>
      <c r="T410" s="203"/>
      <c r="AT410" s="204" t="s">
        <v>197</v>
      </c>
      <c r="AU410" s="204" t="s">
        <v>81</v>
      </c>
      <c r="AV410" s="13" t="s">
        <v>81</v>
      </c>
      <c r="AW410" s="13" t="s">
        <v>33</v>
      </c>
      <c r="AX410" s="13" t="s">
        <v>79</v>
      </c>
      <c r="AY410" s="204" t="s">
        <v>187</v>
      </c>
    </row>
    <row r="411" spans="1:65" s="2" customFormat="1" ht="16.5" customHeight="1">
      <c r="A411" s="35"/>
      <c r="B411" s="36"/>
      <c r="C411" s="175" t="s">
        <v>1527</v>
      </c>
      <c r="D411" s="175" t="s">
        <v>189</v>
      </c>
      <c r="E411" s="176" t="s">
        <v>1528</v>
      </c>
      <c r="F411" s="177" t="s">
        <v>1529</v>
      </c>
      <c r="G411" s="178" t="s">
        <v>427</v>
      </c>
      <c r="H411" s="179">
        <v>8</v>
      </c>
      <c r="I411" s="180"/>
      <c r="J411" s="181">
        <f>ROUND(I411*H411,2)</f>
        <v>0</v>
      </c>
      <c r="K411" s="177" t="s">
        <v>192</v>
      </c>
      <c r="L411" s="40"/>
      <c r="M411" s="182" t="s">
        <v>19</v>
      </c>
      <c r="N411" s="183" t="s">
        <v>42</v>
      </c>
      <c r="O411" s="65"/>
      <c r="P411" s="184">
        <f>O411*H411</f>
        <v>0</v>
      </c>
      <c r="Q411" s="184">
        <v>1.01E-3</v>
      </c>
      <c r="R411" s="184">
        <f>Q411*H411</f>
        <v>8.0800000000000004E-3</v>
      </c>
      <c r="S411" s="184">
        <v>0</v>
      </c>
      <c r="T411" s="185">
        <f>S411*H411</f>
        <v>0</v>
      </c>
      <c r="U411" s="35"/>
      <c r="V411" s="35"/>
      <c r="W411" s="35"/>
      <c r="X411" s="35"/>
      <c r="Y411" s="35"/>
      <c r="Z411" s="35"/>
      <c r="AA411" s="35"/>
      <c r="AB411" s="35"/>
      <c r="AC411" s="35"/>
      <c r="AD411" s="35"/>
      <c r="AE411" s="35"/>
      <c r="AR411" s="186" t="s">
        <v>193</v>
      </c>
      <c r="AT411" s="186" t="s">
        <v>189</v>
      </c>
      <c r="AU411" s="186" t="s">
        <v>81</v>
      </c>
      <c r="AY411" s="18" t="s">
        <v>187</v>
      </c>
      <c r="BE411" s="187">
        <f>IF(N411="základní",J411,0)</f>
        <v>0</v>
      </c>
      <c r="BF411" s="187">
        <f>IF(N411="snížená",J411,0)</f>
        <v>0</v>
      </c>
      <c r="BG411" s="187">
        <f>IF(N411="zákl. přenesená",J411,0)</f>
        <v>0</v>
      </c>
      <c r="BH411" s="187">
        <f>IF(N411="sníž. přenesená",J411,0)</f>
        <v>0</v>
      </c>
      <c r="BI411" s="187">
        <f>IF(N411="nulová",J411,0)</f>
        <v>0</v>
      </c>
      <c r="BJ411" s="18" t="s">
        <v>79</v>
      </c>
      <c r="BK411" s="187">
        <f>ROUND(I411*H411,2)</f>
        <v>0</v>
      </c>
      <c r="BL411" s="18" t="s">
        <v>193</v>
      </c>
      <c r="BM411" s="186" t="s">
        <v>1530</v>
      </c>
    </row>
    <row r="412" spans="1:65" s="2" customFormat="1" ht="11.25">
      <c r="A412" s="35"/>
      <c r="B412" s="36"/>
      <c r="C412" s="37"/>
      <c r="D412" s="188" t="s">
        <v>195</v>
      </c>
      <c r="E412" s="37"/>
      <c r="F412" s="189" t="s">
        <v>1531</v>
      </c>
      <c r="G412" s="37"/>
      <c r="H412" s="37"/>
      <c r="I412" s="190"/>
      <c r="J412" s="37"/>
      <c r="K412" s="37"/>
      <c r="L412" s="40"/>
      <c r="M412" s="191"/>
      <c r="N412" s="192"/>
      <c r="O412" s="65"/>
      <c r="P412" s="65"/>
      <c r="Q412" s="65"/>
      <c r="R412" s="65"/>
      <c r="S412" s="65"/>
      <c r="T412" s="66"/>
      <c r="U412" s="35"/>
      <c r="V412" s="35"/>
      <c r="W412" s="35"/>
      <c r="X412" s="35"/>
      <c r="Y412" s="35"/>
      <c r="Z412" s="35"/>
      <c r="AA412" s="35"/>
      <c r="AB412" s="35"/>
      <c r="AC412" s="35"/>
      <c r="AD412" s="35"/>
      <c r="AE412" s="35"/>
      <c r="AT412" s="18" t="s">
        <v>195</v>
      </c>
      <c r="AU412" s="18" t="s">
        <v>81</v>
      </c>
    </row>
    <row r="413" spans="1:65" s="12" customFormat="1" ht="22.9" customHeight="1">
      <c r="B413" s="159"/>
      <c r="C413" s="160"/>
      <c r="D413" s="161" t="s">
        <v>70</v>
      </c>
      <c r="E413" s="173" t="s">
        <v>238</v>
      </c>
      <c r="F413" s="173" t="s">
        <v>636</v>
      </c>
      <c r="G413" s="160"/>
      <c r="H413" s="160"/>
      <c r="I413" s="163"/>
      <c r="J413" s="174">
        <f>BK413</f>
        <v>0</v>
      </c>
      <c r="K413" s="160"/>
      <c r="L413" s="165"/>
      <c r="M413" s="166"/>
      <c r="N413" s="167"/>
      <c r="O413" s="167"/>
      <c r="P413" s="168">
        <f>SUM(P414:P429)</f>
        <v>0</v>
      </c>
      <c r="Q413" s="167"/>
      <c r="R413" s="168">
        <f>SUM(R414:R429)</f>
        <v>6.8233600000000005E-2</v>
      </c>
      <c r="S413" s="167"/>
      <c r="T413" s="169">
        <f>SUM(T414:T429)</f>
        <v>0</v>
      </c>
      <c r="AR413" s="170" t="s">
        <v>79</v>
      </c>
      <c r="AT413" s="171" t="s">
        <v>70</v>
      </c>
      <c r="AU413" s="171" t="s">
        <v>79</v>
      </c>
      <c r="AY413" s="170" t="s">
        <v>187</v>
      </c>
      <c r="BK413" s="172">
        <f>SUM(BK414:BK429)</f>
        <v>0</v>
      </c>
    </row>
    <row r="414" spans="1:65" s="2" customFormat="1" ht="24.2" customHeight="1">
      <c r="A414" s="35"/>
      <c r="B414" s="36"/>
      <c r="C414" s="175" t="s">
        <v>1532</v>
      </c>
      <c r="D414" s="175" t="s">
        <v>189</v>
      </c>
      <c r="E414" s="176" t="s">
        <v>638</v>
      </c>
      <c r="F414" s="177" t="s">
        <v>639</v>
      </c>
      <c r="G414" s="178" t="s">
        <v>128</v>
      </c>
      <c r="H414" s="179">
        <v>426.46</v>
      </c>
      <c r="I414" s="180"/>
      <c r="J414" s="181">
        <f>ROUND(I414*H414,2)</f>
        <v>0</v>
      </c>
      <c r="K414" s="177" t="s">
        <v>192</v>
      </c>
      <c r="L414" s="40"/>
      <c r="M414" s="182" t="s">
        <v>19</v>
      </c>
      <c r="N414" s="183" t="s">
        <v>42</v>
      </c>
      <c r="O414" s="65"/>
      <c r="P414" s="184">
        <f>O414*H414</f>
        <v>0</v>
      </c>
      <c r="Q414" s="184">
        <v>1.6000000000000001E-4</v>
      </c>
      <c r="R414" s="184">
        <f>Q414*H414</f>
        <v>6.8233600000000005E-2</v>
      </c>
      <c r="S414" s="184">
        <v>0</v>
      </c>
      <c r="T414" s="185">
        <f>S414*H414</f>
        <v>0</v>
      </c>
      <c r="U414" s="35"/>
      <c r="V414" s="35"/>
      <c r="W414" s="35"/>
      <c r="X414" s="35"/>
      <c r="Y414" s="35"/>
      <c r="Z414" s="35"/>
      <c r="AA414" s="35"/>
      <c r="AB414" s="35"/>
      <c r="AC414" s="35"/>
      <c r="AD414" s="35"/>
      <c r="AE414" s="35"/>
      <c r="AR414" s="186" t="s">
        <v>193</v>
      </c>
      <c r="AT414" s="186" t="s">
        <v>189</v>
      </c>
      <c r="AU414" s="186" t="s">
        <v>81</v>
      </c>
      <c r="AY414" s="18" t="s">
        <v>187</v>
      </c>
      <c r="BE414" s="187">
        <f>IF(N414="základní",J414,0)</f>
        <v>0</v>
      </c>
      <c r="BF414" s="187">
        <f>IF(N414="snížená",J414,0)</f>
        <v>0</v>
      </c>
      <c r="BG414" s="187">
        <f>IF(N414="zákl. přenesená",J414,0)</f>
        <v>0</v>
      </c>
      <c r="BH414" s="187">
        <f>IF(N414="sníž. přenesená",J414,0)</f>
        <v>0</v>
      </c>
      <c r="BI414" s="187">
        <f>IF(N414="nulová",J414,0)</f>
        <v>0</v>
      </c>
      <c r="BJ414" s="18" t="s">
        <v>79</v>
      </c>
      <c r="BK414" s="187">
        <f>ROUND(I414*H414,2)</f>
        <v>0</v>
      </c>
      <c r="BL414" s="18" t="s">
        <v>193</v>
      </c>
      <c r="BM414" s="186" t="s">
        <v>1533</v>
      </c>
    </row>
    <row r="415" spans="1:65" s="2" customFormat="1" ht="11.25">
      <c r="A415" s="35"/>
      <c r="B415" s="36"/>
      <c r="C415" s="37"/>
      <c r="D415" s="188" t="s">
        <v>195</v>
      </c>
      <c r="E415" s="37"/>
      <c r="F415" s="189" t="s">
        <v>641</v>
      </c>
      <c r="G415" s="37"/>
      <c r="H415" s="37"/>
      <c r="I415" s="190"/>
      <c r="J415" s="37"/>
      <c r="K415" s="37"/>
      <c r="L415" s="40"/>
      <c r="M415" s="191"/>
      <c r="N415" s="192"/>
      <c r="O415" s="65"/>
      <c r="P415" s="65"/>
      <c r="Q415" s="65"/>
      <c r="R415" s="65"/>
      <c r="S415" s="65"/>
      <c r="T415" s="66"/>
      <c r="U415" s="35"/>
      <c r="V415" s="35"/>
      <c r="W415" s="35"/>
      <c r="X415" s="35"/>
      <c r="Y415" s="35"/>
      <c r="Z415" s="35"/>
      <c r="AA415" s="35"/>
      <c r="AB415" s="35"/>
      <c r="AC415" s="35"/>
      <c r="AD415" s="35"/>
      <c r="AE415" s="35"/>
      <c r="AT415" s="18" t="s">
        <v>195</v>
      </c>
      <c r="AU415" s="18" t="s">
        <v>81</v>
      </c>
    </row>
    <row r="416" spans="1:65" s="13" customFormat="1" ht="11.25">
      <c r="B416" s="193"/>
      <c r="C416" s="194"/>
      <c r="D416" s="195" t="s">
        <v>197</v>
      </c>
      <c r="E416" s="196" t="s">
        <v>19</v>
      </c>
      <c r="F416" s="197" t="s">
        <v>1534</v>
      </c>
      <c r="G416" s="194"/>
      <c r="H416" s="198">
        <v>426.46</v>
      </c>
      <c r="I416" s="199"/>
      <c r="J416" s="194"/>
      <c r="K416" s="194"/>
      <c r="L416" s="200"/>
      <c r="M416" s="201"/>
      <c r="N416" s="202"/>
      <c r="O416" s="202"/>
      <c r="P416" s="202"/>
      <c r="Q416" s="202"/>
      <c r="R416" s="202"/>
      <c r="S416" s="202"/>
      <c r="T416" s="203"/>
      <c r="AT416" s="204" t="s">
        <v>197</v>
      </c>
      <c r="AU416" s="204" t="s">
        <v>81</v>
      </c>
      <c r="AV416" s="13" t="s">
        <v>81</v>
      </c>
      <c r="AW416" s="13" t="s">
        <v>33</v>
      </c>
      <c r="AX416" s="13" t="s">
        <v>79</v>
      </c>
      <c r="AY416" s="204" t="s">
        <v>187</v>
      </c>
    </row>
    <row r="417" spans="1:65" s="2" customFormat="1" ht="24.2" customHeight="1">
      <c r="A417" s="35"/>
      <c r="B417" s="36"/>
      <c r="C417" s="175" t="s">
        <v>1535</v>
      </c>
      <c r="D417" s="175" t="s">
        <v>189</v>
      </c>
      <c r="E417" s="176" t="s">
        <v>644</v>
      </c>
      <c r="F417" s="177" t="s">
        <v>645</v>
      </c>
      <c r="G417" s="178" t="s">
        <v>128</v>
      </c>
      <c r="H417" s="179">
        <v>426.46</v>
      </c>
      <c r="I417" s="180"/>
      <c r="J417" s="181">
        <f>ROUND(I417*H417,2)</f>
        <v>0</v>
      </c>
      <c r="K417" s="177" t="s">
        <v>192</v>
      </c>
      <c r="L417" s="40"/>
      <c r="M417" s="182" t="s">
        <v>19</v>
      </c>
      <c r="N417" s="183" t="s">
        <v>42</v>
      </c>
      <c r="O417" s="65"/>
      <c r="P417" s="184">
        <f>O417*H417</f>
        <v>0</v>
      </c>
      <c r="Q417" s="184">
        <v>0</v>
      </c>
      <c r="R417" s="184">
        <f>Q417*H417</f>
        <v>0</v>
      </c>
      <c r="S417" s="184">
        <v>0</v>
      </c>
      <c r="T417" s="185">
        <f>S417*H417</f>
        <v>0</v>
      </c>
      <c r="U417" s="35"/>
      <c r="V417" s="35"/>
      <c r="W417" s="35"/>
      <c r="X417" s="35"/>
      <c r="Y417" s="35"/>
      <c r="Z417" s="35"/>
      <c r="AA417" s="35"/>
      <c r="AB417" s="35"/>
      <c r="AC417" s="35"/>
      <c r="AD417" s="35"/>
      <c r="AE417" s="35"/>
      <c r="AR417" s="186" t="s">
        <v>193</v>
      </c>
      <c r="AT417" s="186" t="s">
        <v>189</v>
      </c>
      <c r="AU417" s="186" t="s">
        <v>81</v>
      </c>
      <c r="AY417" s="18" t="s">
        <v>187</v>
      </c>
      <c r="BE417" s="187">
        <f>IF(N417="základní",J417,0)</f>
        <v>0</v>
      </c>
      <c r="BF417" s="187">
        <f>IF(N417="snížená",J417,0)</f>
        <v>0</v>
      </c>
      <c r="BG417" s="187">
        <f>IF(N417="zákl. přenesená",J417,0)</f>
        <v>0</v>
      </c>
      <c r="BH417" s="187">
        <f>IF(N417="sníž. přenesená",J417,0)</f>
        <v>0</v>
      </c>
      <c r="BI417" s="187">
        <f>IF(N417="nulová",J417,0)</f>
        <v>0</v>
      </c>
      <c r="BJ417" s="18" t="s">
        <v>79</v>
      </c>
      <c r="BK417" s="187">
        <f>ROUND(I417*H417,2)</f>
        <v>0</v>
      </c>
      <c r="BL417" s="18" t="s">
        <v>193</v>
      </c>
      <c r="BM417" s="186" t="s">
        <v>1536</v>
      </c>
    </row>
    <row r="418" spans="1:65" s="2" customFormat="1" ht="11.25">
      <c r="A418" s="35"/>
      <c r="B418" s="36"/>
      <c r="C418" s="37"/>
      <c r="D418" s="188" t="s">
        <v>195</v>
      </c>
      <c r="E418" s="37"/>
      <c r="F418" s="189" t="s">
        <v>647</v>
      </c>
      <c r="G418" s="37"/>
      <c r="H418" s="37"/>
      <c r="I418" s="190"/>
      <c r="J418" s="37"/>
      <c r="K418" s="37"/>
      <c r="L418" s="40"/>
      <c r="M418" s="191"/>
      <c r="N418" s="192"/>
      <c r="O418" s="65"/>
      <c r="P418" s="65"/>
      <c r="Q418" s="65"/>
      <c r="R418" s="65"/>
      <c r="S418" s="65"/>
      <c r="T418" s="66"/>
      <c r="U418" s="35"/>
      <c r="V418" s="35"/>
      <c r="W418" s="35"/>
      <c r="X418" s="35"/>
      <c r="Y418" s="35"/>
      <c r="Z418" s="35"/>
      <c r="AA418" s="35"/>
      <c r="AB418" s="35"/>
      <c r="AC418" s="35"/>
      <c r="AD418" s="35"/>
      <c r="AE418" s="35"/>
      <c r="AT418" s="18" t="s">
        <v>195</v>
      </c>
      <c r="AU418" s="18" t="s">
        <v>81</v>
      </c>
    </row>
    <row r="419" spans="1:65" s="15" customFormat="1" ht="11.25">
      <c r="B419" s="216"/>
      <c r="C419" s="217"/>
      <c r="D419" s="195" t="s">
        <v>197</v>
      </c>
      <c r="E419" s="218" t="s">
        <v>19</v>
      </c>
      <c r="F419" s="219" t="s">
        <v>648</v>
      </c>
      <c r="G419" s="217"/>
      <c r="H419" s="218" t="s">
        <v>19</v>
      </c>
      <c r="I419" s="220"/>
      <c r="J419" s="217"/>
      <c r="K419" s="217"/>
      <c r="L419" s="221"/>
      <c r="M419" s="222"/>
      <c r="N419" s="223"/>
      <c r="O419" s="223"/>
      <c r="P419" s="223"/>
      <c r="Q419" s="223"/>
      <c r="R419" s="223"/>
      <c r="S419" s="223"/>
      <c r="T419" s="224"/>
      <c r="AT419" s="225" t="s">
        <v>197</v>
      </c>
      <c r="AU419" s="225" t="s">
        <v>81</v>
      </c>
      <c r="AV419" s="15" t="s">
        <v>79</v>
      </c>
      <c r="AW419" s="15" t="s">
        <v>33</v>
      </c>
      <c r="AX419" s="15" t="s">
        <v>71</v>
      </c>
      <c r="AY419" s="225" t="s">
        <v>187</v>
      </c>
    </row>
    <row r="420" spans="1:65" s="13" customFormat="1" ht="11.25">
      <c r="B420" s="193"/>
      <c r="C420" s="194"/>
      <c r="D420" s="195" t="s">
        <v>197</v>
      </c>
      <c r="E420" s="196" t="s">
        <v>19</v>
      </c>
      <c r="F420" s="197" t="s">
        <v>1165</v>
      </c>
      <c r="G420" s="194"/>
      <c r="H420" s="198">
        <v>28.1</v>
      </c>
      <c r="I420" s="199"/>
      <c r="J420" s="194"/>
      <c r="K420" s="194"/>
      <c r="L420" s="200"/>
      <c r="M420" s="201"/>
      <c r="N420" s="202"/>
      <c r="O420" s="202"/>
      <c r="P420" s="202"/>
      <c r="Q420" s="202"/>
      <c r="R420" s="202"/>
      <c r="S420" s="202"/>
      <c r="T420" s="203"/>
      <c r="AT420" s="204" t="s">
        <v>197</v>
      </c>
      <c r="AU420" s="204" t="s">
        <v>81</v>
      </c>
      <c r="AV420" s="13" t="s">
        <v>81</v>
      </c>
      <c r="AW420" s="13" t="s">
        <v>33</v>
      </c>
      <c r="AX420" s="13" t="s">
        <v>71</v>
      </c>
      <c r="AY420" s="204" t="s">
        <v>187</v>
      </c>
    </row>
    <row r="421" spans="1:65" s="16" customFormat="1" ht="11.25">
      <c r="B421" s="236"/>
      <c r="C421" s="237"/>
      <c r="D421" s="195" t="s">
        <v>197</v>
      </c>
      <c r="E421" s="238" t="s">
        <v>126</v>
      </c>
      <c r="F421" s="239" t="s">
        <v>507</v>
      </c>
      <c r="G421" s="237"/>
      <c r="H421" s="240">
        <v>28.1</v>
      </c>
      <c r="I421" s="241"/>
      <c r="J421" s="237"/>
      <c r="K421" s="237"/>
      <c r="L421" s="242"/>
      <c r="M421" s="243"/>
      <c r="N421" s="244"/>
      <c r="O421" s="244"/>
      <c r="P421" s="244"/>
      <c r="Q421" s="244"/>
      <c r="R421" s="244"/>
      <c r="S421" s="244"/>
      <c r="T421" s="245"/>
      <c r="AT421" s="246" t="s">
        <v>197</v>
      </c>
      <c r="AU421" s="246" t="s">
        <v>81</v>
      </c>
      <c r="AV421" s="16" t="s">
        <v>205</v>
      </c>
      <c r="AW421" s="16" t="s">
        <v>33</v>
      </c>
      <c r="AX421" s="16" t="s">
        <v>71</v>
      </c>
      <c r="AY421" s="246" t="s">
        <v>187</v>
      </c>
    </row>
    <row r="422" spans="1:65" s="15" customFormat="1" ht="11.25">
      <c r="B422" s="216"/>
      <c r="C422" s="217"/>
      <c r="D422" s="195" t="s">
        <v>197</v>
      </c>
      <c r="E422" s="218" t="s">
        <v>19</v>
      </c>
      <c r="F422" s="219" t="s">
        <v>650</v>
      </c>
      <c r="G422" s="217"/>
      <c r="H422" s="218" t="s">
        <v>19</v>
      </c>
      <c r="I422" s="220"/>
      <c r="J422" s="217"/>
      <c r="K422" s="217"/>
      <c r="L422" s="221"/>
      <c r="M422" s="222"/>
      <c r="N422" s="223"/>
      <c r="O422" s="223"/>
      <c r="P422" s="223"/>
      <c r="Q422" s="223"/>
      <c r="R422" s="223"/>
      <c r="S422" s="223"/>
      <c r="T422" s="224"/>
      <c r="AT422" s="225" t="s">
        <v>197</v>
      </c>
      <c r="AU422" s="225" t="s">
        <v>81</v>
      </c>
      <c r="AV422" s="15" t="s">
        <v>79</v>
      </c>
      <c r="AW422" s="15" t="s">
        <v>33</v>
      </c>
      <c r="AX422" s="15" t="s">
        <v>71</v>
      </c>
      <c r="AY422" s="225" t="s">
        <v>187</v>
      </c>
    </row>
    <row r="423" spans="1:65" s="13" customFormat="1" ht="11.25">
      <c r="B423" s="193"/>
      <c r="C423" s="194"/>
      <c r="D423" s="195" t="s">
        <v>197</v>
      </c>
      <c r="E423" s="196" t="s">
        <v>19</v>
      </c>
      <c r="F423" s="197" t="s">
        <v>1166</v>
      </c>
      <c r="G423" s="194"/>
      <c r="H423" s="198">
        <v>185.13</v>
      </c>
      <c r="I423" s="199"/>
      <c r="J423" s="194"/>
      <c r="K423" s="194"/>
      <c r="L423" s="200"/>
      <c r="M423" s="201"/>
      <c r="N423" s="202"/>
      <c r="O423" s="202"/>
      <c r="P423" s="202"/>
      <c r="Q423" s="202"/>
      <c r="R423" s="202"/>
      <c r="S423" s="202"/>
      <c r="T423" s="203"/>
      <c r="AT423" s="204" t="s">
        <v>197</v>
      </c>
      <c r="AU423" s="204" t="s">
        <v>81</v>
      </c>
      <c r="AV423" s="13" t="s">
        <v>81</v>
      </c>
      <c r="AW423" s="13" t="s">
        <v>33</v>
      </c>
      <c r="AX423" s="13" t="s">
        <v>71</v>
      </c>
      <c r="AY423" s="204" t="s">
        <v>187</v>
      </c>
    </row>
    <row r="424" spans="1:65" s="16" customFormat="1" ht="11.25">
      <c r="B424" s="236"/>
      <c r="C424" s="237"/>
      <c r="D424" s="195" t="s">
        <v>197</v>
      </c>
      <c r="E424" s="238" t="s">
        <v>131</v>
      </c>
      <c r="F424" s="239" t="s">
        <v>507</v>
      </c>
      <c r="G424" s="237"/>
      <c r="H424" s="240">
        <v>185.13</v>
      </c>
      <c r="I424" s="241"/>
      <c r="J424" s="237"/>
      <c r="K424" s="237"/>
      <c r="L424" s="242"/>
      <c r="M424" s="243"/>
      <c r="N424" s="244"/>
      <c r="O424" s="244"/>
      <c r="P424" s="244"/>
      <c r="Q424" s="244"/>
      <c r="R424" s="244"/>
      <c r="S424" s="244"/>
      <c r="T424" s="245"/>
      <c r="AT424" s="246" t="s">
        <v>197</v>
      </c>
      <c r="AU424" s="246" t="s">
        <v>81</v>
      </c>
      <c r="AV424" s="16" t="s">
        <v>205</v>
      </c>
      <c r="AW424" s="16" t="s">
        <v>33</v>
      </c>
      <c r="AX424" s="16" t="s">
        <v>71</v>
      </c>
      <c r="AY424" s="246" t="s">
        <v>187</v>
      </c>
    </row>
    <row r="425" spans="1:65" s="13" customFormat="1" ht="11.25">
      <c r="B425" s="193"/>
      <c r="C425" s="194"/>
      <c r="D425" s="195" t="s">
        <v>197</v>
      </c>
      <c r="E425" s="196" t="s">
        <v>19</v>
      </c>
      <c r="F425" s="197" t="s">
        <v>642</v>
      </c>
      <c r="G425" s="194"/>
      <c r="H425" s="198">
        <v>370.26</v>
      </c>
      <c r="I425" s="199"/>
      <c r="J425" s="194"/>
      <c r="K425" s="194"/>
      <c r="L425" s="200"/>
      <c r="M425" s="201"/>
      <c r="N425" s="202"/>
      <c r="O425" s="202"/>
      <c r="P425" s="202"/>
      <c r="Q425" s="202"/>
      <c r="R425" s="202"/>
      <c r="S425" s="202"/>
      <c r="T425" s="203"/>
      <c r="AT425" s="204" t="s">
        <v>197</v>
      </c>
      <c r="AU425" s="204" t="s">
        <v>81</v>
      </c>
      <c r="AV425" s="13" t="s">
        <v>81</v>
      </c>
      <c r="AW425" s="13" t="s">
        <v>33</v>
      </c>
      <c r="AX425" s="13" t="s">
        <v>71</v>
      </c>
      <c r="AY425" s="204" t="s">
        <v>187</v>
      </c>
    </row>
    <row r="426" spans="1:65" s="13" customFormat="1" ht="11.25">
      <c r="B426" s="193"/>
      <c r="C426" s="194"/>
      <c r="D426" s="195" t="s">
        <v>197</v>
      </c>
      <c r="E426" s="196" t="s">
        <v>19</v>
      </c>
      <c r="F426" s="197" t="s">
        <v>652</v>
      </c>
      <c r="G426" s="194"/>
      <c r="H426" s="198">
        <v>56.2</v>
      </c>
      <c r="I426" s="199"/>
      <c r="J426" s="194"/>
      <c r="K426" s="194"/>
      <c r="L426" s="200"/>
      <c r="M426" s="201"/>
      <c r="N426" s="202"/>
      <c r="O426" s="202"/>
      <c r="P426" s="202"/>
      <c r="Q426" s="202"/>
      <c r="R426" s="202"/>
      <c r="S426" s="202"/>
      <c r="T426" s="203"/>
      <c r="AT426" s="204" t="s">
        <v>197</v>
      </c>
      <c r="AU426" s="204" t="s">
        <v>81</v>
      </c>
      <c r="AV426" s="13" t="s">
        <v>81</v>
      </c>
      <c r="AW426" s="13" t="s">
        <v>33</v>
      </c>
      <c r="AX426" s="13" t="s">
        <v>71</v>
      </c>
      <c r="AY426" s="204" t="s">
        <v>187</v>
      </c>
    </row>
    <row r="427" spans="1:65" s="16" customFormat="1" ht="11.25">
      <c r="B427" s="236"/>
      <c r="C427" s="237"/>
      <c r="D427" s="195" t="s">
        <v>197</v>
      </c>
      <c r="E427" s="238" t="s">
        <v>19</v>
      </c>
      <c r="F427" s="239" t="s">
        <v>507</v>
      </c>
      <c r="G427" s="237"/>
      <c r="H427" s="240">
        <v>426.46</v>
      </c>
      <c r="I427" s="241"/>
      <c r="J427" s="237"/>
      <c r="K427" s="237"/>
      <c r="L427" s="242"/>
      <c r="M427" s="243"/>
      <c r="N427" s="244"/>
      <c r="O427" s="244"/>
      <c r="P427" s="244"/>
      <c r="Q427" s="244"/>
      <c r="R427" s="244"/>
      <c r="S427" s="244"/>
      <c r="T427" s="245"/>
      <c r="AT427" s="246" t="s">
        <v>197</v>
      </c>
      <c r="AU427" s="246" t="s">
        <v>81</v>
      </c>
      <c r="AV427" s="16" t="s">
        <v>205</v>
      </c>
      <c r="AW427" s="16" t="s">
        <v>33</v>
      </c>
      <c r="AX427" s="16" t="s">
        <v>79</v>
      </c>
      <c r="AY427" s="246" t="s">
        <v>187</v>
      </c>
    </row>
    <row r="428" spans="1:65" s="2" customFormat="1" ht="16.5" customHeight="1">
      <c r="A428" s="35"/>
      <c r="B428" s="36"/>
      <c r="C428" s="175" t="s">
        <v>1537</v>
      </c>
      <c r="D428" s="175" t="s">
        <v>189</v>
      </c>
      <c r="E428" s="176" t="s">
        <v>654</v>
      </c>
      <c r="F428" s="177" t="s">
        <v>655</v>
      </c>
      <c r="G428" s="178" t="s">
        <v>128</v>
      </c>
      <c r="H428" s="179">
        <v>426.46</v>
      </c>
      <c r="I428" s="180"/>
      <c r="J428" s="181">
        <f>ROUND(I428*H428,2)</f>
        <v>0</v>
      </c>
      <c r="K428" s="177" t="s">
        <v>192</v>
      </c>
      <c r="L428" s="40"/>
      <c r="M428" s="182" t="s">
        <v>19</v>
      </c>
      <c r="N428" s="183" t="s">
        <v>42</v>
      </c>
      <c r="O428" s="65"/>
      <c r="P428" s="184">
        <f>O428*H428</f>
        <v>0</v>
      </c>
      <c r="Q428" s="184">
        <v>0</v>
      </c>
      <c r="R428" s="184">
        <f>Q428*H428</f>
        <v>0</v>
      </c>
      <c r="S428" s="184">
        <v>0</v>
      </c>
      <c r="T428" s="185">
        <f>S428*H428</f>
        <v>0</v>
      </c>
      <c r="U428" s="35"/>
      <c r="V428" s="35"/>
      <c r="W428" s="35"/>
      <c r="X428" s="35"/>
      <c r="Y428" s="35"/>
      <c r="Z428" s="35"/>
      <c r="AA428" s="35"/>
      <c r="AB428" s="35"/>
      <c r="AC428" s="35"/>
      <c r="AD428" s="35"/>
      <c r="AE428" s="35"/>
      <c r="AR428" s="186" t="s">
        <v>193</v>
      </c>
      <c r="AT428" s="186" t="s">
        <v>189</v>
      </c>
      <c r="AU428" s="186" t="s">
        <v>81</v>
      </c>
      <c r="AY428" s="18" t="s">
        <v>187</v>
      </c>
      <c r="BE428" s="187">
        <f>IF(N428="základní",J428,0)</f>
        <v>0</v>
      </c>
      <c r="BF428" s="187">
        <f>IF(N428="snížená",J428,0)</f>
        <v>0</v>
      </c>
      <c r="BG428" s="187">
        <f>IF(N428="zákl. přenesená",J428,0)</f>
        <v>0</v>
      </c>
      <c r="BH428" s="187">
        <f>IF(N428="sníž. přenesená",J428,0)</f>
        <v>0</v>
      </c>
      <c r="BI428" s="187">
        <f>IF(N428="nulová",J428,0)</f>
        <v>0</v>
      </c>
      <c r="BJ428" s="18" t="s">
        <v>79</v>
      </c>
      <c r="BK428" s="187">
        <f>ROUND(I428*H428,2)</f>
        <v>0</v>
      </c>
      <c r="BL428" s="18" t="s">
        <v>193</v>
      </c>
      <c r="BM428" s="186" t="s">
        <v>1538</v>
      </c>
    </row>
    <row r="429" spans="1:65" s="2" customFormat="1" ht="11.25">
      <c r="A429" s="35"/>
      <c r="B429" s="36"/>
      <c r="C429" s="37"/>
      <c r="D429" s="188" t="s">
        <v>195</v>
      </c>
      <c r="E429" s="37"/>
      <c r="F429" s="189" t="s">
        <v>657</v>
      </c>
      <c r="G429" s="37"/>
      <c r="H429" s="37"/>
      <c r="I429" s="190"/>
      <c r="J429" s="37"/>
      <c r="K429" s="37"/>
      <c r="L429" s="40"/>
      <c r="M429" s="191"/>
      <c r="N429" s="192"/>
      <c r="O429" s="65"/>
      <c r="P429" s="65"/>
      <c r="Q429" s="65"/>
      <c r="R429" s="65"/>
      <c r="S429" s="65"/>
      <c r="T429" s="66"/>
      <c r="U429" s="35"/>
      <c r="V429" s="35"/>
      <c r="W429" s="35"/>
      <c r="X429" s="35"/>
      <c r="Y429" s="35"/>
      <c r="Z429" s="35"/>
      <c r="AA429" s="35"/>
      <c r="AB429" s="35"/>
      <c r="AC429" s="35"/>
      <c r="AD429" s="35"/>
      <c r="AE429" s="35"/>
      <c r="AT429" s="18" t="s">
        <v>195</v>
      </c>
      <c r="AU429" s="18" t="s">
        <v>81</v>
      </c>
    </row>
    <row r="430" spans="1:65" s="12" customFormat="1" ht="22.9" customHeight="1">
      <c r="B430" s="159"/>
      <c r="C430" s="160"/>
      <c r="D430" s="161" t="s">
        <v>70</v>
      </c>
      <c r="E430" s="173" t="s">
        <v>658</v>
      </c>
      <c r="F430" s="173" t="s">
        <v>659</v>
      </c>
      <c r="G430" s="160"/>
      <c r="H430" s="160"/>
      <c r="I430" s="163"/>
      <c r="J430" s="174">
        <f>BK430</f>
        <v>0</v>
      </c>
      <c r="K430" s="160"/>
      <c r="L430" s="165"/>
      <c r="M430" s="166"/>
      <c r="N430" s="167"/>
      <c r="O430" s="167"/>
      <c r="P430" s="168">
        <f>SUM(P431:P451)</f>
        <v>0</v>
      </c>
      <c r="Q430" s="167"/>
      <c r="R430" s="168">
        <f>SUM(R431:R451)</f>
        <v>0</v>
      </c>
      <c r="S430" s="167"/>
      <c r="T430" s="169">
        <f>SUM(T431:T451)</f>
        <v>0</v>
      </c>
      <c r="AR430" s="170" t="s">
        <v>79</v>
      </c>
      <c r="AT430" s="171" t="s">
        <v>70</v>
      </c>
      <c r="AU430" s="171" t="s">
        <v>79</v>
      </c>
      <c r="AY430" s="170" t="s">
        <v>187</v>
      </c>
      <c r="BK430" s="172">
        <f>SUM(BK431:BK451)</f>
        <v>0</v>
      </c>
    </row>
    <row r="431" spans="1:65" s="2" customFormat="1" ht="24.2" customHeight="1">
      <c r="A431" s="35"/>
      <c r="B431" s="36"/>
      <c r="C431" s="175" t="s">
        <v>1539</v>
      </c>
      <c r="D431" s="175" t="s">
        <v>189</v>
      </c>
      <c r="E431" s="176" t="s">
        <v>661</v>
      </c>
      <c r="F431" s="177" t="s">
        <v>662</v>
      </c>
      <c r="G431" s="178" t="s">
        <v>330</v>
      </c>
      <c r="H431" s="179">
        <v>352.84399999999999</v>
      </c>
      <c r="I431" s="180"/>
      <c r="J431" s="181">
        <f>ROUND(I431*H431,2)</f>
        <v>0</v>
      </c>
      <c r="K431" s="177" t="s">
        <v>192</v>
      </c>
      <c r="L431" s="40"/>
      <c r="M431" s="182" t="s">
        <v>19</v>
      </c>
      <c r="N431" s="183" t="s">
        <v>42</v>
      </c>
      <c r="O431" s="65"/>
      <c r="P431" s="184">
        <f>O431*H431</f>
        <v>0</v>
      </c>
      <c r="Q431" s="184">
        <v>0</v>
      </c>
      <c r="R431" s="184">
        <f>Q431*H431</f>
        <v>0</v>
      </c>
      <c r="S431" s="184">
        <v>0</v>
      </c>
      <c r="T431" s="185">
        <f>S431*H431</f>
        <v>0</v>
      </c>
      <c r="U431" s="35"/>
      <c r="V431" s="35"/>
      <c r="W431" s="35"/>
      <c r="X431" s="35"/>
      <c r="Y431" s="35"/>
      <c r="Z431" s="35"/>
      <c r="AA431" s="35"/>
      <c r="AB431" s="35"/>
      <c r="AC431" s="35"/>
      <c r="AD431" s="35"/>
      <c r="AE431" s="35"/>
      <c r="AR431" s="186" t="s">
        <v>193</v>
      </c>
      <c r="AT431" s="186" t="s">
        <v>189</v>
      </c>
      <c r="AU431" s="186" t="s">
        <v>81</v>
      </c>
      <c r="AY431" s="18" t="s">
        <v>187</v>
      </c>
      <c r="BE431" s="187">
        <f>IF(N431="základní",J431,0)</f>
        <v>0</v>
      </c>
      <c r="BF431" s="187">
        <f>IF(N431="snížená",J431,0)</f>
        <v>0</v>
      </c>
      <c r="BG431" s="187">
        <f>IF(N431="zákl. přenesená",J431,0)</f>
        <v>0</v>
      </c>
      <c r="BH431" s="187">
        <f>IF(N431="sníž. přenesená",J431,0)</f>
        <v>0</v>
      </c>
      <c r="BI431" s="187">
        <f>IF(N431="nulová",J431,0)</f>
        <v>0</v>
      </c>
      <c r="BJ431" s="18" t="s">
        <v>79</v>
      </c>
      <c r="BK431" s="187">
        <f>ROUND(I431*H431,2)</f>
        <v>0</v>
      </c>
      <c r="BL431" s="18" t="s">
        <v>193</v>
      </c>
      <c r="BM431" s="186" t="s">
        <v>1540</v>
      </c>
    </row>
    <row r="432" spans="1:65" s="2" customFormat="1" ht="11.25">
      <c r="A432" s="35"/>
      <c r="B432" s="36"/>
      <c r="C432" s="37"/>
      <c r="D432" s="188" t="s">
        <v>195</v>
      </c>
      <c r="E432" s="37"/>
      <c r="F432" s="189" t="s">
        <v>664</v>
      </c>
      <c r="G432" s="37"/>
      <c r="H432" s="37"/>
      <c r="I432" s="190"/>
      <c r="J432" s="37"/>
      <c r="K432" s="37"/>
      <c r="L432" s="40"/>
      <c r="M432" s="191"/>
      <c r="N432" s="192"/>
      <c r="O432" s="65"/>
      <c r="P432" s="65"/>
      <c r="Q432" s="65"/>
      <c r="R432" s="65"/>
      <c r="S432" s="65"/>
      <c r="T432" s="66"/>
      <c r="U432" s="35"/>
      <c r="V432" s="35"/>
      <c r="W432" s="35"/>
      <c r="X432" s="35"/>
      <c r="Y432" s="35"/>
      <c r="Z432" s="35"/>
      <c r="AA432" s="35"/>
      <c r="AB432" s="35"/>
      <c r="AC432" s="35"/>
      <c r="AD432" s="35"/>
      <c r="AE432" s="35"/>
      <c r="AT432" s="18" t="s">
        <v>195</v>
      </c>
      <c r="AU432" s="18" t="s">
        <v>81</v>
      </c>
    </row>
    <row r="433" spans="1:65" s="13" customFormat="1" ht="11.25">
      <c r="B433" s="193"/>
      <c r="C433" s="194"/>
      <c r="D433" s="195" t="s">
        <v>197</v>
      </c>
      <c r="E433" s="196" t="s">
        <v>19</v>
      </c>
      <c r="F433" s="197" t="s">
        <v>1541</v>
      </c>
      <c r="G433" s="194"/>
      <c r="H433" s="198">
        <v>352.84399999999999</v>
      </c>
      <c r="I433" s="199"/>
      <c r="J433" s="194"/>
      <c r="K433" s="194"/>
      <c r="L433" s="200"/>
      <c r="M433" s="201"/>
      <c r="N433" s="202"/>
      <c r="O433" s="202"/>
      <c r="P433" s="202"/>
      <c r="Q433" s="202"/>
      <c r="R433" s="202"/>
      <c r="S433" s="202"/>
      <c r="T433" s="203"/>
      <c r="AT433" s="204" t="s">
        <v>197</v>
      </c>
      <c r="AU433" s="204" t="s">
        <v>81</v>
      </c>
      <c r="AV433" s="13" t="s">
        <v>81</v>
      </c>
      <c r="AW433" s="13" t="s">
        <v>33</v>
      </c>
      <c r="AX433" s="13" t="s">
        <v>79</v>
      </c>
      <c r="AY433" s="204" t="s">
        <v>187</v>
      </c>
    </row>
    <row r="434" spans="1:65" s="2" customFormat="1" ht="24.2" customHeight="1">
      <c r="A434" s="35"/>
      <c r="B434" s="36"/>
      <c r="C434" s="175" t="s">
        <v>1542</v>
      </c>
      <c r="D434" s="175" t="s">
        <v>189</v>
      </c>
      <c r="E434" s="176" t="s">
        <v>667</v>
      </c>
      <c r="F434" s="177" t="s">
        <v>668</v>
      </c>
      <c r="G434" s="178" t="s">
        <v>330</v>
      </c>
      <c r="H434" s="179">
        <v>3881.2840000000001</v>
      </c>
      <c r="I434" s="180"/>
      <c r="J434" s="181">
        <f>ROUND(I434*H434,2)</f>
        <v>0</v>
      </c>
      <c r="K434" s="177" t="s">
        <v>192</v>
      </c>
      <c r="L434" s="40"/>
      <c r="M434" s="182" t="s">
        <v>19</v>
      </c>
      <c r="N434" s="183" t="s">
        <v>42</v>
      </c>
      <c r="O434" s="65"/>
      <c r="P434" s="184">
        <f>O434*H434</f>
        <v>0</v>
      </c>
      <c r="Q434" s="184">
        <v>0</v>
      </c>
      <c r="R434" s="184">
        <f>Q434*H434</f>
        <v>0</v>
      </c>
      <c r="S434" s="184">
        <v>0</v>
      </c>
      <c r="T434" s="185">
        <f>S434*H434</f>
        <v>0</v>
      </c>
      <c r="U434" s="35"/>
      <c r="V434" s="35"/>
      <c r="W434" s="35"/>
      <c r="X434" s="35"/>
      <c r="Y434" s="35"/>
      <c r="Z434" s="35"/>
      <c r="AA434" s="35"/>
      <c r="AB434" s="35"/>
      <c r="AC434" s="35"/>
      <c r="AD434" s="35"/>
      <c r="AE434" s="35"/>
      <c r="AR434" s="186" t="s">
        <v>193</v>
      </c>
      <c r="AT434" s="186" t="s">
        <v>189</v>
      </c>
      <c r="AU434" s="186" t="s">
        <v>81</v>
      </c>
      <c r="AY434" s="18" t="s">
        <v>187</v>
      </c>
      <c r="BE434" s="187">
        <f>IF(N434="základní",J434,0)</f>
        <v>0</v>
      </c>
      <c r="BF434" s="187">
        <f>IF(N434="snížená",J434,0)</f>
        <v>0</v>
      </c>
      <c r="BG434" s="187">
        <f>IF(N434="zákl. přenesená",J434,0)</f>
        <v>0</v>
      </c>
      <c r="BH434" s="187">
        <f>IF(N434="sníž. přenesená",J434,0)</f>
        <v>0</v>
      </c>
      <c r="BI434" s="187">
        <f>IF(N434="nulová",J434,0)</f>
        <v>0</v>
      </c>
      <c r="BJ434" s="18" t="s">
        <v>79</v>
      </c>
      <c r="BK434" s="187">
        <f>ROUND(I434*H434,2)</f>
        <v>0</v>
      </c>
      <c r="BL434" s="18" t="s">
        <v>193</v>
      </c>
      <c r="BM434" s="186" t="s">
        <v>1543</v>
      </c>
    </row>
    <row r="435" spans="1:65" s="2" customFormat="1" ht="11.25">
      <c r="A435" s="35"/>
      <c r="B435" s="36"/>
      <c r="C435" s="37"/>
      <c r="D435" s="188" t="s">
        <v>195</v>
      </c>
      <c r="E435" s="37"/>
      <c r="F435" s="189" t="s">
        <v>670</v>
      </c>
      <c r="G435" s="37"/>
      <c r="H435" s="37"/>
      <c r="I435" s="190"/>
      <c r="J435" s="37"/>
      <c r="K435" s="37"/>
      <c r="L435" s="40"/>
      <c r="M435" s="191"/>
      <c r="N435" s="192"/>
      <c r="O435" s="65"/>
      <c r="P435" s="65"/>
      <c r="Q435" s="65"/>
      <c r="R435" s="65"/>
      <c r="S435" s="65"/>
      <c r="T435" s="66"/>
      <c r="U435" s="35"/>
      <c r="V435" s="35"/>
      <c r="W435" s="35"/>
      <c r="X435" s="35"/>
      <c r="Y435" s="35"/>
      <c r="Z435" s="35"/>
      <c r="AA435" s="35"/>
      <c r="AB435" s="35"/>
      <c r="AC435" s="35"/>
      <c r="AD435" s="35"/>
      <c r="AE435" s="35"/>
      <c r="AT435" s="18" t="s">
        <v>195</v>
      </c>
      <c r="AU435" s="18" t="s">
        <v>81</v>
      </c>
    </row>
    <row r="436" spans="1:65" s="13" customFormat="1" ht="11.25">
      <c r="B436" s="193"/>
      <c r="C436" s="194"/>
      <c r="D436" s="195" t="s">
        <v>197</v>
      </c>
      <c r="E436" s="194"/>
      <c r="F436" s="197" t="s">
        <v>1544</v>
      </c>
      <c r="G436" s="194"/>
      <c r="H436" s="198">
        <v>3881.2840000000001</v>
      </c>
      <c r="I436" s="199"/>
      <c r="J436" s="194"/>
      <c r="K436" s="194"/>
      <c r="L436" s="200"/>
      <c r="M436" s="201"/>
      <c r="N436" s="202"/>
      <c r="O436" s="202"/>
      <c r="P436" s="202"/>
      <c r="Q436" s="202"/>
      <c r="R436" s="202"/>
      <c r="S436" s="202"/>
      <c r="T436" s="203"/>
      <c r="AT436" s="204" t="s">
        <v>197</v>
      </c>
      <c r="AU436" s="204" t="s">
        <v>81</v>
      </c>
      <c r="AV436" s="13" t="s">
        <v>81</v>
      </c>
      <c r="AW436" s="13" t="s">
        <v>4</v>
      </c>
      <c r="AX436" s="13" t="s">
        <v>79</v>
      </c>
      <c r="AY436" s="204" t="s">
        <v>187</v>
      </c>
    </row>
    <row r="437" spans="1:65" s="2" customFormat="1" ht="24.2" customHeight="1">
      <c r="A437" s="35"/>
      <c r="B437" s="36"/>
      <c r="C437" s="175" t="s">
        <v>1545</v>
      </c>
      <c r="D437" s="175" t="s">
        <v>189</v>
      </c>
      <c r="E437" s="176" t="s">
        <v>673</v>
      </c>
      <c r="F437" s="177" t="s">
        <v>674</v>
      </c>
      <c r="G437" s="178" t="s">
        <v>330</v>
      </c>
      <c r="H437" s="179">
        <v>315.18700000000001</v>
      </c>
      <c r="I437" s="180"/>
      <c r="J437" s="181">
        <f>ROUND(I437*H437,2)</f>
        <v>0</v>
      </c>
      <c r="K437" s="177" t="s">
        <v>192</v>
      </c>
      <c r="L437" s="40"/>
      <c r="M437" s="182" t="s">
        <v>19</v>
      </c>
      <c r="N437" s="183" t="s">
        <v>42</v>
      </c>
      <c r="O437" s="65"/>
      <c r="P437" s="184">
        <f>O437*H437</f>
        <v>0</v>
      </c>
      <c r="Q437" s="184">
        <v>0</v>
      </c>
      <c r="R437" s="184">
        <f>Q437*H437</f>
        <v>0</v>
      </c>
      <c r="S437" s="184">
        <v>0</v>
      </c>
      <c r="T437" s="185">
        <f>S437*H437</f>
        <v>0</v>
      </c>
      <c r="U437" s="35"/>
      <c r="V437" s="35"/>
      <c r="W437" s="35"/>
      <c r="X437" s="35"/>
      <c r="Y437" s="35"/>
      <c r="Z437" s="35"/>
      <c r="AA437" s="35"/>
      <c r="AB437" s="35"/>
      <c r="AC437" s="35"/>
      <c r="AD437" s="35"/>
      <c r="AE437" s="35"/>
      <c r="AR437" s="186" t="s">
        <v>193</v>
      </c>
      <c r="AT437" s="186" t="s">
        <v>189</v>
      </c>
      <c r="AU437" s="186" t="s">
        <v>81</v>
      </c>
      <c r="AY437" s="18" t="s">
        <v>187</v>
      </c>
      <c r="BE437" s="187">
        <f>IF(N437="základní",J437,0)</f>
        <v>0</v>
      </c>
      <c r="BF437" s="187">
        <f>IF(N437="snížená",J437,0)</f>
        <v>0</v>
      </c>
      <c r="BG437" s="187">
        <f>IF(N437="zákl. přenesená",J437,0)</f>
        <v>0</v>
      </c>
      <c r="BH437" s="187">
        <f>IF(N437="sníž. přenesená",J437,0)</f>
        <v>0</v>
      </c>
      <c r="BI437" s="187">
        <f>IF(N437="nulová",J437,0)</f>
        <v>0</v>
      </c>
      <c r="BJ437" s="18" t="s">
        <v>79</v>
      </c>
      <c r="BK437" s="187">
        <f>ROUND(I437*H437,2)</f>
        <v>0</v>
      </c>
      <c r="BL437" s="18" t="s">
        <v>193</v>
      </c>
      <c r="BM437" s="186" t="s">
        <v>1546</v>
      </c>
    </row>
    <row r="438" spans="1:65" s="2" customFormat="1" ht="11.25">
      <c r="A438" s="35"/>
      <c r="B438" s="36"/>
      <c r="C438" s="37"/>
      <c r="D438" s="188" t="s">
        <v>195</v>
      </c>
      <c r="E438" s="37"/>
      <c r="F438" s="189" t="s">
        <v>676</v>
      </c>
      <c r="G438" s="37"/>
      <c r="H438" s="37"/>
      <c r="I438" s="190"/>
      <c r="J438" s="37"/>
      <c r="K438" s="37"/>
      <c r="L438" s="40"/>
      <c r="M438" s="191"/>
      <c r="N438" s="192"/>
      <c r="O438" s="65"/>
      <c r="P438" s="65"/>
      <c r="Q438" s="65"/>
      <c r="R438" s="65"/>
      <c r="S438" s="65"/>
      <c r="T438" s="66"/>
      <c r="U438" s="35"/>
      <c r="V438" s="35"/>
      <c r="W438" s="35"/>
      <c r="X438" s="35"/>
      <c r="Y438" s="35"/>
      <c r="Z438" s="35"/>
      <c r="AA438" s="35"/>
      <c r="AB438" s="35"/>
      <c r="AC438" s="35"/>
      <c r="AD438" s="35"/>
      <c r="AE438" s="35"/>
      <c r="AT438" s="18" t="s">
        <v>195</v>
      </c>
      <c r="AU438" s="18" t="s">
        <v>81</v>
      </c>
    </row>
    <row r="439" spans="1:65" s="13" customFormat="1" ht="11.25">
      <c r="B439" s="193"/>
      <c r="C439" s="194"/>
      <c r="D439" s="195" t="s">
        <v>197</v>
      </c>
      <c r="E439" s="196" t="s">
        <v>19</v>
      </c>
      <c r="F439" s="197" t="s">
        <v>1547</v>
      </c>
      <c r="G439" s="194"/>
      <c r="H439" s="198">
        <v>315.18700000000001</v>
      </c>
      <c r="I439" s="199"/>
      <c r="J439" s="194"/>
      <c r="K439" s="194"/>
      <c r="L439" s="200"/>
      <c r="M439" s="201"/>
      <c r="N439" s="202"/>
      <c r="O439" s="202"/>
      <c r="P439" s="202"/>
      <c r="Q439" s="202"/>
      <c r="R439" s="202"/>
      <c r="S439" s="202"/>
      <c r="T439" s="203"/>
      <c r="AT439" s="204" t="s">
        <v>197</v>
      </c>
      <c r="AU439" s="204" t="s">
        <v>81</v>
      </c>
      <c r="AV439" s="13" t="s">
        <v>81</v>
      </c>
      <c r="AW439" s="13" t="s">
        <v>33</v>
      </c>
      <c r="AX439" s="13" t="s">
        <v>79</v>
      </c>
      <c r="AY439" s="204" t="s">
        <v>187</v>
      </c>
    </row>
    <row r="440" spans="1:65" s="2" customFormat="1" ht="24.2" customHeight="1">
      <c r="A440" s="35"/>
      <c r="B440" s="36"/>
      <c r="C440" s="175" t="s">
        <v>1548</v>
      </c>
      <c r="D440" s="175" t="s">
        <v>189</v>
      </c>
      <c r="E440" s="176" t="s">
        <v>679</v>
      </c>
      <c r="F440" s="177" t="s">
        <v>668</v>
      </c>
      <c r="G440" s="178" t="s">
        <v>330</v>
      </c>
      <c r="H440" s="179">
        <v>3467.0569999999998</v>
      </c>
      <c r="I440" s="180"/>
      <c r="J440" s="181">
        <f>ROUND(I440*H440,2)</f>
        <v>0</v>
      </c>
      <c r="K440" s="177" t="s">
        <v>192</v>
      </c>
      <c r="L440" s="40"/>
      <c r="M440" s="182" t="s">
        <v>19</v>
      </c>
      <c r="N440" s="183" t="s">
        <v>42</v>
      </c>
      <c r="O440" s="65"/>
      <c r="P440" s="184">
        <f>O440*H440</f>
        <v>0</v>
      </c>
      <c r="Q440" s="184">
        <v>0</v>
      </c>
      <c r="R440" s="184">
        <f>Q440*H440</f>
        <v>0</v>
      </c>
      <c r="S440" s="184">
        <v>0</v>
      </c>
      <c r="T440" s="185">
        <f>S440*H440</f>
        <v>0</v>
      </c>
      <c r="U440" s="35"/>
      <c r="V440" s="35"/>
      <c r="W440" s="35"/>
      <c r="X440" s="35"/>
      <c r="Y440" s="35"/>
      <c r="Z440" s="35"/>
      <c r="AA440" s="35"/>
      <c r="AB440" s="35"/>
      <c r="AC440" s="35"/>
      <c r="AD440" s="35"/>
      <c r="AE440" s="35"/>
      <c r="AR440" s="186" t="s">
        <v>193</v>
      </c>
      <c r="AT440" s="186" t="s">
        <v>189</v>
      </c>
      <c r="AU440" s="186" t="s">
        <v>81</v>
      </c>
      <c r="AY440" s="18" t="s">
        <v>187</v>
      </c>
      <c r="BE440" s="187">
        <f>IF(N440="základní",J440,0)</f>
        <v>0</v>
      </c>
      <c r="BF440" s="187">
        <f>IF(N440="snížená",J440,0)</f>
        <v>0</v>
      </c>
      <c r="BG440" s="187">
        <f>IF(N440="zákl. přenesená",J440,0)</f>
        <v>0</v>
      </c>
      <c r="BH440" s="187">
        <f>IF(N440="sníž. přenesená",J440,0)</f>
        <v>0</v>
      </c>
      <c r="BI440" s="187">
        <f>IF(N440="nulová",J440,0)</f>
        <v>0</v>
      </c>
      <c r="BJ440" s="18" t="s">
        <v>79</v>
      </c>
      <c r="BK440" s="187">
        <f>ROUND(I440*H440,2)</f>
        <v>0</v>
      </c>
      <c r="BL440" s="18" t="s">
        <v>193</v>
      </c>
      <c r="BM440" s="186" t="s">
        <v>1549</v>
      </c>
    </row>
    <row r="441" spans="1:65" s="2" customFormat="1" ht="11.25">
      <c r="A441" s="35"/>
      <c r="B441" s="36"/>
      <c r="C441" s="37"/>
      <c r="D441" s="188" t="s">
        <v>195</v>
      </c>
      <c r="E441" s="37"/>
      <c r="F441" s="189" t="s">
        <v>681</v>
      </c>
      <c r="G441" s="37"/>
      <c r="H441" s="37"/>
      <c r="I441" s="190"/>
      <c r="J441" s="37"/>
      <c r="K441" s="37"/>
      <c r="L441" s="40"/>
      <c r="M441" s="191"/>
      <c r="N441" s="192"/>
      <c r="O441" s="65"/>
      <c r="P441" s="65"/>
      <c r="Q441" s="65"/>
      <c r="R441" s="65"/>
      <c r="S441" s="65"/>
      <c r="T441" s="66"/>
      <c r="U441" s="35"/>
      <c r="V441" s="35"/>
      <c r="W441" s="35"/>
      <c r="X441" s="35"/>
      <c r="Y441" s="35"/>
      <c r="Z441" s="35"/>
      <c r="AA441" s="35"/>
      <c r="AB441" s="35"/>
      <c r="AC441" s="35"/>
      <c r="AD441" s="35"/>
      <c r="AE441" s="35"/>
      <c r="AT441" s="18" t="s">
        <v>195</v>
      </c>
      <c r="AU441" s="18" t="s">
        <v>81</v>
      </c>
    </row>
    <row r="442" spans="1:65" s="13" customFormat="1" ht="11.25">
      <c r="B442" s="193"/>
      <c r="C442" s="194"/>
      <c r="D442" s="195" t="s">
        <v>197</v>
      </c>
      <c r="E442" s="194"/>
      <c r="F442" s="197" t="s">
        <v>1550</v>
      </c>
      <c r="G442" s="194"/>
      <c r="H442" s="198">
        <v>3467.0569999999998</v>
      </c>
      <c r="I442" s="199"/>
      <c r="J442" s="194"/>
      <c r="K442" s="194"/>
      <c r="L442" s="200"/>
      <c r="M442" s="201"/>
      <c r="N442" s="202"/>
      <c r="O442" s="202"/>
      <c r="P442" s="202"/>
      <c r="Q442" s="202"/>
      <c r="R442" s="202"/>
      <c r="S442" s="202"/>
      <c r="T442" s="203"/>
      <c r="AT442" s="204" t="s">
        <v>197</v>
      </c>
      <c r="AU442" s="204" t="s">
        <v>81</v>
      </c>
      <c r="AV442" s="13" t="s">
        <v>81</v>
      </c>
      <c r="AW442" s="13" t="s">
        <v>4</v>
      </c>
      <c r="AX442" s="13" t="s">
        <v>79</v>
      </c>
      <c r="AY442" s="204" t="s">
        <v>187</v>
      </c>
    </row>
    <row r="443" spans="1:65" s="2" customFormat="1" ht="24.2" customHeight="1">
      <c r="A443" s="35"/>
      <c r="B443" s="36"/>
      <c r="C443" s="175" t="s">
        <v>1551</v>
      </c>
      <c r="D443" s="175" t="s">
        <v>189</v>
      </c>
      <c r="E443" s="176" t="s">
        <v>684</v>
      </c>
      <c r="F443" s="177" t="s">
        <v>685</v>
      </c>
      <c r="G443" s="178" t="s">
        <v>330</v>
      </c>
      <c r="H443" s="179">
        <v>266.53800000000001</v>
      </c>
      <c r="I443" s="180"/>
      <c r="J443" s="181">
        <f>ROUND(I443*H443,2)</f>
        <v>0</v>
      </c>
      <c r="K443" s="177" t="s">
        <v>192</v>
      </c>
      <c r="L443" s="40"/>
      <c r="M443" s="182" t="s">
        <v>19</v>
      </c>
      <c r="N443" s="183" t="s">
        <v>42</v>
      </c>
      <c r="O443" s="65"/>
      <c r="P443" s="184">
        <f>O443*H443</f>
        <v>0</v>
      </c>
      <c r="Q443" s="184">
        <v>0</v>
      </c>
      <c r="R443" s="184">
        <f>Q443*H443</f>
        <v>0</v>
      </c>
      <c r="S443" s="184">
        <v>0</v>
      </c>
      <c r="T443" s="185">
        <f>S443*H443</f>
        <v>0</v>
      </c>
      <c r="U443" s="35"/>
      <c r="V443" s="35"/>
      <c r="W443" s="35"/>
      <c r="X443" s="35"/>
      <c r="Y443" s="35"/>
      <c r="Z443" s="35"/>
      <c r="AA443" s="35"/>
      <c r="AB443" s="35"/>
      <c r="AC443" s="35"/>
      <c r="AD443" s="35"/>
      <c r="AE443" s="35"/>
      <c r="AR443" s="186" t="s">
        <v>193</v>
      </c>
      <c r="AT443" s="186" t="s">
        <v>189</v>
      </c>
      <c r="AU443" s="186" t="s">
        <v>81</v>
      </c>
      <c r="AY443" s="18" t="s">
        <v>187</v>
      </c>
      <c r="BE443" s="187">
        <f>IF(N443="základní",J443,0)</f>
        <v>0</v>
      </c>
      <c r="BF443" s="187">
        <f>IF(N443="snížená",J443,0)</f>
        <v>0</v>
      </c>
      <c r="BG443" s="187">
        <f>IF(N443="zákl. přenesená",J443,0)</f>
        <v>0</v>
      </c>
      <c r="BH443" s="187">
        <f>IF(N443="sníž. přenesená",J443,0)</f>
        <v>0</v>
      </c>
      <c r="BI443" s="187">
        <f>IF(N443="nulová",J443,0)</f>
        <v>0</v>
      </c>
      <c r="BJ443" s="18" t="s">
        <v>79</v>
      </c>
      <c r="BK443" s="187">
        <f>ROUND(I443*H443,2)</f>
        <v>0</v>
      </c>
      <c r="BL443" s="18" t="s">
        <v>193</v>
      </c>
      <c r="BM443" s="186" t="s">
        <v>1552</v>
      </c>
    </row>
    <row r="444" spans="1:65" s="2" customFormat="1" ht="11.25">
      <c r="A444" s="35"/>
      <c r="B444" s="36"/>
      <c r="C444" s="37"/>
      <c r="D444" s="188" t="s">
        <v>195</v>
      </c>
      <c r="E444" s="37"/>
      <c r="F444" s="189" t="s">
        <v>687</v>
      </c>
      <c r="G444" s="37"/>
      <c r="H444" s="37"/>
      <c r="I444" s="190"/>
      <c r="J444" s="37"/>
      <c r="K444" s="37"/>
      <c r="L444" s="40"/>
      <c r="M444" s="191"/>
      <c r="N444" s="192"/>
      <c r="O444" s="65"/>
      <c r="P444" s="65"/>
      <c r="Q444" s="65"/>
      <c r="R444" s="65"/>
      <c r="S444" s="65"/>
      <c r="T444" s="66"/>
      <c r="U444" s="35"/>
      <c r="V444" s="35"/>
      <c r="W444" s="35"/>
      <c r="X444" s="35"/>
      <c r="Y444" s="35"/>
      <c r="Z444" s="35"/>
      <c r="AA444" s="35"/>
      <c r="AB444" s="35"/>
      <c r="AC444" s="35"/>
      <c r="AD444" s="35"/>
      <c r="AE444" s="35"/>
      <c r="AT444" s="18" t="s">
        <v>195</v>
      </c>
      <c r="AU444" s="18" t="s">
        <v>81</v>
      </c>
    </row>
    <row r="445" spans="1:65" s="13" customFormat="1" ht="11.25">
      <c r="B445" s="193"/>
      <c r="C445" s="194"/>
      <c r="D445" s="195" t="s">
        <v>197</v>
      </c>
      <c r="E445" s="196" t="s">
        <v>19</v>
      </c>
      <c r="F445" s="197" t="s">
        <v>1553</v>
      </c>
      <c r="G445" s="194"/>
      <c r="H445" s="198">
        <v>266.53800000000001</v>
      </c>
      <c r="I445" s="199"/>
      <c r="J445" s="194"/>
      <c r="K445" s="194"/>
      <c r="L445" s="200"/>
      <c r="M445" s="201"/>
      <c r="N445" s="202"/>
      <c r="O445" s="202"/>
      <c r="P445" s="202"/>
      <c r="Q445" s="202"/>
      <c r="R445" s="202"/>
      <c r="S445" s="202"/>
      <c r="T445" s="203"/>
      <c r="AT445" s="204" t="s">
        <v>197</v>
      </c>
      <c r="AU445" s="204" t="s">
        <v>81</v>
      </c>
      <c r="AV445" s="13" t="s">
        <v>81</v>
      </c>
      <c r="AW445" s="13" t="s">
        <v>33</v>
      </c>
      <c r="AX445" s="13" t="s">
        <v>79</v>
      </c>
      <c r="AY445" s="204" t="s">
        <v>187</v>
      </c>
    </row>
    <row r="446" spans="1:65" s="2" customFormat="1" ht="24.2" customHeight="1">
      <c r="A446" s="35"/>
      <c r="B446" s="36"/>
      <c r="C446" s="175" t="s">
        <v>1554</v>
      </c>
      <c r="D446" s="175" t="s">
        <v>189</v>
      </c>
      <c r="E446" s="176" t="s">
        <v>690</v>
      </c>
      <c r="F446" s="177" t="s">
        <v>329</v>
      </c>
      <c r="G446" s="178" t="s">
        <v>330</v>
      </c>
      <c r="H446" s="179">
        <v>293.99299999999999</v>
      </c>
      <c r="I446" s="180"/>
      <c r="J446" s="181">
        <f>ROUND(I446*H446,2)</f>
        <v>0</v>
      </c>
      <c r="K446" s="177" t="s">
        <v>192</v>
      </c>
      <c r="L446" s="40"/>
      <c r="M446" s="182" t="s">
        <v>19</v>
      </c>
      <c r="N446" s="183" t="s">
        <v>42</v>
      </c>
      <c r="O446" s="65"/>
      <c r="P446" s="184">
        <f>O446*H446</f>
        <v>0</v>
      </c>
      <c r="Q446" s="184">
        <v>0</v>
      </c>
      <c r="R446" s="184">
        <f>Q446*H446</f>
        <v>0</v>
      </c>
      <c r="S446" s="184">
        <v>0</v>
      </c>
      <c r="T446" s="185">
        <f>S446*H446</f>
        <v>0</v>
      </c>
      <c r="U446" s="35"/>
      <c r="V446" s="35"/>
      <c r="W446" s="35"/>
      <c r="X446" s="35"/>
      <c r="Y446" s="35"/>
      <c r="Z446" s="35"/>
      <c r="AA446" s="35"/>
      <c r="AB446" s="35"/>
      <c r="AC446" s="35"/>
      <c r="AD446" s="35"/>
      <c r="AE446" s="35"/>
      <c r="AR446" s="186" t="s">
        <v>193</v>
      </c>
      <c r="AT446" s="186" t="s">
        <v>189</v>
      </c>
      <c r="AU446" s="186" t="s">
        <v>81</v>
      </c>
      <c r="AY446" s="18" t="s">
        <v>187</v>
      </c>
      <c r="BE446" s="187">
        <f>IF(N446="základní",J446,0)</f>
        <v>0</v>
      </c>
      <c r="BF446" s="187">
        <f>IF(N446="snížená",J446,0)</f>
        <v>0</v>
      </c>
      <c r="BG446" s="187">
        <f>IF(N446="zákl. přenesená",J446,0)</f>
        <v>0</v>
      </c>
      <c r="BH446" s="187">
        <f>IF(N446="sníž. přenesená",J446,0)</f>
        <v>0</v>
      </c>
      <c r="BI446" s="187">
        <f>IF(N446="nulová",J446,0)</f>
        <v>0</v>
      </c>
      <c r="BJ446" s="18" t="s">
        <v>79</v>
      </c>
      <c r="BK446" s="187">
        <f>ROUND(I446*H446,2)</f>
        <v>0</v>
      </c>
      <c r="BL446" s="18" t="s">
        <v>193</v>
      </c>
      <c r="BM446" s="186" t="s">
        <v>1555</v>
      </c>
    </row>
    <row r="447" spans="1:65" s="2" customFormat="1" ht="11.25">
      <c r="A447" s="35"/>
      <c r="B447" s="36"/>
      <c r="C447" s="37"/>
      <c r="D447" s="188" t="s">
        <v>195</v>
      </c>
      <c r="E447" s="37"/>
      <c r="F447" s="189" t="s">
        <v>692</v>
      </c>
      <c r="G447" s="37"/>
      <c r="H447" s="37"/>
      <c r="I447" s="190"/>
      <c r="J447" s="37"/>
      <c r="K447" s="37"/>
      <c r="L447" s="40"/>
      <c r="M447" s="191"/>
      <c r="N447" s="192"/>
      <c r="O447" s="65"/>
      <c r="P447" s="65"/>
      <c r="Q447" s="65"/>
      <c r="R447" s="65"/>
      <c r="S447" s="65"/>
      <c r="T447" s="66"/>
      <c r="U447" s="35"/>
      <c r="V447" s="35"/>
      <c r="W447" s="35"/>
      <c r="X447" s="35"/>
      <c r="Y447" s="35"/>
      <c r="Z447" s="35"/>
      <c r="AA447" s="35"/>
      <c r="AB447" s="35"/>
      <c r="AC447" s="35"/>
      <c r="AD447" s="35"/>
      <c r="AE447" s="35"/>
      <c r="AT447" s="18" t="s">
        <v>195</v>
      </c>
      <c r="AU447" s="18" t="s">
        <v>81</v>
      </c>
    </row>
    <row r="448" spans="1:65" s="13" customFormat="1" ht="11.25">
      <c r="B448" s="193"/>
      <c r="C448" s="194"/>
      <c r="D448" s="195" t="s">
        <v>197</v>
      </c>
      <c r="E448" s="196" t="s">
        <v>19</v>
      </c>
      <c r="F448" s="197" t="s">
        <v>1556</v>
      </c>
      <c r="G448" s="194"/>
      <c r="H448" s="198">
        <v>293.99299999999999</v>
      </c>
      <c r="I448" s="199"/>
      <c r="J448" s="194"/>
      <c r="K448" s="194"/>
      <c r="L448" s="200"/>
      <c r="M448" s="201"/>
      <c r="N448" s="202"/>
      <c r="O448" s="202"/>
      <c r="P448" s="202"/>
      <c r="Q448" s="202"/>
      <c r="R448" s="202"/>
      <c r="S448" s="202"/>
      <c r="T448" s="203"/>
      <c r="AT448" s="204" t="s">
        <v>197</v>
      </c>
      <c r="AU448" s="204" t="s">
        <v>81</v>
      </c>
      <c r="AV448" s="13" t="s">
        <v>81</v>
      </c>
      <c r="AW448" s="13" t="s">
        <v>33</v>
      </c>
      <c r="AX448" s="13" t="s">
        <v>79</v>
      </c>
      <c r="AY448" s="204" t="s">
        <v>187</v>
      </c>
    </row>
    <row r="449" spans="1:65" s="2" customFormat="1" ht="24.2" customHeight="1">
      <c r="A449" s="35"/>
      <c r="B449" s="36"/>
      <c r="C449" s="175" t="s">
        <v>1557</v>
      </c>
      <c r="D449" s="175" t="s">
        <v>189</v>
      </c>
      <c r="E449" s="176" t="s">
        <v>695</v>
      </c>
      <c r="F449" s="177" t="s">
        <v>696</v>
      </c>
      <c r="G449" s="178" t="s">
        <v>330</v>
      </c>
      <c r="H449" s="179">
        <v>107.5</v>
      </c>
      <c r="I449" s="180"/>
      <c r="J449" s="181">
        <f>ROUND(I449*H449,2)</f>
        <v>0</v>
      </c>
      <c r="K449" s="177" t="s">
        <v>192</v>
      </c>
      <c r="L449" s="40"/>
      <c r="M449" s="182" t="s">
        <v>19</v>
      </c>
      <c r="N449" s="183" t="s">
        <v>42</v>
      </c>
      <c r="O449" s="65"/>
      <c r="P449" s="184">
        <f>O449*H449</f>
        <v>0</v>
      </c>
      <c r="Q449" s="184">
        <v>0</v>
      </c>
      <c r="R449" s="184">
        <f>Q449*H449</f>
        <v>0</v>
      </c>
      <c r="S449" s="184">
        <v>0</v>
      </c>
      <c r="T449" s="185">
        <f>S449*H449</f>
        <v>0</v>
      </c>
      <c r="U449" s="35"/>
      <c r="V449" s="35"/>
      <c r="W449" s="35"/>
      <c r="X449" s="35"/>
      <c r="Y449" s="35"/>
      <c r="Z449" s="35"/>
      <c r="AA449" s="35"/>
      <c r="AB449" s="35"/>
      <c r="AC449" s="35"/>
      <c r="AD449" s="35"/>
      <c r="AE449" s="35"/>
      <c r="AR449" s="186" t="s">
        <v>193</v>
      </c>
      <c r="AT449" s="186" t="s">
        <v>189</v>
      </c>
      <c r="AU449" s="186" t="s">
        <v>81</v>
      </c>
      <c r="AY449" s="18" t="s">
        <v>187</v>
      </c>
      <c r="BE449" s="187">
        <f>IF(N449="základní",J449,0)</f>
        <v>0</v>
      </c>
      <c r="BF449" s="187">
        <f>IF(N449="snížená",J449,0)</f>
        <v>0</v>
      </c>
      <c r="BG449" s="187">
        <f>IF(N449="zákl. přenesená",J449,0)</f>
        <v>0</v>
      </c>
      <c r="BH449" s="187">
        <f>IF(N449="sníž. přenesená",J449,0)</f>
        <v>0</v>
      </c>
      <c r="BI449" s="187">
        <f>IF(N449="nulová",J449,0)</f>
        <v>0</v>
      </c>
      <c r="BJ449" s="18" t="s">
        <v>79</v>
      </c>
      <c r="BK449" s="187">
        <f>ROUND(I449*H449,2)</f>
        <v>0</v>
      </c>
      <c r="BL449" s="18" t="s">
        <v>193</v>
      </c>
      <c r="BM449" s="186" t="s">
        <v>1558</v>
      </c>
    </row>
    <row r="450" spans="1:65" s="2" customFormat="1" ht="11.25">
      <c r="A450" s="35"/>
      <c r="B450" s="36"/>
      <c r="C450" s="37"/>
      <c r="D450" s="188" t="s">
        <v>195</v>
      </c>
      <c r="E450" s="37"/>
      <c r="F450" s="189" t="s">
        <v>698</v>
      </c>
      <c r="G450" s="37"/>
      <c r="H450" s="37"/>
      <c r="I450" s="190"/>
      <c r="J450" s="37"/>
      <c r="K450" s="37"/>
      <c r="L450" s="40"/>
      <c r="M450" s="191"/>
      <c r="N450" s="192"/>
      <c r="O450" s="65"/>
      <c r="P450" s="65"/>
      <c r="Q450" s="65"/>
      <c r="R450" s="65"/>
      <c r="S450" s="65"/>
      <c r="T450" s="66"/>
      <c r="U450" s="35"/>
      <c r="V450" s="35"/>
      <c r="W450" s="35"/>
      <c r="X450" s="35"/>
      <c r="Y450" s="35"/>
      <c r="Z450" s="35"/>
      <c r="AA450" s="35"/>
      <c r="AB450" s="35"/>
      <c r="AC450" s="35"/>
      <c r="AD450" s="35"/>
      <c r="AE450" s="35"/>
      <c r="AT450" s="18" t="s">
        <v>195</v>
      </c>
      <c r="AU450" s="18" t="s">
        <v>81</v>
      </c>
    </row>
    <row r="451" spans="1:65" s="13" customFormat="1" ht="11.25">
      <c r="B451" s="193"/>
      <c r="C451" s="194"/>
      <c r="D451" s="195" t="s">
        <v>197</v>
      </c>
      <c r="E451" s="196" t="s">
        <v>19</v>
      </c>
      <c r="F451" s="197" t="s">
        <v>1559</v>
      </c>
      <c r="G451" s="194"/>
      <c r="H451" s="198">
        <v>107.5</v>
      </c>
      <c r="I451" s="199"/>
      <c r="J451" s="194"/>
      <c r="K451" s="194"/>
      <c r="L451" s="200"/>
      <c r="M451" s="201"/>
      <c r="N451" s="202"/>
      <c r="O451" s="202"/>
      <c r="P451" s="202"/>
      <c r="Q451" s="202"/>
      <c r="R451" s="202"/>
      <c r="S451" s="202"/>
      <c r="T451" s="203"/>
      <c r="AT451" s="204" t="s">
        <v>197</v>
      </c>
      <c r="AU451" s="204" t="s">
        <v>81</v>
      </c>
      <c r="AV451" s="13" t="s">
        <v>81</v>
      </c>
      <c r="AW451" s="13" t="s">
        <v>33</v>
      </c>
      <c r="AX451" s="13" t="s">
        <v>79</v>
      </c>
      <c r="AY451" s="204" t="s">
        <v>187</v>
      </c>
    </row>
    <row r="452" spans="1:65" s="12" customFormat="1" ht="22.9" customHeight="1">
      <c r="B452" s="159"/>
      <c r="C452" s="160"/>
      <c r="D452" s="161" t="s">
        <v>70</v>
      </c>
      <c r="E452" s="173" t="s">
        <v>700</v>
      </c>
      <c r="F452" s="173" t="s">
        <v>701</v>
      </c>
      <c r="G452" s="160"/>
      <c r="H452" s="160"/>
      <c r="I452" s="163"/>
      <c r="J452" s="174">
        <f>BK452</f>
        <v>0</v>
      </c>
      <c r="K452" s="160"/>
      <c r="L452" s="165"/>
      <c r="M452" s="166"/>
      <c r="N452" s="167"/>
      <c r="O452" s="167"/>
      <c r="P452" s="168">
        <f>SUM(P453:P454)</f>
        <v>0</v>
      </c>
      <c r="Q452" s="167"/>
      <c r="R452" s="168">
        <f>SUM(R453:R454)</f>
        <v>0</v>
      </c>
      <c r="S452" s="167"/>
      <c r="T452" s="169">
        <f>SUM(T453:T454)</f>
        <v>0</v>
      </c>
      <c r="AR452" s="170" t="s">
        <v>79</v>
      </c>
      <c r="AT452" s="171" t="s">
        <v>70</v>
      </c>
      <c r="AU452" s="171" t="s">
        <v>79</v>
      </c>
      <c r="AY452" s="170" t="s">
        <v>187</v>
      </c>
      <c r="BK452" s="172">
        <f>SUM(BK453:BK454)</f>
        <v>0</v>
      </c>
    </row>
    <row r="453" spans="1:65" s="2" customFormat="1" ht="24.2" customHeight="1">
      <c r="A453" s="35"/>
      <c r="B453" s="36"/>
      <c r="C453" s="175" t="s">
        <v>1560</v>
      </c>
      <c r="D453" s="175" t="s">
        <v>189</v>
      </c>
      <c r="E453" s="176" t="s">
        <v>1561</v>
      </c>
      <c r="F453" s="177" t="s">
        <v>1562</v>
      </c>
      <c r="G453" s="178" t="s">
        <v>330</v>
      </c>
      <c r="H453" s="179">
        <v>59.598999999999997</v>
      </c>
      <c r="I453" s="180"/>
      <c r="J453" s="181">
        <f>ROUND(I453*H453,2)</f>
        <v>0</v>
      </c>
      <c r="K453" s="177" t="s">
        <v>192</v>
      </c>
      <c r="L453" s="40"/>
      <c r="M453" s="182" t="s">
        <v>19</v>
      </c>
      <c r="N453" s="183" t="s">
        <v>42</v>
      </c>
      <c r="O453" s="65"/>
      <c r="P453" s="184">
        <f>O453*H453</f>
        <v>0</v>
      </c>
      <c r="Q453" s="184">
        <v>0</v>
      </c>
      <c r="R453" s="184">
        <f>Q453*H453</f>
        <v>0</v>
      </c>
      <c r="S453" s="184">
        <v>0</v>
      </c>
      <c r="T453" s="185">
        <f>S453*H453</f>
        <v>0</v>
      </c>
      <c r="U453" s="35"/>
      <c r="V453" s="35"/>
      <c r="W453" s="35"/>
      <c r="X453" s="35"/>
      <c r="Y453" s="35"/>
      <c r="Z453" s="35"/>
      <c r="AA453" s="35"/>
      <c r="AB453" s="35"/>
      <c r="AC453" s="35"/>
      <c r="AD453" s="35"/>
      <c r="AE453" s="35"/>
      <c r="AR453" s="186" t="s">
        <v>193</v>
      </c>
      <c r="AT453" s="186" t="s">
        <v>189</v>
      </c>
      <c r="AU453" s="186" t="s">
        <v>81</v>
      </c>
      <c r="AY453" s="18" t="s">
        <v>187</v>
      </c>
      <c r="BE453" s="187">
        <f>IF(N453="základní",J453,0)</f>
        <v>0</v>
      </c>
      <c r="BF453" s="187">
        <f>IF(N453="snížená",J453,0)</f>
        <v>0</v>
      </c>
      <c r="BG453" s="187">
        <f>IF(N453="zákl. přenesená",J453,0)</f>
        <v>0</v>
      </c>
      <c r="BH453" s="187">
        <f>IF(N453="sníž. přenesená",J453,0)</f>
        <v>0</v>
      </c>
      <c r="BI453" s="187">
        <f>IF(N453="nulová",J453,0)</f>
        <v>0</v>
      </c>
      <c r="BJ453" s="18" t="s">
        <v>79</v>
      </c>
      <c r="BK453" s="187">
        <f>ROUND(I453*H453,2)</f>
        <v>0</v>
      </c>
      <c r="BL453" s="18" t="s">
        <v>193</v>
      </c>
      <c r="BM453" s="186" t="s">
        <v>1563</v>
      </c>
    </row>
    <row r="454" spans="1:65" s="2" customFormat="1" ht="11.25">
      <c r="A454" s="35"/>
      <c r="B454" s="36"/>
      <c r="C454" s="37"/>
      <c r="D454" s="188" t="s">
        <v>195</v>
      </c>
      <c r="E454" s="37"/>
      <c r="F454" s="189" t="s">
        <v>1564</v>
      </c>
      <c r="G454" s="37"/>
      <c r="H454" s="37"/>
      <c r="I454" s="190"/>
      <c r="J454" s="37"/>
      <c r="K454" s="37"/>
      <c r="L454" s="40"/>
      <c r="M454" s="247"/>
      <c r="N454" s="248"/>
      <c r="O454" s="249"/>
      <c r="P454" s="249"/>
      <c r="Q454" s="249"/>
      <c r="R454" s="249"/>
      <c r="S454" s="249"/>
      <c r="T454" s="250"/>
      <c r="U454" s="35"/>
      <c r="V454" s="35"/>
      <c r="W454" s="35"/>
      <c r="X454" s="35"/>
      <c r="Y454" s="35"/>
      <c r="Z454" s="35"/>
      <c r="AA454" s="35"/>
      <c r="AB454" s="35"/>
      <c r="AC454" s="35"/>
      <c r="AD454" s="35"/>
      <c r="AE454" s="35"/>
      <c r="AT454" s="18" t="s">
        <v>195</v>
      </c>
      <c r="AU454" s="18" t="s">
        <v>81</v>
      </c>
    </row>
    <row r="455" spans="1:65" s="2" customFormat="1" ht="6.95" customHeight="1">
      <c r="A455" s="35"/>
      <c r="B455" s="48"/>
      <c r="C455" s="49"/>
      <c r="D455" s="49"/>
      <c r="E455" s="49"/>
      <c r="F455" s="49"/>
      <c r="G455" s="49"/>
      <c r="H455" s="49"/>
      <c r="I455" s="49"/>
      <c r="J455" s="49"/>
      <c r="K455" s="49"/>
      <c r="L455" s="40"/>
      <c r="M455" s="35"/>
      <c r="O455" s="35"/>
      <c r="P455" s="35"/>
      <c r="Q455" s="35"/>
      <c r="R455" s="35"/>
      <c r="S455" s="35"/>
      <c r="T455" s="35"/>
      <c r="U455" s="35"/>
      <c r="V455" s="35"/>
      <c r="W455" s="35"/>
      <c r="X455" s="35"/>
      <c r="Y455" s="35"/>
      <c r="Z455" s="35"/>
      <c r="AA455" s="35"/>
      <c r="AB455" s="35"/>
      <c r="AC455" s="35"/>
      <c r="AD455" s="35"/>
      <c r="AE455" s="35"/>
    </row>
  </sheetData>
  <sheetProtection algorithmName="SHA-512" hashValue="Mskehc1ooA61I7u08eY4NlqKFJodhNn1/Cvz32dCtXMOY9+wdSgHfydZmR3lwsU45GD50YvOaY3U1ihjxg+m/Q==" saltValue="IkGF8cXSaluNhC4sFCWwmYWUI27yfAlr+K2U/Z9X4L/WY1C4ppBmesmsXO3kd9mIrku4zNpo/NNdbvQMh6t9pw==" spinCount="100000" sheet="1" objects="1" scenarios="1" formatColumns="0" formatRows="0" autoFilter="0"/>
  <autoFilter ref="C87:K454"/>
  <mergeCells count="9">
    <mergeCell ref="E50:H50"/>
    <mergeCell ref="E78:H78"/>
    <mergeCell ref="E80:H80"/>
    <mergeCell ref="L2:V2"/>
    <mergeCell ref="E7:H7"/>
    <mergeCell ref="E9:H9"/>
    <mergeCell ref="E18:H18"/>
    <mergeCell ref="E27:H27"/>
    <mergeCell ref="E48:H48"/>
  </mergeCells>
  <hyperlinks>
    <hyperlink ref="F92" r:id="rId1"/>
    <hyperlink ref="F95" r:id="rId2"/>
    <hyperlink ref="F100" r:id="rId3"/>
    <hyperlink ref="F103" r:id="rId4"/>
    <hyperlink ref="F106" r:id="rId5"/>
    <hyperlink ref="F109" r:id="rId6"/>
    <hyperlink ref="F114" r:id="rId7"/>
    <hyperlink ref="F117" r:id="rId8"/>
    <hyperlink ref="F120" r:id="rId9"/>
    <hyperlink ref="F123" r:id="rId10"/>
    <hyperlink ref="F126" r:id="rId11"/>
    <hyperlink ref="F129" r:id="rId12"/>
    <hyperlink ref="F132" r:id="rId13"/>
    <hyperlink ref="F147" r:id="rId14"/>
    <hyperlink ref="F156" r:id="rId15"/>
    <hyperlink ref="F159" r:id="rId16"/>
    <hyperlink ref="F162" r:id="rId17"/>
    <hyperlink ref="F166" r:id="rId18"/>
    <hyperlink ref="F170" r:id="rId19"/>
    <hyperlink ref="F174" r:id="rId20"/>
    <hyperlink ref="F182" r:id="rId21"/>
    <hyperlink ref="F184" r:id="rId22"/>
    <hyperlink ref="F188" r:id="rId23"/>
    <hyperlink ref="F192" r:id="rId24"/>
    <hyperlink ref="F195" r:id="rId25"/>
    <hyperlink ref="F198" r:id="rId26"/>
    <hyperlink ref="F201" r:id="rId27"/>
    <hyperlink ref="F204" r:id="rId28"/>
    <hyperlink ref="F208" r:id="rId29"/>
    <hyperlink ref="F220" r:id="rId30"/>
    <hyperlink ref="F232" r:id="rId31"/>
    <hyperlink ref="F235" r:id="rId32"/>
    <hyperlink ref="F242" r:id="rId33"/>
    <hyperlink ref="F244" r:id="rId34"/>
    <hyperlink ref="F246" r:id="rId35"/>
    <hyperlink ref="F248" r:id="rId36"/>
    <hyperlink ref="F254" r:id="rId37"/>
    <hyperlink ref="F264" r:id="rId38"/>
    <hyperlink ref="F272" r:id="rId39"/>
    <hyperlink ref="F277" r:id="rId40"/>
    <hyperlink ref="F287" r:id="rId41"/>
    <hyperlink ref="F292" r:id="rId42"/>
    <hyperlink ref="F297" r:id="rId43"/>
    <hyperlink ref="F300" r:id="rId44"/>
    <hyperlink ref="F305" r:id="rId45"/>
    <hyperlink ref="F308" r:id="rId46"/>
    <hyperlink ref="F311" r:id="rId47"/>
    <hyperlink ref="F316" r:id="rId48"/>
    <hyperlink ref="F321" r:id="rId49"/>
    <hyperlink ref="F328" r:id="rId50"/>
    <hyperlink ref="F331" r:id="rId51"/>
    <hyperlink ref="F335" r:id="rId52"/>
    <hyperlink ref="F338" r:id="rId53"/>
    <hyperlink ref="F342" r:id="rId54"/>
    <hyperlink ref="F345" r:id="rId55"/>
    <hyperlink ref="F348" r:id="rId56"/>
    <hyperlink ref="F354" r:id="rId57"/>
    <hyperlink ref="F361" r:id="rId58"/>
    <hyperlink ref="F368" r:id="rId59"/>
    <hyperlink ref="F371" r:id="rId60"/>
    <hyperlink ref="F374" r:id="rId61"/>
    <hyperlink ref="F378" r:id="rId62"/>
    <hyperlink ref="F383" r:id="rId63"/>
    <hyperlink ref="F386" r:id="rId64"/>
    <hyperlink ref="F389" r:id="rId65"/>
    <hyperlink ref="F391" r:id="rId66"/>
    <hyperlink ref="F394" r:id="rId67"/>
    <hyperlink ref="F399" r:id="rId68"/>
    <hyperlink ref="F402" r:id="rId69"/>
    <hyperlink ref="F405" r:id="rId70"/>
    <hyperlink ref="F409" r:id="rId71"/>
    <hyperlink ref="F412" r:id="rId72"/>
    <hyperlink ref="F415" r:id="rId73"/>
    <hyperlink ref="F418" r:id="rId74"/>
    <hyperlink ref="F429" r:id="rId75"/>
    <hyperlink ref="F432" r:id="rId76"/>
    <hyperlink ref="F435" r:id="rId77"/>
    <hyperlink ref="F438" r:id="rId78"/>
    <hyperlink ref="F441" r:id="rId79"/>
    <hyperlink ref="F444" r:id="rId80"/>
    <hyperlink ref="F447" r:id="rId81"/>
    <hyperlink ref="F450" r:id="rId82"/>
    <hyperlink ref="F454" r:id="rId83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8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57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296"/>
      <c r="M2" s="296"/>
      <c r="N2" s="296"/>
      <c r="O2" s="296"/>
      <c r="P2" s="296"/>
      <c r="Q2" s="296"/>
      <c r="R2" s="296"/>
      <c r="S2" s="296"/>
      <c r="T2" s="296"/>
      <c r="U2" s="296"/>
      <c r="V2" s="296"/>
      <c r="AT2" s="18" t="s">
        <v>96</v>
      </c>
      <c r="AZ2" s="102" t="s">
        <v>122</v>
      </c>
      <c r="BA2" s="102" t="s">
        <v>123</v>
      </c>
      <c r="BB2" s="102" t="s">
        <v>124</v>
      </c>
      <c r="BC2" s="102" t="s">
        <v>1565</v>
      </c>
      <c r="BD2" s="102" t="s">
        <v>81</v>
      </c>
    </row>
    <row r="3" spans="1:56" s="1" customFormat="1" ht="6.95" hidden="1" customHeight="1">
      <c r="B3" s="103"/>
      <c r="C3" s="104"/>
      <c r="D3" s="104"/>
      <c r="E3" s="104"/>
      <c r="F3" s="104"/>
      <c r="G3" s="104"/>
      <c r="H3" s="104"/>
      <c r="I3" s="104"/>
      <c r="J3" s="104"/>
      <c r="K3" s="104"/>
      <c r="L3" s="21"/>
      <c r="AT3" s="18" t="s">
        <v>81</v>
      </c>
      <c r="AZ3" s="102" t="s">
        <v>136</v>
      </c>
      <c r="BA3" s="102" t="s">
        <v>137</v>
      </c>
      <c r="BB3" s="102" t="s">
        <v>124</v>
      </c>
      <c r="BC3" s="102" t="s">
        <v>1566</v>
      </c>
      <c r="BD3" s="102" t="s">
        <v>81</v>
      </c>
    </row>
    <row r="4" spans="1:56" s="1" customFormat="1" ht="24.95" hidden="1" customHeight="1">
      <c r="B4" s="21"/>
      <c r="D4" s="105" t="s">
        <v>130</v>
      </c>
      <c r="L4" s="21"/>
      <c r="M4" s="106" t="s">
        <v>10</v>
      </c>
      <c r="AT4" s="18" t="s">
        <v>4</v>
      </c>
      <c r="AZ4" s="102" t="s">
        <v>48</v>
      </c>
      <c r="BA4" s="102" t="s">
        <v>143</v>
      </c>
      <c r="BB4" s="102" t="s">
        <v>144</v>
      </c>
      <c r="BC4" s="102" t="s">
        <v>1567</v>
      </c>
      <c r="BD4" s="102" t="s">
        <v>81</v>
      </c>
    </row>
    <row r="5" spans="1:56" s="1" customFormat="1" ht="6.95" hidden="1" customHeight="1">
      <c r="B5" s="21"/>
      <c r="L5" s="21"/>
      <c r="AZ5" s="102" t="s">
        <v>147</v>
      </c>
      <c r="BA5" s="102" t="s">
        <v>148</v>
      </c>
      <c r="BB5" s="102" t="s">
        <v>144</v>
      </c>
      <c r="BC5" s="102" t="s">
        <v>1568</v>
      </c>
      <c r="BD5" s="102" t="s">
        <v>81</v>
      </c>
    </row>
    <row r="6" spans="1:56" s="1" customFormat="1" ht="12" hidden="1" customHeight="1">
      <c r="B6" s="21"/>
      <c r="D6" s="107" t="s">
        <v>16</v>
      </c>
      <c r="L6" s="21"/>
      <c r="AZ6" s="102" t="s">
        <v>153</v>
      </c>
      <c r="BA6" s="102" t="s">
        <v>154</v>
      </c>
      <c r="BB6" s="102" t="s">
        <v>144</v>
      </c>
      <c r="BC6" s="102" t="s">
        <v>1569</v>
      </c>
      <c r="BD6" s="102" t="s">
        <v>81</v>
      </c>
    </row>
    <row r="7" spans="1:56" s="1" customFormat="1" ht="16.5" hidden="1" customHeight="1">
      <c r="B7" s="21"/>
      <c r="E7" s="310" t="str">
        <f>'Rekapitulace stavby'!K6</f>
        <v>Splašková kanalizace Němčice</v>
      </c>
      <c r="F7" s="311"/>
      <c r="G7" s="311"/>
      <c r="H7" s="311"/>
      <c r="L7" s="21"/>
      <c r="AZ7" s="102" t="s">
        <v>719</v>
      </c>
      <c r="BA7" s="102" t="s">
        <v>720</v>
      </c>
      <c r="BB7" s="102" t="s">
        <v>144</v>
      </c>
      <c r="BC7" s="102" t="s">
        <v>1570</v>
      </c>
      <c r="BD7" s="102" t="s">
        <v>81</v>
      </c>
    </row>
    <row r="8" spans="1:56" s="2" customFormat="1" ht="12" hidden="1" customHeight="1">
      <c r="A8" s="35"/>
      <c r="B8" s="40"/>
      <c r="C8" s="35"/>
      <c r="D8" s="107" t="s">
        <v>142</v>
      </c>
      <c r="E8" s="35"/>
      <c r="F8" s="35"/>
      <c r="G8" s="35"/>
      <c r="H8" s="35"/>
      <c r="I8" s="35"/>
      <c r="J8" s="35"/>
      <c r="K8" s="35"/>
      <c r="L8" s="108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Z8" s="102" t="s">
        <v>1571</v>
      </c>
      <c r="BA8" s="102" t="s">
        <v>1572</v>
      </c>
      <c r="BB8" s="102" t="s">
        <v>128</v>
      </c>
      <c r="BC8" s="102" t="s">
        <v>1573</v>
      </c>
      <c r="BD8" s="102" t="s">
        <v>81</v>
      </c>
    </row>
    <row r="9" spans="1:56" s="2" customFormat="1" ht="16.5" hidden="1" customHeight="1">
      <c r="A9" s="35"/>
      <c r="B9" s="40"/>
      <c r="C9" s="35"/>
      <c r="D9" s="35"/>
      <c r="E9" s="312" t="s">
        <v>1574</v>
      </c>
      <c r="F9" s="313"/>
      <c r="G9" s="313"/>
      <c r="H9" s="313"/>
      <c r="I9" s="35"/>
      <c r="J9" s="35"/>
      <c r="K9" s="35"/>
      <c r="L9" s="108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56" s="2" customFormat="1" ht="11.25" hidden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108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56" s="2" customFormat="1" ht="12" hidden="1" customHeight="1">
      <c r="A11" s="35"/>
      <c r="B11" s="40"/>
      <c r="C11" s="35"/>
      <c r="D11" s="107" t="s">
        <v>18</v>
      </c>
      <c r="E11" s="35"/>
      <c r="F11" s="109" t="s">
        <v>19</v>
      </c>
      <c r="G11" s="35"/>
      <c r="H11" s="35"/>
      <c r="I11" s="107" t="s">
        <v>20</v>
      </c>
      <c r="J11" s="109" t="s">
        <v>19</v>
      </c>
      <c r="K11" s="35"/>
      <c r="L11" s="108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56" s="2" customFormat="1" ht="12" hidden="1" customHeight="1">
      <c r="A12" s="35"/>
      <c r="B12" s="40"/>
      <c r="C12" s="35"/>
      <c r="D12" s="107" t="s">
        <v>21</v>
      </c>
      <c r="E12" s="35"/>
      <c r="F12" s="109" t="s">
        <v>22</v>
      </c>
      <c r="G12" s="35"/>
      <c r="H12" s="35"/>
      <c r="I12" s="107" t="s">
        <v>23</v>
      </c>
      <c r="J12" s="110" t="str">
        <f>'Rekapitulace stavby'!AN8</f>
        <v>26. 5. 2025</v>
      </c>
      <c r="K12" s="35"/>
      <c r="L12" s="108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56" s="2" customFormat="1" ht="10.9" hidden="1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108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56" s="2" customFormat="1" ht="12" hidden="1" customHeight="1">
      <c r="A14" s="35"/>
      <c r="B14" s="40"/>
      <c r="C14" s="35"/>
      <c r="D14" s="107" t="s">
        <v>25</v>
      </c>
      <c r="E14" s="35"/>
      <c r="F14" s="35"/>
      <c r="G14" s="35"/>
      <c r="H14" s="35"/>
      <c r="I14" s="107" t="s">
        <v>26</v>
      </c>
      <c r="J14" s="109" t="s">
        <v>19</v>
      </c>
      <c r="K14" s="35"/>
      <c r="L14" s="108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56" s="2" customFormat="1" ht="18" hidden="1" customHeight="1">
      <c r="A15" s="35"/>
      <c r="B15" s="40"/>
      <c r="C15" s="35"/>
      <c r="D15" s="35"/>
      <c r="E15" s="109" t="s">
        <v>27</v>
      </c>
      <c r="F15" s="35"/>
      <c r="G15" s="35"/>
      <c r="H15" s="35"/>
      <c r="I15" s="107" t="s">
        <v>28</v>
      </c>
      <c r="J15" s="109" t="s">
        <v>19</v>
      </c>
      <c r="K15" s="35"/>
      <c r="L15" s="108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56" s="2" customFormat="1" ht="6.95" hidden="1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108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hidden="1" customHeight="1">
      <c r="A17" s="35"/>
      <c r="B17" s="40"/>
      <c r="C17" s="35"/>
      <c r="D17" s="107" t="s">
        <v>29</v>
      </c>
      <c r="E17" s="35"/>
      <c r="F17" s="35"/>
      <c r="G17" s="35"/>
      <c r="H17" s="35"/>
      <c r="I17" s="107" t="s">
        <v>26</v>
      </c>
      <c r="J17" s="31" t="str">
        <f>'Rekapitulace stavby'!AN13</f>
        <v>Vyplň údaj</v>
      </c>
      <c r="K17" s="35"/>
      <c r="L17" s="108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hidden="1" customHeight="1">
      <c r="A18" s="35"/>
      <c r="B18" s="40"/>
      <c r="C18" s="35"/>
      <c r="D18" s="35"/>
      <c r="E18" s="314" t="str">
        <f>'Rekapitulace stavby'!E14</f>
        <v>Vyplň údaj</v>
      </c>
      <c r="F18" s="315"/>
      <c r="G18" s="315"/>
      <c r="H18" s="315"/>
      <c r="I18" s="107" t="s">
        <v>28</v>
      </c>
      <c r="J18" s="31" t="str">
        <f>'Rekapitulace stavby'!AN14</f>
        <v>Vyplň údaj</v>
      </c>
      <c r="K18" s="35"/>
      <c r="L18" s="108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hidden="1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108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hidden="1" customHeight="1">
      <c r="A20" s="35"/>
      <c r="B20" s="40"/>
      <c r="C20" s="35"/>
      <c r="D20" s="107" t="s">
        <v>31</v>
      </c>
      <c r="E20" s="35"/>
      <c r="F20" s="35"/>
      <c r="G20" s="35"/>
      <c r="H20" s="35"/>
      <c r="I20" s="107" t="s">
        <v>26</v>
      </c>
      <c r="J20" s="109" t="s">
        <v>19</v>
      </c>
      <c r="K20" s="35"/>
      <c r="L20" s="108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hidden="1" customHeight="1">
      <c r="A21" s="35"/>
      <c r="B21" s="40"/>
      <c r="C21" s="35"/>
      <c r="D21" s="35"/>
      <c r="E21" s="109" t="s">
        <v>32</v>
      </c>
      <c r="F21" s="35"/>
      <c r="G21" s="35"/>
      <c r="H21" s="35"/>
      <c r="I21" s="107" t="s">
        <v>28</v>
      </c>
      <c r="J21" s="109" t="s">
        <v>19</v>
      </c>
      <c r="K21" s="35"/>
      <c r="L21" s="108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hidden="1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108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hidden="1" customHeight="1">
      <c r="A23" s="35"/>
      <c r="B23" s="40"/>
      <c r="C23" s="35"/>
      <c r="D23" s="107" t="s">
        <v>34</v>
      </c>
      <c r="E23" s="35"/>
      <c r="F23" s="35"/>
      <c r="G23" s="35"/>
      <c r="H23" s="35"/>
      <c r="I23" s="107" t="s">
        <v>26</v>
      </c>
      <c r="J23" s="109" t="s">
        <v>19</v>
      </c>
      <c r="K23" s="35"/>
      <c r="L23" s="108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hidden="1" customHeight="1">
      <c r="A24" s="35"/>
      <c r="B24" s="40"/>
      <c r="C24" s="35"/>
      <c r="D24" s="35"/>
      <c r="E24" s="109" t="s">
        <v>35</v>
      </c>
      <c r="F24" s="35"/>
      <c r="G24" s="35"/>
      <c r="H24" s="35"/>
      <c r="I24" s="107" t="s">
        <v>28</v>
      </c>
      <c r="J24" s="109" t="s">
        <v>19</v>
      </c>
      <c r="K24" s="35"/>
      <c r="L24" s="108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hidden="1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108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hidden="1" customHeight="1">
      <c r="A26" s="35"/>
      <c r="B26" s="40"/>
      <c r="C26" s="35"/>
      <c r="D26" s="107" t="s">
        <v>36</v>
      </c>
      <c r="E26" s="35"/>
      <c r="F26" s="35"/>
      <c r="G26" s="35"/>
      <c r="H26" s="35"/>
      <c r="I26" s="35"/>
      <c r="J26" s="35"/>
      <c r="K26" s="35"/>
      <c r="L26" s="108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hidden="1" customHeight="1">
      <c r="A27" s="111"/>
      <c r="B27" s="112"/>
      <c r="C27" s="111"/>
      <c r="D27" s="111"/>
      <c r="E27" s="316" t="s">
        <v>19</v>
      </c>
      <c r="F27" s="316"/>
      <c r="G27" s="316"/>
      <c r="H27" s="316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hidden="1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108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hidden="1" customHeight="1">
      <c r="A29" s="35"/>
      <c r="B29" s="40"/>
      <c r="C29" s="35"/>
      <c r="D29" s="114"/>
      <c r="E29" s="114"/>
      <c r="F29" s="114"/>
      <c r="G29" s="114"/>
      <c r="H29" s="114"/>
      <c r="I29" s="114"/>
      <c r="J29" s="114"/>
      <c r="K29" s="114"/>
      <c r="L29" s="108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hidden="1" customHeight="1">
      <c r="A30" s="35"/>
      <c r="B30" s="40"/>
      <c r="C30" s="35"/>
      <c r="D30" s="115" t="s">
        <v>37</v>
      </c>
      <c r="E30" s="35"/>
      <c r="F30" s="35"/>
      <c r="G30" s="35"/>
      <c r="H30" s="35"/>
      <c r="I30" s="35"/>
      <c r="J30" s="116">
        <f>ROUND(J86, 2)</f>
        <v>0</v>
      </c>
      <c r="K30" s="35"/>
      <c r="L30" s="108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hidden="1" customHeight="1">
      <c r="A31" s="35"/>
      <c r="B31" s="40"/>
      <c r="C31" s="35"/>
      <c r="D31" s="114"/>
      <c r="E31" s="114"/>
      <c r="F31" s="114"/>
      <c r="G31" s="114"/>
      <c r="H31" s="114"/>
      <c r="I31" s="114"/>
      <c r="J31" s="114"/>
      <c r="K31" s="114"/>
      <c r="L31" s="108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hidden="1" customHeight="1">
      <c r="A32" s="35"/>
      <c r="B32" s="40"/>
      <c r="C32" s="35"/>
      <c r="D32" s="35"/>
      <c r="E32" s="35"/>
      <c r="F32" s="117" t="s">
        <v>39</v>
      </c>
      <c r="G32" s="35"/>
      <c r="H32" s="35"/>
      <c r="I32" s="117" t="s">
        <v>38</v>
      </c>
      <c r="J32" s="117" t="s">
        <v>40</v>
      </c>
      <c r="K32" s="35"/>
      <c r="L32" s="108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hidden="1" customHeight="1">
      <c r="A33" s="35"/>
      <c r="B33" s="40"/>
      <c r="C33" s="35"/>
      <c r="D33" s="118" t="s">
        <v>41</v>
      </c>
      <c r="E33" s="107" t="s">
        <v>42</v>
      </c>
      <c r="F33" s="119">
        <f>ROUND((SUM(BE86:BE256)),  2)</f>
        <v>0</v>
      </c>
      <c r="G33" s="35"/>
      <c r="H33" s="35"/>
      <c r="I33" s="120">
        <v>0.21</v>
      </c>
      <c r="J33" s="119">
        <f>ROUND(((SUM(BE86:BE256))*I33),  2)</f>
        <v>0</v>
      </c>
      <c r="K33" s="35"/>
      <c r="L33" s="108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hidden="1" customHeight="1">
      <c r="A34" s="35"/>
      <c r="B34" s="40"/>
      <c r="C34" s="35"/>
      <c r="D34" s="35"/>
      <c r="E34" s="107" t="s">
        <v>43</v>
      </c>
      <c r="F34" s="119">
        <f>ROUND((SUM(BF86:BF256)),  2)</f>
        <v>0</v>
      </c>
      <c r="G34" s="35"/>
      <c r="H34" s="35"/>
      <c r="I34" s="120">
        <v>0.12</v>
      </c>
      <c r="J34" s="119">
        <f>ROUND(((SUM(BF86:BF256))*I34),  2)</f>
        <v>0</v>
      </c>
      <c r="K34" s="35"/>
      <c r="L34" s="108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07" t="s">
        <v>44</v>
      </c>
      <c r="F35" s="119">
        <f>ROUND((SUM(BG86:BG256)),  2)</f>
        <v>0</v>
      </c>
      <c r="G35" s="35"/>
      <c r="H35" s="35"/>
      <c r="I35" s="120">
        <v>0.21</v>
      </c>
      <c r="J35" s="119">
        <f>0</f>
        <v>0</v>
      </c>
      <c r="K35" s="35"/>
      <c r="L35" s="108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>
      <c r="A36" s="35"/>
      <c r="B36" s="40"/>
      <c r="C36" s="35"/>
      <c r="D36" s="35"/>
      <c r="E36" s="107" t="s">
        <v>45</v>
      </c>
      <c r="F36" s="119">
        <f>ROUND((SUM(BH86:BH256)),  2)</f>
        <v>0</v>
      </c>
      <c r="G36" s="35"/>
      <c r="H36" s="35"/>
      <c r="I36" s="120">
        <v>0.12</v>
      </c>
      <c r="J36" s="119">
        <f>0</f>
        <v>0</v>
      </c>
      <c r="K36" s="35"/>
      <c r="L36" s="108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07" t="s">
        <v>46</v>
      </c>
      <c r="F37" s="119">
        <f>ROUND((SUM(BI86:BI256)),  2)</f>
        <v>0</v>
      </c>
      <c r="G37" s="35"/>
      <c r="H37" s="35"/>
      <c r="I37" s="120">
        <v>0</v>
      </c>
      <c r="J37" s="119">
        <f>0</f>
        <v>0</v>
      </c>
      <c r="K37" s="35"/>
      <c r="L37" s="108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hidden="1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108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hidden="1" customHeight="1">
      <c r="A39" s="35"/>
      <c r="B39" s="40"/>
      <c r="C39" s="121"/>
      <c r="D39" s="122" t="s">
        <v>47</v>
      </c>
      <c r="E39" s="123"/>
      <c r="F39" s="123"/>
      <c r="G39" s="124" t="s">
        <v>48</v>
      </c>
      <c r="H39" s="125" t="s">
        <v>49</v>
      </c>
      <c r="I39" s="123"/>
      <c r="J39" s="126">
        <f>SUM(J30:J37)</f>
        <v>0</v>
      </c>
      <c r="K39" s="127"/>
      <c r="L39" s="108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128"/>
      <c r="C40" s="129"/>
      <c r="D40" s="129"/>
      <c r="E40" s="129"/>
      <c r="F40" s="129"/>
      <c r="G40" s="129"/>
      <c r="H40" s="129"/>
      <c r="I40" s="129"/>
      <c r="J40" s="129"/>
      <c r="K40" s="129"/>
      <c r="L40" s="108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ht="11.25" hidden="1"/>
    <row r="42" spans="1:31" ht="11.25" hidden="1"/>
    <row r="43" spans="1:31" ht="11.25" hidden="1"/>
    <row r="44" spans="1:31" s="2" customFormat="1" ht="6.95" hidden="1" customHeight="1">
      <c r="A44" s="35"/>
      <c r="B44" s="130"/>
      <c r="C44" s="131"/>
      <c r="D44" s="131"/>
      <c r="E44" s="131"/>
      <c r="F44" s="131"/>
      <c r="G44" s="131"/>
      <c r="H44" s="131"/>
      <c r="I44" s="131"/>
      <c r="J44" s="131"/>
      <c r="K44" s="131"/>
      <c r="L44" s="108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2" customFormat="1" ht="24.95" hidden="1" customHeight="1">
      <c r="A45" s="35"/>
      <c r="B45" s="36"/>
      <c r="C45" s="24" t="s">
        <v>159</v>
      </c>
      <c r="D45" s="37"/>
      <c r="E45" s="37"/>
      <c r="F45" s="37"/>
      <c r="G45" s="37"/>
      <c r="H45" s="37"/>
      <c r="I45" s="37"/>
      <c r="J45" s="37"/>
      <c r="K45" s="37"/>
      <c r="L45" s="108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</row>
    <row r="46" spans="1:31" s="2" customFormat="1" ht="6.95" hidden="1" customHeight="1">
      <c r="A46" s="35"/>
      <c r="B46" s="36"/>
      <c r="C46" s="37"/>
      <c r="D46" s="37"/>
      <c r="E46" s="37"/>
      <c r="F46" s="37"/>
      <c r="G46" s="37"/>
      <c r="H46" s="37"/>
      <c r="I46" s="37"/>
      <c r="J46" s="37"/>
      <c r="K46" s="37"/>
      <c r="L46" s="108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</row>
    <row r="47" spans="1:31" s="2" customFormat="1" ht="12" hidden="1" customHeight="1">
      <c r="A47" s="35"/>
      <c r="B47" s="36"/>
      <c r="C47" s="30" t="s">
        <v>16</v>
      </c>
      <c r="D47" s="37"/>
      <c r="E47" s="37"/>
      <c r="F47" s="37"/>
      <c r="G47" s="37"/>
      <c r="H47" s="37"/>
      <c r="I47" s="37"/>
      <c r="J47" s="37"/>
      <c r="K47" s="37"/>
      <c r="L47" s="108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</row>
    <row r="48" spans="1:31" s="2" customFormat="1" ht="16.5" hidden="1" customHeight="1">
      <c r="A48" s="35"/>
      <c r="B48" s="36"/>
      <c r="C48" s="37"/>
      <c r="D48" s="37"/>
      <c r="E48" s="317" t="str">
        <f>E7</f>
        <v>Splašková kanalizace Němčice</v>
      </c>
      <c r="F48" s="318"/>
      <c r="G48" s="318"/>
      <c r="H48" s="318"/>
      <c r="I48" s="37"/>
      <c r="J48" s="37"/>
      <c r="K48" s="37"/>
      <c r="L48" s="108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</row>
    <row r="49" spans="1:47" s="2" customFormat="1" ht="12" hidden="1" customHeight="1">
      <c r="A49" s="35"/>
      <c r="B49" s="36"/>
      <c r="C49" s="30" t="s">
        <v>142</v>
      </c>
      <c r="D49" s="37"/>
      <c r="E49" s="37"/>
      <c r="F49" s="37"/>
      <c r="G49" s="37"/>
      <c r="H49" s="37"/>
      <c r="I49" s="37"/>
      <c r="J49" s="37"/>
      <c r="K49" s="37"/>
      <c r="L49" s="108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</row>
    <row r="50" spans="1:47" s="2" customFormat="1" ht="16.5" hidden="1" customHeight="1">
      <c r="A50" s="35"/>
      <c r="B50" s="36"/>
      <c r="C50" s="37"/>
      <c r="D50" s="37"/>
      <c r="E50" s="274" t="str">
        <f>E9</f>
        <v>06 - SO 02.3 - Přeložka vodovodu</v>
      </c>
      <c r="F50" s="319"/>
      <c r="G50" s="319"/>
      <c r="H50" s="319"/>
      <c r="I50" s="37"/>
      <c r="J50" s="37"/>
      <c r="K50" s="37"/>
      <c r="L50" s="108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</row>
    <row r="51" spans="1:47" s="2" customFormat="1" ht="6.95" hidden="1" customHeight="1">
      <c r="A51" s="35"/>
      <c r="B51" s="36"/>
      <c r="C51" s="37"/>
      <c r="D51" s="37"/>
      <c r="E51" s="37"/>
      <c r="F51" s="37"/>
      <c r="G51" s="37"/>
      <c r="H51" s="37"/>
      <c r="I51" s="37"/>
      <c r="J51" s="37"/>
      <c r="K51" s="37"/>
      <c r="L51" s="108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</row>
    <row r="52" spans="1:47" s="2" customFormat="1" ht="12" hidden="1" customHeight="1">
      <c r="A52" s="35"/>
      <c r="B52" s="36"/>
      <c r="C52" s="30" t="s">
        <v>21</v>
      </c>
      <c r="D52" s="37"/>
      <c r="E52" s="37"/>
      <c r="F52" s="28" t="str">
        <f>F12</f>
        <v>Němčice u Luštěnic</v>
      </c>
      <c r="G52" s="37"/>
      <c r="H52" s="37"/>
      <c r="I52" s="30" t="s">
        <v>23</v>
      </c>
      <c r="J52" s="60" t="str">
        <f>IF(J12="","",J12)</f>
        <v>26. 5. 2025</v>
      </c>
      <c r="K52" s="37"/>
      <c r="L52" s="108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</row>
    <row r="53" spans="1:47" s="2" customFormat="1" ht="6.95" hidden="1" customHeight="1">
      <c r="A53" s="35"/>
      <c r="B53" s="36"/>
      <c r="C53" s="37"/>
      <c r="D53" s="37"/>
      <c r="E53" s="37"/>
      <c r="F53" s="37"/>
      <c r="G53" s="37"/>
      <c r="H53" s="37"/>
      <c r="I53" s="37"/>
      <c r="J53" s="37"/>
      <c r="K53" s="37"/>
      <c r="L53" s="108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</row>
    <row r="54" spans="1:47" s="2" customFormat="1" ht="15.2" hidden="1" customHeight="1">
      <c r="A54" s="35"/>
      <c r="B54" s="36"/>
      <c r="C54" s="30" t="s">
        <v>25</v>
      </c>
      <c r="D54" s="37"/>
      <c r="E54" s="37"/>
      <c r="F54" s="28" t="str">
        <f>E15</f>
        <v>Obec Němčice</v>
      </c>
      <c r="G54" s="37"/>
      <c r="H54" s="37"/>
      <c r="I54" s="30" t="s">
        <v>31</v>
      </c>
      <c r="J54" s="33" t="str">
        <f>E21</f>
        <v>VIS Praha</v>
      </c>
      <c r="K54" s="37"/>
      <c r="L54" s="108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</row>
    <row r="55" spans="1:47" s="2" customFormat="1" ht="15.2" hidden="1" customHeight="1">
      <c r="A55" s="35"/>
      <c r="B55" s="36"/>
      <c r="C55" s="30" t="s">
        <v>29</v>
      </c>
      <c r="D55" s="37"/>
      <c r="E55" s="37"/>
      <c r="F55" s="28" t="str">
        <f>IF(E18="","",E18)</f>
        <v>Vyplň údaj</v>
      </c>
      <c r="G55" s="37"/>
      <c r="H55" s="37"/>
      <c r="I55" s="30" t="s">
        <v>34</v>
      </c>
      <c r="J55" s="33" t="str">
        <f>E24</f>
        <v>Ing. Eva Mrvová</v>
      </c>
      <c r="K55" s="37"/>
      <c r="L55" s="108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</row>
    <row r="56" spans="1:47" s="2" customFormat="1" ht="10.35" hidden="1" customHeight="1">
      <c r="A56" s="35"/>
      <c r="B56" s="36"/>
      <c r="C56" s="37"/>
      <c r="D56" s="37"/>
      <c r="E56" s="37"/>
      <c r="F56" s="37"/>
      <c r="G56" s="37"/>
      <c r="H56" s="37"/>
      <c r="I56" s="37"/>
      <c r="J56" s="37"/>
      <c r="K56" s="37"/>
      <c r="L56" s="108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</row>
    <row r="57" spans="1:47" s="2" customFormat="1" ht="29.25" hidden="1" customHeight="1">
      <c r="A57" s="35"/>
      <c r="B57" s="36"/>
      <c r="C57" s="132" t="s">
        <v>160</v>
      </c>
      <c r="D57" s="133"/>
      <c r="E57" s="133"/>
      <c r="F57" s="133"/>
      <c r="G57" s="133"/>
      <c r="H57" s="133"/>
      <c r="I57" s="133"/>
      <c r="J57" s="134" t="s">
        <v>161</v>
      </c>
      <c r="K57" s="133"/>
      <c r="L57" s="108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</row>
    <row r="58" spans="1:47" s="2" customFormat="1" ht="10.35" hidden="1" customHeight="1">
      <c r="A58" s="35"/>
      <c r="B58" s="36"/>
      <c r="C58" s="37"/>
      <c r="D58" s="37"/>
      <c r="E58" s="37"/>
      <c r="F58" s="37"/>
      <c r="G58" s="37"/>
      <c r="H58" s="37"/>
      <c r="I58" s="37"/>
      <c r="J58" s="37"/>
      <c r="K58" s="37"/>
      <c r="L58" s="108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</row>
    <row r="59" spans="1:47" s="2" customFormat="1" ht="22.9" hidden="1" customHeight="1">
      <c r="A59" s="35"/>
      <c r="B59" s="36"/>
      <c r="C59" s="135" t="s">
        <v>69</v>
      </c>
      <c r="D59" s="37"/>
      <c r="E59" s="37"/>
      <c r="F59" s="37"/>
      <c r="G59" s="37"/>
      <c r="H59" s="37"/>
      <c r="I59" s="37"/>
      <c r="J59" s="78">
        <f>J86</f>
        <v>0</v>
      </c>
      <c r="K59" s="37"/>
      <c r="L59" s="108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U59" s="18" t="s">
        <v>162</v>
      </c>
    </row>
    <row r="60" spans="1:47" s="9" customFormat="1" ht="24.95" hidden="1" customHeight="1">
      <c r="B60" s="136"/>
      <c r="C60" s="137"/>
      <c r="D60" s="138" t="s">
        <v>163</v>
      </c>
      <c r="E60" s="139"/>
      <c r="F60" s="139"/>
      <c r="G60" s="139"/>
      <c r="H60" s="139"/>
      <c r="I60" s="139"/>
      <c r="J60" s="140">
        <f>J87</f>
        <v>0</v>
      </c>
      <c r="K60" s="137"/>
      <c r="L60" s="141"/>
    </row>
    <row r="61" spans="1:47" s="10" customFormat="1" ht="19.899999999999999" hidden="1" customHeight="1">
      <c r="B61" s="142"/>
      <c r="C61" s="143"/>
      <c r="D61" s="144" t="s">
        <v>164</v>
      </c>
      <c r="E61" s="145"/>
      <c r="F61" s="145"/>
      <c r="G61" s="145"/>
      <c r="H61" s="145"/>
      <c r="I61" s="145"/>
      <c r="J61" s="146">
        <f>J88</f>
        <v>0</v>
      </c>
      <c r="K61" s="143"/>
      <c r="L61" s="147"/>
    </row>
    <row r="62" spans="1:47" s="10" customFormat="1" ht="19.899999999999999" hidden="1" customHeight="1">
      <c r="B62" s="142"/>
      <c r="C62" s="143"/>
      <c r="D62" s="144" t="s">
        <v>166</v>
      </c>
      <c r="E62" s="145"/>
      <c r="F62" s="145"/>
      <c r="G62" s="145"/>
      <c r="H62" s="145"/>
      <c r="I62" s="145"/>
      <c r="J62" s="146">
        <f>J189</f>
        <v>0</v>
      </c>
      <c r="K62" s="143"/>
      <c r="L62" s="147"/>
    </row>
    <row r="63" spans="1:47" s="10" customFormat="1" ht="19.899999999999999" hidden="1" customHeight="1">
      <c r="B63" s="142"/>
      <c r="C63" s="143"/>
      <c r="D63" s="144" t="s">
        <v>167</v>
      </c>
      <c r="E63" s="145"/>
      <c r="F63" s="145"/>
      <c r="G63" s="145"/>
      <c r="H63" s="145"/>
      <c r="I63" s="145"/>
      <c r="J63" s="146">
        <f>J194</f>
        <v>0</v>
      </c>
      <c r="K63" s="143"/>
      <c r="L63" s="147"/>
    </row>
    <row r="64" spans="1:47" s="10" customFormat="1" ht="19.899999999999999" hidden="1" customHeight="1">
      <c r="B64" s="142"/>
      <c r="C64" s="143"/>
      <c r="D64" s="144" t="s">
        <v>168</v>
      </c>
      <c r="E64" s="145"/>
      <c r="F64" s="145"/>
      <c r="G64" s="145"/>
      <c r="H64" s="145"/>
      <c r="I64" s="145"/>
      <c r="J64" s="146">
        <f>J202</f>
        <v>0</v>
      </c>
      <c r="K64" s="143"/>
      <c r="L64" s="147"/>
    </row>
    <row r="65" spans="1:31" s="10" customFormat="1" ht="19.899999999999999" hidden="1" customHeight="1">
      <c r="B65" s="142"/>
      <c r="C65" s="143"/>
      <c r="D65" s="144" t="s">
        <v>170</v>
      </c>
      <c r="E65" s="145"/>
      <c r="F65" s="145"/>
      <c r="G65" s="145"/>
      <c r="H65" s="145"/>
      <c r="I65" s="145"/>
      <c r="J65" s="146">
        <f>J246</f>
        <v>0</v>
      </c>
      <c r="K65" s="143"/>
      <c r="L65" s="147"/>
    </row>
    <row r="66" spans="1:31" s="10" customFormat="1" ht="19.899999999999999" hidden="1" customHeight="1">
      <c r="B66" s="142"/>
      <c r="C66" s="143"/>
      <c r="D66" s="144" t="s">
        <v>171</v>
      </c>
      <c r="E66" s="145"/>
      <c r="F66" s="145"/>
      <c r="G66" s="145"/>
      <c r="H66" s="145"/>
      <c r="I66" s="145"/>
      <c r="J66" s="146">
        <f>J254</f>
        <v>0</v>
      </c>
      <c r="K66" s="143"/>
      <c r="L66" s="147"/>
    </row>
    <row r="67" spans="1:31" s="2" customFormat="1" ht="21.75" hidden="1" customHeight="1">
      <c r="A67" s="35"/>
      <c r="B67" s="36"/>
      <c r="C67" s="37"/>
      <c r="D67" s="37"/>
      <c r="E67" s="37"/>
      <c r="F67" s="37"/>
      <c r="G67" s="37"/>
      <c r="H67" s="37"/>
      <c r="I67" s="37"/>
      <c r="J67" s="37"/>
      <c r="K67" s="37"/>
      <c r="L67" s="108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</row>
    <row r="68" spans="1:31" s="2" customFormat="1" ht="6.95" hidden="1" customHeight="1">
      <c r="A68" s="35"/>
      <c r="B68" s="48"/>
      <c r="C68" s="49"/>
      <c r="D68" s="49"/>
      <c r="E68" s="49"/>
      <c r="F68" s="49"/>
      <c r="G68" s="49"/>
      <c r="H68" s="49"/>
      <c r="I68" s="49"/>
      <c r="J68" s="49"/>
      <c r="K68" s="49"/>
      <c r="L68" s="108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</row>
    <row r="69" spans="1:31" ht="11.25" hidden="1"/>
    <row r="70" spans="1:31" ht="11.25" hidden="1"/>
    <row r="71" spans="1:31" ht="11.25" hidden="1"/>
    <row r="72" spans="1:31" s="2" customFormat="1" ht="6.95" customHeight="1">
      <c r="A72" s="35"/>
      <c r="B72" s="50"/>
      <c r="C72" s="51"/>
      <c r="D72" s="51"/>
      <c r="E72" s="51"/>
      <c r="F72" s="51"/>
      <c r="G72" s="51"/>
      <c r="H72" s="51"/>
      <c r="I72" s="51"/>
      <c r="J72" s="51"/>
      <c r="K72" s="51"/>
      <c r="L72" s="108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</row>
    <row r="73" spans="1:31" s="2" customFormat="1" ht="24.95" customHeight="1">
      <c r="A73" s="35"/>
      <c r="B73" s="36"/>
      <c r="C73" s="24" t="s">
        <v>172</v>
      </c>
      <c r="D73" s="37"/>
      <c r="E73" s="37"/>
      <c r="F73" s="37"/>
      <c r="G73" s="37"/>
      <c r="H73" s="37"/>
      <c r="I73" s="37"/>
      <c r="J73" s="37"/>
      <c r="K73" s="37"/>
      <c r="L73" s="108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</row>
    <row r="74" spans="1:31" s="2" customFormat="1" ht="6.95" customHeight="1">
      <c r="A74" s="35"/>
      <c r="B74" s="36"/>
      <c r="C74" s="37"/>
      <c r="D74" s="37"/>
      <c r="E74" s="37"/>
      <c r="F74" s="37"/>
      <c r="G74" s="37"/>
      <c r="H74" s="37"/>
      <c r="I74" s="37"/>
      <c r="J74" s="37"/>
      <c r="K74" s="37"/>
      <c r="L74" s="108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</row>
    <row r="75" spans="1:31" s="2" customFormat="1" ht="12" customHeight="1">
      <c r="A75" s="35"/>
      <c r="B75" s="36"/>
      <c r="C75" s="30" t="s">
        <v>16</v>
      </c>
      <c r="D75" s="37"/>
      <c r="E75" s="37"/>
      <c r="F75" s="37"/>
      <c r="G75" s="37"/>
      <c r="H75" s="37"/>
      <c r="I75" s="37"/>
      <c r="J75" s="37"/>
      <c r="K75" s="37"/>
      <c r="L75" s="108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</row>
    <row r="76" spans="1:31" s="2" customFormat="1" ht="16.5" customHeight="1">
      <c r="A76" s="35"/>
      <c r="B76" s="36"/>
      <c r="C76" s="37"/>
      <c r="D76" s="37"/>
      <c r="E76" s="317" t="str">
        <f>E7</f>
        <v>Splašková kanalizace Němčice</v>
      </c>
      <c r="F76" s="318"/>
      <c r="G76" s="318"/>
      <c r="H76" s="318"/>
      <c r="I76" s="37"/>
      <c r="J76" s="37"/>
      <c r="K76" s="37"/>
      <c r="L76" s="108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2" customHeight="1">
      <c r="A77" s="35"/>
      <c r="B77" s="36"/>
      <c r="C77" s="30" t="s">
        <v>142</v>
      </c>
      <c r="D77" s="37"/>
      <c r="E77" s="37"/>
      <c r="F77" s="37"/>
      <c r="G77" s="37"/>
      <c r="H77" s="37"/>
      <c r="I77" s="37"/>
      <c r="J77" s="37"/>
      <c r="K77" s="37"/>
      <c r="L77" s="108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spans="1:31" s="2" customFormat="1" ht="16.5" customHeight="1">
      <c r="A78" s="35"/>
      <c r="B78" s="36"/>
      <c r="C78" s="37"/>
      <c r="D78" s="37"/>
      <c r="E78" s="274" t="str">
        <f>E9</f>
        <v>06 - SO 02.3 - Přeložka vodovodu</v>
      </c>
      <c r="F78" s="319"/>
      <c r="G78" s="319"/>
      <c r="H78" s="319"/>
      <c r="I78" s="37"/>
      <c r="J78" s="37"/>
      <c r="K78" s="37"/>
      <c r="L78" s="108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</row>
    <row r="79" spans="1:31" s="2" customFormat="1" ht="6.95" customHeight="1">
      <c r="A79" s="35"/>
      <c r="B79" s="36"/>
      <c r="C79" s="37"/>
      <c r="D79" s="37"/>
      <c r="E79" s="37"/>
      <c r="F79" s="37"/>
      <c r="G79" s="37"/>
      <c r="H79" s="37"/>
      <c r="I79" s="37"/>
      <c r="J79" s="37"/>
      <c r="K79" s="37"/>
      <c r="L79" s="108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</row>
    <row r="80" spans="1:31" s="2" customFormat="1" ht="12" customHeight="1">
      <c r="A80" s="35"/>
      <c r="B80" s="36"/>
      <c r="C80" s="30" t="s">
        <v>21</v>
      </c>
      <c r="D80" s="37"/>
      <c r="E80" s="37"/>
      <c r="F80" s="28" t="str">
        <f>F12</f>
        <v>Němčice u Luštěnic</v>
      </c>
      <c r="G80" s="37"/>
      <c r="H80" s="37"/>
      <c r="I80" s="30" t="s">
        <v>23</v>
      </c>
      <c r="J80" s="60" t="str">
        <f>IF(J12="","",J12)</f>
        <v>26. 5. 2025</v>
      </c>
      <c r="K80" s="37"/>
      <c r="L80" s="108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</row>
    <row r="81" spans="1:65" s="2" customFormat="1" ht="6.95" customHeight="1">
      <c r="A81" s="35"/>
      <c r="B81" s="36"/>
      <c r="C81" s="37"/>
      <c r="D81" s="37"/>
      <c r="E81" s="37"/>
      <c r="F81" s="37"/>
      <c r="G81" s="37"/>
      <c r="H81" s="37"/>
      <c r="I81" s="37"/>
      <c r="J81" s="37"/>
      <c r="K81" s="37"/>
      <c r="L81" s="108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65" s="2" customFormat="1" ht="15.2" customHeight="1">
      <c r="A82" s="35"/>
      <c r="B82" s="36"/>
      <c r="C82" s="30" t="s">
        <v>25</v>
      </c>
      <c r="D82" s="37"/>
      <c r="E82" s="37"/>
      <c r="F82" s="28" t="str">
        <f>E15</f>
        <v>Obec Němčice</v>
      </c>
      <c r="G82" s="37"/>
      <c r="H82" s="37"/>
      <c r="I82" s="30" t="s">
        <v>31</v>
      </c>
      <c r="J82" s="33" t="str">
        <f>E21</f>
        <v>VIS Praha</v>
      </c>
      <c r="K82" s="37"/>
      <c r="L82" s="108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65" s="2" customFormat="1" ht="15.2" customHeight="1">
      <c r="A83" s="35"/>
      <c r="B83" s="36"/>
      <c r="C83" s="30" t="s">
        <v>29</v>
      </c>
      <c r="D83" s="37"/>
      <c r="E83" s="37"/>
      <c r="F83" s="28" t="str">
        <f>IF(E18="","",E18)</f>
        <v>Vyplň údaj</v>
      </c>
      <c r="G83" s="37"/>
      <c r="H83" s="37"/>
      <c r="I83" s="30" t="s">
        <v>34</v>
      </c>
      <c r="J83" s="33" t="str">
        <f>E24</f>
        <v>Ing. Eva Mrvová</v>
      </c>
      <c r="K83" s="37"/>
      <c r="L83" s="108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65" s="2" customFormat="1" ht="10.35" customHeight="1">
      <c r="A84" s="35"/>
      <c r="B84" s="36"/>
      <c r="C84" s="37"/>
      <c r="D84" s="37"/>
      <c r="E84" s="37"/>
      <c r="F84" s="37"/>
      <c r="G84" s="37"/>
      <c r="H84" s="37"/>
      <c r="I84" s="37"/>
      <c r="J84" s="37"/>
      <c r="K84" s="37"/>
      <c r="L84" s="108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65" s="11" customFormat="1" ht="29.25" customHeight="1">
      <c r="A85" s="148"/>
      <c r="B85" s="149"/>
      <c r="C85" s="150" t="s">
        <v>173</v>
      </c>
      <c r="D85" s="151" t="s">
        <v>56</v>
      </c>
      <c r="E85" s="151" t="s">
        <v>52</v>
      </c>
      <c r="F85" s="151" t="s">
        <v>53</v>
      </c>
      <c r="G85" s="151" t="s">
        <v>174</v>
      </c>
      <c r="H85" s="151" t="s">
        <v>175</v>
      </c>
      <c r="I85" s="151" t="s">
        <v>176</v>
      </c>
      <c r="J85" s="151" t="s">
        <v>161</v>
      </c>
      <c r="K85" s="152" t="s">
        <v>177</v>
      </c>
      <c r="L85" s="153"/>
      <c r="M85" s="69" t="s">
        <v>19</v>
      </c>
      <c r="N85" s="70" t="s">
        <v>41</v>
      </c>
      <c r="O85" s="70" t="s">
        <v>178</v>
      </c>
      <c r="P85" s="70" t="s">
        <v>179</v>
      </c>
      <c r="Q85" s="70" t="s">
        <v>180</v>
      </c>
      <c r="R85" s="70" t="s">
        <v>181</v>
      </c>
      <c r="S85" s="70" t="s">
        <v>182</v>
      </c>
      <c r="T85" s="71" t="s">
        <v>183</v>
      </c>
      <c r="U85" s="148"/>
      <c r="V85" s="148"/>
      <c r="W85" s="148"/>
      <c r="X85" s="148"/>
      <c r="Y85" s="148"/>
      <c r="Z85" s="148"/>
      <c r="AA85" s="148"/>
      <c r="AB85" s="148"/>
      <c r="AC85" s="148"/>
      <c r="AD85" s="148"/>
      <c r="AE85" s="148"/>
    </row>
    <row r="86" spans="1:65" s="2" customFormat="1" ht="22.9" customHeight="1">
      <c r="A86" s="35"/>
      <c r="B86" s="36"/>
      <c r="C86" s="76" t="s">
        <v>184</v>
      </c>
      <c r="D86" s="37"/>
      <c r="E86" s="37"/>
      <c r="F86" s="37"/>
      <c r="G86" s="37"/>
      <c r="H86" s="37"/>
      <c r="I86" s="37"/>
      <c r="J86" s="154">
        <f>BK86</f>
        <v>0</v>
      </c>
      <c r="K86" s="37"/>
      <c r="L86" s="40"/>
      <c r="M86" s="72"/>
      <c r="N86" s="155"/>
      <c r="O86" s="73"/>
      <c r="P86" s="156">
        <f>P87</f>
        <v>0</v>
      </c>
      <c r="Q86" s="73"/>
      <c r="R86" s="156">
        <f>R87</f>
        <v>1.3974866000000001</v>
      </c>
      <c r="S86" s="73"/>
      <c r="T86" s="157">
        <f>T87</f>
        <v>0.22416999999999998</v>
      </c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T86" s="18" t="s">
        <v>70</v>
      </c>
      <c r="AU86" s="18" t="s">
        <v>162</v>
      </c>
      <c r="BK86" s="158">
        <f>BK87</f>
        <v>0</v>
      </c>
    </row>
    <row r="87" spans="1:65" s="12" customFormat="1" ht="25.9" customHeight="1">
      <c r="B87" s="159"/>
      <c r="C87" s="160"/>
      <c r="D87" s="161" t="s">
        <v>70</v>
      </c>
      <c r="E87" s="162" t="s">
        <v>185</v>
      </c>
      <c r="F87" s="162" t="s">
        <v>186</v>
      </c>
      <c r="G87" s="160"/>
      <c r="H87" s="160"/>
      <c r="I87" s="163"/>
      <c r="J87" s="164">
        <f>BK87</f>
        <v>0</v>
      </c>
      <c r="K87" s="160"/>
      <c r="L87" s="165"/>
      <c r="M87" s="166"/>
      <c r="N87" s="167"/>
      <c r="O87" s="167"/>
      <c r="P87" s="168">
        <f>P88+P189+P194+P202+P246+P254</f>
        <v>0</v>
      </c>
      <c r="Q87" s="167"/>
      <c r="R87" s="168">
        <f>R88+R189+R194+R202+R246+R254</f>
        <v>1.3974866000000001</v>
      </c>
      <c r="S87" s="167"/>
      <c r="T87" s="169">
        <f>T88+T189+T194+T202+T246+T254</f>
        <v>0.22416999999999998</v>
      </c>
      <c r="AR87" s="170" t="s">
        <v>79</v>
      </c>
      <c r="AT87" s="171" t="s">
        <v>70</v>
      </c>
      <c r="AU87" s="171" t="s">
        <v>71</v>
      </c>
      <c r="AY87" s="170" t="s">
        <v>187</v>
      </c>
      <c r="BK87" s="172">
        <f>BK88+BK189+BK194+BK202+BK246+BK254</f>
        <v>0</v>
      </c>
    </row>
    <row r="88" spans="1:65" s="12" customFormat="1" ht="22.9" customHeight="1">
      <c r="B88" s="159"/>
      <c r="C88" s="160"/>
      <c r="D88" s="161" t="s">
        <v>70</v>
      </c>
      <c r="E88" s="173" t="s">
        <v>79</v>
      </c>
      <c r="F88" s="173" t="s">
        <v>188</v>
      </c>
      <c r="G88" s="160"/>
      <c r="H88" s="160"/>
      <c r="I88" s="163"/>
      <c r="J88" s="174">
        <f>BK88</f>
        <v>0</v>
      </c>
      <c r="K88" s="160"/>
      <c r="L88" s="165"/>
      <c r="M88" s="166"/>
      <c r="N88" s="167"/>
      <c r="O88" s="167"/>
      <c r="P88" s="168">
        <f>SUM(P89:P188)</f>
        <v>0</v>
      </c>
      <c r="Q88" s="167"/>
      <c r="R88" s="168">
        <f>SUM(R89:R188)</f>
        <v>0.22550219999999999</v>
      </c>
      <c r="S88" s="167"/>
      <c r="T88" s="169">
        <f>SUM(T89:T188)</f>
        <v>0.22416999999999998</v>
      </c>
      <c r="AR88" s="170" t="s">
        <v>79</v>
      </c>
      <c r="AT88" s="171" t="s">
        <v>70</v>
      </c>
      <c r="AU88" s="171" t="s">
        <v>79</v>
      </c>
      <c r="AY88" s="170" t="s">
        <v>187</v>
      </c>
      <c r="BK88" s="172">
        <f>SUM(BK89:BK188)</f>
        <v>0</v>
      </c>
    </row>
    <row r="89" spans="1:65" s="2" customFormat="1" ht="24.2" customHeight="1">
      <c r="A89" s="35"/>
      <c r="B89" s="36"/>
      <c r="C89" s="175" t="s">
        <v>79</v>
      </c>
      <c r="D89" s="175" t="s">
        <v>189</v>
      </c>
      <c r="E89" s="176" t="s">
        <v>1575</v>
      </c>
      <c r="F89" s="177" t="s">
        <v>1576</v>
      </c>
      <c r="G89" s="178" t="s">
        <v>427</v>
      </c>
      <c r="H89" s="179">
        <v>2</v>
      </c>
      <c r="I89" s="180"/>
      <c r="J89" s="181">
        <f>ROUND(I89*H89,2)</f>
        <v>0</v>
      </c>
      <c r="K89" s="177" t="s">
        <v>192</v>
      </c>
      <c r="L89" s="40"/>
      <c r="M89" s="182" t="s">
        <v>19</v>
      </c>
      <c r="N89" s="183" t="s">
        <v>42</v>
      </c>
      <c r="O89" s="65"/>
      <c r="P89" s="184">
        <f>O89*H89</f>
        <v>0</v>
      </c>
      <c r="Q89" s="184">
        <v>0</v>
      </c>
      <c r="R89" s="184">
        <f>Q89*H89</f>
        <v>0</v>
      </c>
      <c r="S89" s="184">
        <v>0</v>
      </c>
      <c r="T89" s="185">
        <f>S89*H89</f>
        <v>0</v>
      </c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R89" s="186" t="s">
        <v>193</v>
      </c>
      <c r="AT89" s="186" t="s">
        <v>189</v>
      </c>
      <c r="AU89" s="186" t="s">
        <v>81</v>
      </c>
      <c r="AY89" s="18" t="s">
        <v>187</v>
      </c>
      <c r="BE89" s="187">
        <f>IF(N89="základní",J89,0)</f>
        <v>0</v>
      </c>
      <c r="BF89" s="187">
        <f>IF(N89="snížená",J89,0)</f>
        <v>0</v>
      </c>
      <c r="BG89" s="187">
        <f>IF(N89="zákl. přenesená",J89,0)</f>
        <v>0</v>
      </c>
      <c r="BH89" s="187">
        <f>IF(N89="sníž. přenesená",J89,0)</f>
        <v>0</v>
      </c>
      <c r="BI89" s="187">
        <f>IF(N89="nulová",J89,0)</f>
        <v>0</v>
      </c>
      <c r="BJ89" s="18" t="s">
        <v>79</v>
      </c>
      <c r="BK89" s="187">
        <f>ROUND(I89*H89,2)</f>
        <v>0</v>
      </c>
      <c r="BL89" s="18" t="s">
        <v>193</v>
      </c>
      <c r="BM89" s="186" t="s">
        <v>1577</v>
      </c>
    </row>
    <row r="90" spans="1:65" s="2" customFormat="1" ht="11.25">
      <c r="A90" s="35"/>
      <c r="B90" s="36"/>
      <c r="C90" s="37"/>
      <c r="D90" s="188" t="s">
        <v>195</v>
      </c>
      <c r="E90" s="37"/>
      <c r="F90" s="189" t="s">
        <v>1578</v>
      </c>
      <c r="G90" s="37"/>
      <c r="H90" s="37"/>
      <c r="I90" s="190"/>
      <c r="J90" s="37"/>
      <c r="K90" s="37"/>
      <c r="L90" s="40"/>
      <c r="M90" s="191"/>
      <c r="N90" s="192"/>
      <c r="O90" s="65"/>
      <c r="P90" s="65"/>
      <c r="Q90" s="65"/>
      <c r="R90" s="65"/>
      <c r="S90" s="65"/>
      <c r="T90" s="66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T90" s="18" t="s">
        <v>195</v>
      </c>
      <c r="AU90" s="18" t="s">
        <v>81</v>
      </c>
    </row>
    <row r="91" spans="1:65" s="2" customFormat="1" ht="16.5" customHeight="1">
      <c r="A91" s="35"/>
      <c r="B91" s="36"/>
      <c r="C91" s="175" t="s">
        <v>81</v>
      </c>
      <c r="D91" s="175" t="s">
        <v>189</v>
      </c>
      <c r="E91" s="176" t="s">
        <v>1579</v>
      </c>
      <c r="F91" s="177" t="s">
        <v>1580</v>
      </c>
      <c r="G91" s="178" t="s">
        <v>427</v>
      </c>
      <c r="H91" s="179">
        <v>2</v>
      </c>
      <c r="I91" s="180"/>
      <c r="J91" s="181">
        <f>ROUND(I91*H91,2)</f>
        <v>0</v>
      </c>
      <c r="K91" s="177" t="s">
        <v>192</v>
      </c>
      <c r="L91" s="40"/>
      <c r="M91" s="182" t="s">
        <v>19</v>
      </c>
      <c r="N91" s="183" t="s">
        <v>42</v>
      </c>
      <c r="O91" s="65"/>
      <c r="P91" s="184">
        <f>O91*H91</f>
        <v>0</v>
      </c>
      <c r="Q91" s="184">
        <v>0</v>
      </c>
      <c r="R91" s="184">
        <f>Q91*H91</f>
        <v>0</v>
      </c>
      <c r="S91" s="184">
        <v>0</v>
      </c>
      <c r="T91" s="185">
        <f>S91*H91</f>
        <v>0</v>
      </c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R91" s="186" t="s">
        <v>193</v>
      </c>
      <c r="AT91" s="186" t="s">
        <v>189</v>
      </c>
      <c r="AU91" s="186" t="s">
        <v>81</v>
      </c>
      <c r="AY91" s="18" t="s">
        <v>187</v>
      </c>
      <c r="BE91" s="187">
        <f>IF(N91="základní",J91,0)</f>
        <v>0</v>
      </c>
      <c r="BF91" s="187">
        <f>IF(N91="snížená",J91,0)</f>
        <v>0</v>
      </c>
      <c r="BG91" s="187">
        <f>IF(N91="zákl. přenesená",J91,0)</f>
        <v>0</v>
      </c>
      <c r="BH91" s="187">
        <f>IF(N91="sníž. přenesená",J91,0)</f>
        <v>0</v>
      </c>
      <c r="BI91" s="187">
        <f>IF(N91="nulová",J91,0)</f>
        <v>0</v>
      </c>
      <c r="BJ91" s="18" t="s">
        <v>79</v>
      </c>
      <c r="BK91" s="187">
        <f>ROUND(I91*H91,2)</f>
        <v>0</v>
      </c>
      <c r="BL91" s="18" t="s">
        <v>193</v>
      </c>
      <c r="BM91" s="186" t="s">
        <v>1581</v>
      </c>
    </row>
    <row r="92" spans="1:65" s="2" customFormat="1" ht="11.25">
      <c r="A92" s="35"/>
      <c r="B92" s="36"/>
      <c r="C92" s="37"/>
      <c r="D92" s="188" t="s">
        <v>195</v>
      </c>
      <c r="E92" s="37"/>
      <c r="F92" s="189" t="s">
        <v>1582</v>
      </c>
      <c r="G92" s="37"/>
      <c r="H92" s="37"/>
      <c r="I92" s="190"/>
      <c r="J92" s="37"/>
      <c r="K92" s="37"/>
      <c r="L92" s="40"/>
      <c r="M92" s="191"/>
      <c r="N92" s="192"/>
      <c r="O92" s="65"/>
      <c r="P92" s="65"/>
      <c r="Q92" s="65"/>
      <c r="R92" s="65"/>
      <c r="S92" s="65"/>
      <c r="T92" s="66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T92" s="18" t="s">
        <v>195</v>
      </c>
      <c r="AU92" s="18" t="s">
        <v>81</v>
      </c>
    </row>
    <row r="93" spans="1:65" s="2" customFormat="1" ht="37.9" customHeight="1">
      <c r="A93" s="35"/>
      <c r="B93" s="36"/>
      <c r="C93" s="175" t="s">
        <v>205</v>
      </c>
      <c r="D93" s="175" t="s">
        <v>189</v>
      </c>
      <c r="E93" s="176" t="s">
        <v>1583</v>
      </c>
      <c r="F93" s="177" t="s">
        <v>1584</v>
      </c>
      <c r="G93" s="178" t="s">
        <v>124</v>
      </c>
      <c r="H93" s="179">
        <v>0.77300000000000002</v>
      </c>
      <c r="I93" s="180"/>
      <c r="J93" s="181">
        <f>ROUND(I93*H93,2)</f>
        <v>0</v>
      </c>
      <c r="K93" s="177" t="s">
        <v>192</v>
      </c>
      <c r="L93" s="40"/>
      <c r="M93" s="182" t="s">
        <v>19</v>
      </c>
      <c r="N93" s="183" t="s">
        <v>42</v>
      </c>
      <c r="O93" s="65"/>
      <c r="P93" s="184">
        <f>O93*H93</f>
        <v>0</v>
      </c>
      <c r="Q93" s="184">
        <v>0</v>
      </c>
      <c r="R93" s="184">
        <f>Q93*H93</f>
        <v>0</v>
      </c>
      <c r="S93" s="184">
        <v>0.28999999999999998</v>
      </c>
      <c r="T93" s="185">
        <f>S93*H93</f>
        <v>0.22416999999999998</v>
      </c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R93" s="186" t="s">
        <v>193</v>
      </c>
      <c r="AT93" s="186" t="s">
        <v>189</v>
      </c>
      <c r="AU93" s="186" t="s">
        <v>81</v>
      </c>
      <c r="AY93" s="18" t="s">
        <v>187</v>
      </c>
      <c r="BE93" s="187">
        <f>IF(N93="základní",J93,0)</f>
        <v>0</v>
      </c>
      <c r="BF93" s="187">
        <f>IF(N93="snížená",J93,0)</f>
        <v>0</v>
      </c>
      <c r="BG93" s="187">
        <f>IF(N93="zákl. přenesená",J93,0)</f>
        <v>0</v>
      </c>
      <c r="BH93" s="187">
        <f>IF(N93="sníž. přenesená",J93,0)</f>
        <v>0</v>
      </c>
      <c r="BI93" s="187">
        <f>IF(N93="nulová",J93,0)</f>
        <v>0</v>
      </c>
      <c r="BJ93" s="18" t="s">
        <v>79</v>
      </c>
      <c r="BK93" s="187">
        <f>ROUND(I93*H93,2)</f>
        <v>0</v>
      </c>
      <c r="BL93" s="18" t="s">
        <v>193</v>
      </c>
      <c r="BM93" s="186" t="s">
        <v>1585</v>
      </c>
    </row>
    <row r="94" spans="1:65" s="2" customFormat="1" ht="11.25">
      <c r="A94" s="35"/>
      <c r="B94" s="36"/>
      <c r="C94" s="37"/>
      <c r="D94" s="188" t="s">
        <v>195</v>
      </c>
      <c r="E94" s="37"/>
      <c r="F94" s="189" t="s">
        <v>1586</v>
      </c>
      <c r="G94" s="37"/>
      <c r="H94" s="37"/>
      <c r="I94" s="190"/>
      <c r="J94" s="37"/>
      <c r="K94" s="37"/>
      <c r="L94" s="40"/>
      <c r="M94" s="191"/>
      <c r="N94" s="192"/>
      <c r="O94" s="65"/>
      <c r="P94" s="65"/>
      <c r="Q94" s="65"/>
      <c r="R94" s="65"/>
      <c r="S94" s="65"/>
      <c r="T94" s="66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T94" s="18" t="s">
        <v>195</v>
      </c>
      <c r="AU94" s="18" t="s">
        <v>81</v>
      </c>
    </row>
    <row r="95" spans="1:65" s="13" customFormat="1" ht="11.25">
      <c r="B95" s="193"/>
      <c r="C95" s="194"/>
      <c r="D95" s="195" t="s">
        <v>197</v>
      </c>
      <c r="E95" s="196" t="s">
        <v>19</v>
      </c>
      <c r="F95" s="197" t="s">
        <v>122</v>
      </c>
      <c r="G95" s="194"/>
      <c r="H95" s="198">
        <v>0.77300000000000002</v>
      </c>
      <c r="I95" s="199"/>
      <c r="J95" s="194"/>
      <c r="K95" s="194"/>
      <c r="L95" s="200"/>
      <c r="M95" s="201"/>
      <c r="N95" s="202"/>
      <c r="O95" s="202"/>
      <c r="P95" s="202"/>
      <c r="Q95" s="202"/>
      <c r="R95" s="202"/>
      <c r="S95" s="202"/>
      <c r="T95" s="203"/>
      <c r="AT95" s="204" t="s">
        <v>197</v>
      </c>
      <c r="AU95" s="204" t="s">
        <v>81</v>
      </c>
      <c r="AV95" s="13" t="s">
        <v>81</v>
      </c>
      <c r="AW95" s="13" t="s">
        <v>33</v>
      </c>
      <c r="AX95" s="13" t="s">
        <v>79</v>
      </c>
      <c r="AY95" s="204" t="s">
        <v>187</v>
      </c>
    </row>
    <row r="96" spans="1:65" s="2" customFormat="1" ht="49.15" customHeight="1">
      <c r="A96" s="35"/>
      <c r="B96" s="36"/>
      <c r="C96" s="175" t="s">
        <v>193</v>
      </c>
      <c r="D96" s="175" t="s">
        <v>189</v>
      </c>
      <c r="E96" s="176" t="s">
        <v>239</v>
      </c>
      <c r="F96" s="177" t="s">
        <v>240</v>
      </c>
      <c r="G96" s="178" t="s">
        <v>128</v>
      </c>
      <c r="H96" s="179">
        <v>2</v>
      </c>
      <c r="I96" s="180"/>
      <c r="J96" s="181">
        <f>ROUND(I96*H96,2)</f>
        <v>0</v>
      </c>
      <c r="K96" s="177" t="s">
        <v>192</v>
      </c>
      <c r="L96" s="40"/>
      <c r="M96" s="182" t="s">
        <v>19</v>
      </c>
      <c r="N96" s="183" t="s">
        <v>42</v>
      </c>
      <c r="O96" s="65"/>
      <c r="P96" s="184">
        <f>O96*H96</f>
        <v>0</v>
      </c>
      <c r="Q96" s="184">
        <v>3.6900000000000002E-2</v>
      </c>
      <c r="R96" s="184">
        <f>Q96*H96</f>
        <v>7.3800000000000004E-2</v>
      </c>
      <c r="S96" s="184">
        <v>0</v>
      </c>
      <c r="T96" s="185">
        <f>S96*H96</f>
        <v>0</v>
      </c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R96" s="186" t="s">
        <v>193</v>
      </c>
      <c r="AT96" s="186" t="s">
        <v>189</v>
      </c>
      <c r="AU96" s="186" t="s">
        <v>81</v>
      </c>
      <c r="AY96" s="18" t="s">
        <v>187</v>
      </c>
      <c r="BE96" s="187">
        <f>IF(N96="základní",J96,0)</f>
        <v>0</v>
      </c>
      <c r="BF96" s="187">
        <f>IF(N96="snížená",J96,0)</f>
        <v>0</v>
      </c>
      <c r="BG96" s="187">
        <f>IF(N96="zákl. přenesená",J96,0)</f>
        <v>0</v>
      </c>
      <c r="BH96" s="187">
        <f>IF(N96="sníž. přenesená",J96,0)</f>
        <v>0</v>
      </c>
      <c r="BI96" s="187">
        <f>IF(N96="nulová",J96,0)</f>
        <v>0</v>
      </c>
      <c r="BJ96" s="18" t="s">
        <v>79</v>
      </c>
      <c r="BK96" s="187">
        <f>ROUND(I96*H96,2)</f>
        <v>0</v>
      </c>
      <c r="BL96" s="18" t="s">
        <v>193</v>
      </c>
      <c r="BM96" s="186" t="s">
        <v>1587</v>
      </c>
    </row>
    <row r="97" spans="1:65" s="2" customFormat="1" ht="11.25">
      <c r="A97" s="35"/>
      <c r="B97" s="36"/>
      <c r="C97" s="37"/>
      <c r="D97" s="188" t="s">
        <v>195</v>
      </c>
      <c r="E97" s="37"/>
      <c r="F97" s="189" t="s">
        <v>242</v>
      </c>
      <c r="G97" s="37"/>
      <c r="H97" s="37"/>
      <c r="I97" s="190"/>
      <c r="J97" s="37"/>
      <c r="K97" s="37"/>
      <c r="L97" s="40"/>
      <c r="M97" s="191"/>
      <c r="N97" s="192"/>
      <c r="O97" s="65"/>
      <c r="P97" s="65"/>
      <c r="Q97" s="65"/>
      <c r="R97" s="65"/>
      <c r="S97" s="65"/>
      <c r="T97" s="66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T97" s="18" t="s">
        <v>195</v>
      </c>
      <c r="AU97" s="18" t="s">
        <v>81</v>
      </c>
    </row>
    <row r="98" spans="1:65" s="13" customFormat="1" ht="11.25">
      <c r="B98" s="193"/>
      <c r="C98" s="194"/>
      <c r="D98" s="195" t="s">
        <v>197</v>
      </c>
      <c r="E98" s="196" t="s">
        <v>19</v>
      </c>
      <c r="F98" s="197" t="s">
        <v>1588</v>
      </c>
      <c r="G98" s="194"/>
      <c r="H98" s="198">
        <v>2</v>
      </c>
      <c r="I98" s="199"/>
      <c r="J98" s="194"/>
      <c r="K98" s="194"/>
      <c r="L98" s="200"/>
      <c r="M98" s="201"/>
      <c r="N98" s="202"/>
      <c r="O98" s="202"/>
      <c r="P98" s="202"/>
      <c r="Q98" s="202"/>
      <c r="R98" s="202"/>
      <c r="S98" s="202"/>
      <c r="T98" s="203"/>
      <c r="AT98" s="204" t="s">
        <v>197</v>
      </c>
      <c r="AU98" s="204" t="s">
        <v>81</v>
      </c>
      <c r="AV98" s="13" t="s">
        <v>81</v>
      </c>
      <c r="AW98" s="13" t="s">
        <v>33</v>
      </c>
      <c r="AX98" s="13" t="s">
        <v>79</v>
      </c>
      <c r="AY98" s="204" t="s">
        <v>187</v>
      </c>
    </row>
    <row r="99" spans="1:65" s="2" customFormat="1" ht="49.15" customHeight="1">
      <c r="A99" s="35"/>
      <c r="B99" s="36"/>
      <c r="C99" s="175" t="s">
        <v>214</v>
      </c>
      <c r="D99" s="175" t="s">
        <v>189</v>
      </c>
      <c r="E99" s="176" t="s">
        <v>254</v>
      </c>
      <c r="F99" s="177" t="s">
        <v>255</v>
      </c>
      <c r="G99" s="178" t="s">
        <v>128</v>
      </c>
      <c r="H99" s="179">
        <v>1</v>
      </c>
      <c r="I99" s="180"/>
      <c r="J99" s="181">
        <f>ROUND(I99*H99,2)</f>
        <v>0</v>
      </c>
      <c r="K99" s="177" t="s">
        <v>192</v>
      </c>
      <c r="L99" s="40"/>
      <c r="M99" s="182" t="s">
        <v>19</v>
      </c>
      <c r="N99" s="183" t="s">
        <v>42</v>
      </c>
      <c r="O99" s="65"/>
      <c r="P99" s="184">
        <f>O99*H99</f>
        <v>0</v>
      </c>
      <c r="Q99" s="184">
        <v>6.053E-2</v>
      </c>
      <c r="R99" s="184">
        <f>Q99*H99</f>
        <v>6.053E-2</v>
      </c>
      <c r="S99" s="184">
        <v>0</v>
      </c>
      <c r="T99" s="185">
        <f>S99*H99</f>
        <v>0</v>
      </c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R99" s="186" t="s">
        <v>193</v>
      </c>
      <c r="AT99" s="186" t="s">
        <v>189</v>
      </c>
      <c r="AU99" s="186" t="s">
        <v>81</v>
      </c>
      <c r="AY99" s="18" t="s">
        <v>187</v>
      </c>
      <c r="BE99" s="187">
        <f>IF(N99="základní",J99,0)</f>
        <v>0</v>
      </c>
      <c r="BF99" s="187">
        <f>IF(N99="snížená",J99,0)</f>
        <v>0</v>
      </c>
      <c r="BG99" s="187">
        <f>IF(N99="zákl. přenesená",J99,0)</f>
        <v>0</v>
      </c>
      <c r="BH99" s="187">
        <f>IF(N99="sníž. přenesená",J99,0)</f>
        <v>0</v>
      </c>
      <c r="BI99" s="187">
        <f>IF(N99="nulová",J99,0)</f>
        <v>0</v>
      </c>
      <c r="BJ99" s="18" t="s">
        <v>79</v>
      </c>
      <c r="BK99" s="187">
        <f>ROUND(I99*H99,2)</f>
        <v>0</v>
      </c>
      <c r="BL99" s="18" t="s">
        <v>193</v>
      </c>
      <c r="BM99" s="186" t="s">
        <v>1589</v>
      </c>
    </row>
    <row r="100" spans="1:65" s="2" customFormat="1" ht="11.25">
      <c r="A100" s="35"/>
      <c r="B100" s="36"/>
      <c r="C100" s="37"/>
      <c r="D100" s="188" t="s">
        <v>195</v>
      </c>
      <c r="E100" s="37"/>
      <c r="F100" s="189" t="s">
        <v>257</v>
      </c>
      <c r="G100" s="37"/>
      <c r="H100" s="37"/>
      <c r="I100" s="190"/>
      <c r="J100" s="37"/>
      <c r="K100" s="37"/>
      <c r="L100" s="40"/>
      <c r="M100" s="191"/>
      <c r="N100" s="192"/>
      <c r="O100" s="65"/>
      <c r="P100" s="65"/>
      <c r="Q100" s="65"/>
      <c r="R100" s="65"/>
      <c r="S100" s="65"/>
      <c r="T100" s="66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T100" s="18" t="s">
        <v>195</v>
      </c>
      <c r="AU100" s="18" t="s">
        <v>81</v>
      </c>
    </row>
    <row r="101" spans="1:65" s="13" customFormat="1" ht="11.25">
      <c r="B101" s="193"/>
      <c r="C101" s="194"/>
      <c r="D101" s="195" t="s">
        <v>197</v>
      </c>
      <c r="E101" s="196" t="s">
        <v>19</v>
      </c>
      <c r="F101" s="197" t="s">
        <v>1590</v>
      </c>
      <c r="G101" s="194"/>
      <c r="H101" s="198">
        <v>1</v>
      </c>
      <c r="I101" s="199"/>
      <c r="J101" s="194"/>
      <c r="K101" s="194"/>
      <c r="L101" s="200"/>
      <c r="M101" s="201"/>
      <c r="N101" s="202"/>
      <c r="O101" s="202"/>
      <c r="P101" s="202"/>
      <c r="Q101" s="202"/>
      <c r="R101" s="202"/>
      <c r="S101" s="202"/>
      <c r="T101" s="203"/>
      <c r="AT101" s="204" t="s">
        <v>197</v>
      </c>
      <c r="AU101" s="204" t="s">
        <v>81</v>
      </c>
      <c r="AV101" s="13" t="s">
        <v>81</v>
      </c>
      <c r="AW101" s="13" t="s">
        <v>33</v>
      </c>
      <c r="AX101" s="13" t="s">
        <v>79</v>
      </c>
      <c r="AY101" s="204" t="s">
        <v>187</v>
      </c>
    </row>
    <row r="102" spans="1:65" s="2" customFormat="1" ht="16.5" customHeight="1">
      <c r="A102" s="35"/>
      <c r="B102" s="36"/>
      <c r="C102" s="175" t="s">
        <v>219</v>
      </c>
      <c r="D102" s="175" t="s">
        <v>189</v>
      </c>
      <c r="E102" s="176" t="s">
        <v>1591</v>
      </c>
      <c r="F102" s="177" t="s">
        <v>1592</v>
      </c>
      <c r="G102" s="178" t="s">
        <v>124</v>
      </c>
      <c r="H102" s="179">
        <v>50.61</v>
      </c>
      <c r="I102" s="180"/>
      <c r="J102" s="181">
        <f>ROUND(I102*H102,2)</f>
        <v>0</v>
      </c>
      <c r="K102" s="177" t="s">
        <v>192</v>
      </c>
      <c r="L102" s="40"/>
      <c r="M102" s="182" t="s">
        <v>19</v>
      </c>
      <c r="N102" s="183" t="s">
        <v>42</v>
      </c>
      <c r="O102" s="65"/>
      <c r="P102" s="184">
        <f>O102*H102</f>
        <v>0</v>
      </c>
      <c r="Q102" s="184">
        <v>0</v>
      </c>
      <c r="R102" s="184">
        <f>Q102*H102</f>
        <v>0</v>
      </c>
      <c r="S102" s="184">
        <v>0</v>
      </c>
      <c r="T102" s="185">
        <f>S102*H102</f>
        <v>0</v>
      </c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R102" s="186" t="s">
        <v>193</v>
      </c>
      <c r="AT102" s="186" t="s">
        <v>189</v>
      </c>
      <c r="AU102" s="186" t="s">
        <v>81</v>
      </c>
      <c r="AY102" s="18" t="s">
        <v>187</v>
      </c>
      <c r="BE102" s="187">
        <f>IF(N102="základní",J102,0)</f>
        <v>0</v>
      </c>
      <c r="BF102" s="187">
        <f>IF(N102="snížená",J102,0)</f>
        <v>0</v>
      </c>
      <c r="BG102" s="187">
        <f>IF(N102="zákl. přenesená",J102,0)</f>
        <v>0</v>
      </c>
      <c r="BH102" s="187">
        <f>IF(N102="sníž. přenesená",J102,0)</f>
        <v>0</v>
      </c>
      <c r="BI102" s="187">
        <f>IF(N102="nulová",J102,0)</f>
        <v>0</v>
      </c>
      <c r="BJ102" s="18" t="s">
        <v>79</v>
      </c>
      <c r="BK102" s="187">
        <f>ROUND(I102*H102,2)</f>
        <v>0</v>
      </c>
      <c r="BL102" s="18" t="s">
        <v>193</v>
      </c>
      <c r="BM102" s="186" t="s">
        <v>1593</v>
      </c>
    </row>
    <row r="103" spans="1:65" s="2" customFormat="1" ht="11.25">
      <c r="A103" s="35"/>
      <c r="B103" s="36"/>
      <c r="C103" s="37"/>
      <c r="D103" s="188" t="s">
        <v>195</v>
      </c>
      <c r="E103" s="37"/>
      <c r="F103" s="189" t="s">
        <v>1594</v>
      </c>
      <c r="G103" s="37"/>
      <c r="H103" s="37"/>
      <c r="I103" s="190"/>
      <c r="J103" s="37"/>
      <c r="K103" s="37"/>
      <c r="L103" s="40"/>
      <c r="M103" s="191"/>
      <c r="N103" s="192"/>
      <c r="O103" s="65"/>
      <c r="P103" s="65"/>
      <c r="Q103" s="65"/>
      <c r="R103" s="65"/>
      <c r="S103" s="65"/>
      <c r="T103" s="66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T103" s="18" t="s">
        <v>195</v>
      </c>
      <c r="AU103" s="18" t="s">
        <v>81</v>
      </c>
    </row>
    <row r="104" spans="1:65" s="13" customFormat="1" ht="11.25">
      <c r="B104" s="193"/>
      <c r="C104" s="194"/>
      <c r="D104" s="195" t="s">
        <v>197</v>
      </c>
      <c r="E104" s="196" t="s">
        <v>19</v>
      </c>
      <c r="F104" s="197" t="s">
        <v>136</v>
      </c>
      <c r="G104" s="194"/>
      <c r="H104" s="198">
        <v>50.61</v>
      </c>
      <c r="I104" s="199"/>
      <c r="J104" s="194"/>
      <c r="K104" s="194"/>
      <c r="L104" s="200"/>
      <c r="M104" s="201"/>
      <c r="N104" s="202"/>
      <c r="O104" s="202"/>
      <c r="P104" s="202"/>
      <c r="Q104" s="202"/>
      <c r="R104" s="202"/>
      <c r="S104" s="202"/>
      <c r="T104" s="203"/>
      <c r="AT104" s="204" t="s">
        <v>197</v>
      </c>
      <c r="AU104" s="204" t="s">
        <v>81</v>
      </c>
      <c r="AV104" s="13" t="s">
        <v>81</v>
      </c>
      <c r="AW104" s="13" t="s">
        <v>33</v>
      </c>
      <c r="AX104" s="13" t="s">
        <v>79</v>
      </c>
      <c r="AY104" s="204" t="s">
        <v>187</v>
      </c>
    </row>
    <row r="105" spans="1:65" s="2" customFormat="1" ht="24.2" customHeight="1">
      <c r="A105" s="35"/>
      <c r="B105" s="36"/>
      <c r="C105" s="175" t="s">
        <v>225</v>
      </c>
      <c r="D105" s="175" t="s">
        <v>189</v>
      </c>
      <c r="E105" s="176" t="s">
        <v>263</v>
      </c>
      <c r="F105" s="177" t="s">
        <v>264</v>
      </c>
      <c r="G105" s="178" t="s">
        <v>144</v>
      </c>
      <c r="H105" s="179">
        <v>4.5</v>
      </c>
      <c r="I105" s="180"/>
      <c r="J105" s="181">
        <f>ROUND(I105*H105,2)</f>
        <v>0</v>
      </c>
      <c r="K105" s="177" t="s">
        <v>192</v>
      </c>
      <c r="L105" s="40"/>
      <c r="M105" s="182" t="s">
        <v>19</v>
      </c>
      <c r="N105" s="183" t="s">
        <v>42</v>
      </c>
      <c r="O105" s="65"/>
      <c r="P105" s="184">
        <f>O105*H105</f>
        <v>0</v>
      </c>
      <c r="Q105" s="184">
        <v>0</v>
      </c>
      <c r="R105" s="184">
        <f>Q105*H105</f>
        <v>0</v>
      </c>
      <c r="S105" s="184">
        <v>0</v>
      </c>
      <c r="T105" s="185">
        <f>S105*H105</f>
        <v>0</v>
      </c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R105" s="186" t="s">
        <v>193</v>
      </c>
      <c r="AT105" s="186" t="s">
        <v>189</v>
      </c>
      <c r="AU105" s="186" t="s">
        <v>81</v>
      </c>
      <c r="AY105" s="18" t="s">
        <v>187</v>
      </c>
      <c r="BE105" s="187">
        <f>IF(N105="základní",J105,0)</f>
        <v>0</v>
      </c>
      <c r="BF105" s="187">
        <f>IF(N105="snížená",J105,0)</f>
        <v>0</v>
      </c>
      <c r="BG105" s="187">
        <f>IF(N105="zákl. přenesená",J105,0)</f>
        <v>0</v>
      </c>
      <c r="BH105" s="187">
        <f>IF(N105="sníž. přenesená",J105,0)</f>
        <v>0</v>
      </c>
      <c r="BI105" s="187">
        <f>IF(N105="nulová",J105,0)</f>
        <v>0</v>
      </c>
      <c r="BJ105" s="18" t="s">
        <v>79</v>
      </c>
      <c r="BK105" s="187">
        <f>ROUND(I105*H105,2)</f>
        <v>0</v>
      </c>
      <c r="BL105" s="18" t="s">
        <v>193</v>
      </c>
      <c r="BM105" s="186" t="s">
        <v>1595</v>
      </c>
    </row>
    <row r="106" spans="1:65" s="2" customFormat="1" ht="11.25">
      <c r="A106" s="35"/>
      <c r="B106" s="36"/>
      <c r="C106" s="37"/>
      <c r="D106" s="188" t="s">
        <v>195</v>
      </c>
      <c r="E106" s="37"/>
      <c r="F106" s="189" t="s">
        <v>266</v>
      </c>
      <c r="G106" s="37"/>
      <c r="H106" s="37"/>
      <c r="I106" s="190"/>
      <c r="J106" s="37"/>
      <c r="K106" s="37"/>
      <c r="L106" s="40"/>
      <c r="M106" s="191"/>
      <c r="N106" s="192"/>
      <c r="O106" s="65"/>
      <c r="P106" s="65"/>
      <c r="Q106" s="65"/>
      <c r="R106" s="65"/>
      <c r="S106" s="65"/>
      <c r="T106" s="66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T106" s="18" t="s">
        <v>195</v>
      </c>
      <c r="AU106" s="18" t="s">
        <v>81</v>
      </c>
    </row>
    <row r="107" spans="1:65" s="13" customFormat="1" ht="11.25">
      <c r="B107" s="193"/>
      <c r="C107" s="194"/>
      <c r="D107" s="195" t="s">
        <v>197</v>
      </c>
      <c r="E107" s="196" t="s">
        <v>19</v>
      </c>
      <c r="F107" s="197" t="s">
        <v>1596</v>
      </c>
      <c r="G107" s="194"/>
      <c r="H107" s="198">
        <v>4.5</v>
      </c>
      <c r="I107" s="199"/>
      <c r="J107" s="194"/>
      <c r="K107" s="194"/>
      <c r="L107" s="200"/>
      <c r="M107" s="201"/>
      <c r="N107" s="202"/>
      <c r="O107" s="202"/>
      <c r="P107" s="202"/>
      <c r="Q107" s="202"/>
      <c r="R107" s="202"/>
      <c r="S107" s="202"/>
      <c r="T107" s="203"/>
      <c r="AT107" s="204" t="s">
        <v>197</v>
      </c>
      <c r="AU107" s="204" t="s">
        <v>81</v>
      </c>
      <c r="AV107" s="13" t="s">
        <v>81</v>
      </c>
      <c r="AW107" s="13" t="s">
        <v>33</v>
      </c>
      <c r="AX107" s="13" t="s">
        <v>79</v>
      </c>
      <c r="AY107" s="204" t="s">
        <v>187</v>
      </c>
    </row>
    <row r="108" spans="1:65" s="2" customFormat="1" ht="24.2" customHeight="1">
      <c r="A108" s="35"/>
      <c r="B108" s="36"/>
      <c r="C108" s="175" t="s">
        <v>232</v>
      </c>
      <c r="D108" s="175" t="s">
        <v>189</v>
      </c>
      <c r="E108" s="176" t="s">
        <v>1597</v>
      </c>
      <c r="F108" s="177" t="s">
        <v>1598</v>
      </c>
      <c r="G108" s="178" t="s">
        <v>144</v>
      </c>
      <c r="H108" s="179">
        <v>26.716999999999999</v>
      </c>
      <c r="I108" s="180"/>
      <c r="J108" s="181">
        <f>ROUND(I108*H108,2)</f>
        <v>0</v>
      </c>
      <c r="K108" s="177" t="s">
        <v>192</v>
      </c>
      <c r="L108" s="40"/>
      <c r="M108" s="182" t="s">
        <v>19</v>
      </c>
      <c r="N108" s="183" t="s">
        <v>42</v>
      </c>
      <c r="O108" s="65"/>
      <c r="P108" s="184">
        <f>O108*H108</f>
        <v>0</v>
      </c>
      <c r="Q108" s="184">
        <v>0</v>
      </c>
      <c r="R108" s="184">
        <f>Q108*H108</f>
        <v>0</v>
      </c>
      <c r="S108" s="184">
        <v>0</v>
      </c>
      <c r="T108" s="185">
        <f>S108*H108</f>
        <v>0</v>
      </c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R108" s="186" t="s">
        <v>193</v>
      </c>
      <c r="AT108" s="186" t="s">
        <v>189</v>
      </c>
      <c r="AU108" s="186" t="s">
        <v>81</v>
      </c>
      <c r="AY108" s="18" t="s">
        <v>187</v>
      </c>
      <c r="BE108" s="187">
        <f>IF(N108="základní",J108,0)</f>
        <v>0</v>
      </c>
      <c r="BF108" s="187">
        <f>IF(N108="snížená",J108,0)</f>
        <v>0</v>
      </c>
      <c r="BG108" s="187">
        <f>IF(N108="zákl. přenesená",J108,0)</f>
        <v>0</v>
      </c>
      <c r="BH108" s="187">
        <f>IF(N108="sníž. přenesená",J108,0)</f>
        <v>0</v>
      </c>
      <c r="BI108" s="187">
        <f>IF(N108="nulová",J108,0)</f>
        <v>0</v>
      </c>
      <c r="BJ108" s="18" t="s">
        <v>79</v>
      </c>
      <c r="BK108" s="187">
        <f>ROUND(I108*H108,2)</f>
        <v>0</v>
      </c>
      <c r="BL108" s="18" t="s">
        <v>193</v>
      </c>
      <c r="BM108" s="186" t="s">
        <v>1599</v>
      </c>
    </row>
    <row r="109" spans="1:65" s="2" customFormat="1" ht="11.25">
      <c r="A109" s="35"/>
      <c r="B109" s="36"/>
      <c r="C109" s="37"/>
      <c r="D109" s="188" t="s">
        <v>195</v>
      </c>
      <c r="E109" s="37"/>
      <c r="F109" s="189" t="s">
        <v>1600</v>
      </c>
      <c r="G109" s="37"/>
      <c r="H109" s="37"/>
      <c r="I109" s="190"/>
      <c r="J109" s="37"/>
      <c r="K109" s="37"/>
      <c r="L109" s="40"/>
      <c r="M109" s="191"/>
      <c r="N109" s="192"/>
      <c r="O109" s="65"/>
      <c r="P109" s="65"/>
      <c r="Q109" s="65"/>
      <c r="R109" s="65"/>
      <c r="S109" s="65"/>
      <c r="T109" s="66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T109" s="18" t="s">
        <v>195</v>
      </c>
      <c r="AU109" s="18" t="s">
        <v>81</v>
      </c>
    </row>
    <row r="110" spans="1:65" s="13" customFormat="1" ht="11.25">
      <c r="B110" s="193"/>
      <c r="C110" s="194"/>
      <c r="D110" s="195" t="s">
        <v>197</v>
      </c>
      <c r="E110" s="196" t="s">
        <v>19</v>
      </c>
      <c r="F110" s="197" t="s">
        <v>1601</v>
      </c>
      <c r="G110" s="194"/>
      <c r="H110" s="198">
        <v>77.069999999999993</v>
      </c>
      <c r="I110" s="199"/>
      <c r="J110" s="194"/>
      <c r="K110" s="194"/>
      <c r="L110" s="200"/>
      <c r="M110" s="201"/>
      <c r="N110" s="202"/>
      <c r="O110" s="202"/>
      <c r="P110" s="202"/>
      <c r="Q110" s="202"/>
      <c r="R110" s="202"/>
      <c r="S110" s="202"/>
      <c r="T110" s="203"/>
      <c r="AT110" s="204" t="s">
        <v>197</v>
      </c>
      <c r="AU110" s="204" t="s">
        <v>81</v>
      </c>
      <c r="AV110" s="13" t="s">
        <v>81</v>
      </c>
      <c r="AW110" s="13" t="s">
        <v>33</v>
      </c>
      <c r="AX110" s="13" t="s">
        <v>71</v>
      </c>
      <c r="AY110" s="204" t="s">
        <v>187</v>
      </c>
    </row>
    <row r="111" spans="1:65" s="15" customFormat="1" ht="11.25">
      <c r="B111" s="216"/>
      <c r="C111" s="217"/>
      <c r="D111" s="195" t="s">
        <v>197</v>
      </c>
      <c r="E111" s="218" t="s">
        <v>19</v>
      </c>
      <c r="F111" s="219" t="s">
        <v>276</v>
      </c>
      <c r="G111" s="217"/>
      <c r="H111" s="218" t="s">
        <v>19</v>
      </c>
      <c r="I111" s="220"/>
      <c r="J111" s="217"/>
      <c r="K111" s="217"/>
      <c r="L111" s="221"/>
      <c r="M111" s="222"/>
      <c r="N111" s="223"/>
      <c r="O111" s="223"/>
      <c r="P111" s="223"/>
      <c r="Q111" s="223"/>
      <c r="R111" s="223"/>
      <c r="S111" s="223"/>
      <c r="T111" s="224"/>
      <c r="AT111" s="225" t="s">
        <v>197</v>
      </c>
      <c r="AU111" s="225" t="s">
        <v>81</v>
      </c>
      <c r="AV111" s="15" t="s">
        <v>79</v>
      </c>
      <c r="AW111" s="15" t="s">
        <v>33</v>
      </c>
      <c r="AX111" s="15" t="s">
        <v>71</v>
      </c>
      <c r="AY111" s="225" t="s">
        <v>187</v>
      </c>
    </row>
    <row r="112" spans="1:65" s="13" customFormat="1" ht="11.25">
      <c r="B112" s="193"/>
      <c r="C112" s="194"/>
      <c r="D112" s="195" t="s">
        <v>197</v>
      </c>
      <c r="E112" s="196" t="s">
        <v>19</v>
      </c>
      <c r="F112" s="197" t="s">
        <v>277</v>
      </c>
      <c r="G112" s="194"/>
      <c r="H112" s="198">
        <v>-0.155</v>
      </c>
      <c r="I112" s="199"/>
      <c r="J112" s="194"/>
      <c r="K112" s="194"/>
      <c r="L112" s="200"/>
      <c r="M112" s="201"/>
      <c r="N112" s="202"/>
      <c r="O112" s="202"/>
      <c r="P112" s="202"/>
      <c r="Q112" s="202"/>
      <c r="R112" s="202"/>
      <c r="S112" s="202"/>
      <c r="T112" s="203"/>
      <c r="AT112" s="204" t="s">
        <v>197</v>
      </c>
      <c r="AU112" s="204" t="s">
        <v>81</v>
      </c>
      <c r="AV112" s="13" t="s">
        <v>81</v>
      </c>
      <c r="AW112" s="13" t="s">
        <v>33</v>
      </c>
      <c r="AX112" s="13" t="s">
        <v>71</v>
      </c>
      <c r="AY112" s="204" t="s">
        <v>187</v>
      </c>
    </row>
    <row r="113" spans="1:65" s="13" customFormat="1" ht="11.25">
      <c r="B113" s="193"/>
      <c r="C113" s="194"/>
      <c r="D113" s="195" t="s">
        <v>197</v>
      </c>
      <c r="E113" s="196" t="s">
        <v>19</v>
      </c>
      <c r="F113" s="197" t="s">
        <v>278</v>
      </c>
      <c r="G113" s="194"/>
      <c r="H113" s="198">
        <v>-10.122</v>
      </c>
      <c r="I113" s="199"/>
      <c r="J113" s="194"/>
      <c r="K113" s="194"/>
      <c r="L113" s="200"/>
      <c r="M113" s="201"/>
      <c r="N113" s="202"/>
      <c r="O113" s="202"/>
      <c r="P113" s="202"/>
      <c r="Q113" s="202"/>
      <c r="R113" s="202"/>
      <c r="S113" s="202"/>
      <c r="T113" s="203"/>
      <c r="AT113" s="204" t="s">
        <v>197</v>
      </c>
      <c r="AU113" s="204" t="s">
        <v>81</v>
      </c>
      <c r="AV113" s="13" t="s">
        <v>81</v>
      </c>
      <c r="AW113" s="13" t="s">
        <v>33</v>
      </c>
      <c r="AX113" s="13" t="s">
        <v>71</v>
      </c>
      <c r="AY113" s="204" t="s">
        <v>187</v>
      </c>
    </row>
    <row r="114" spans="1:65" s="14" customFormat="1" ht="11.25">
      <c r="B114" s="205"/>
      <c r="C114" s="206"/>
      <c r="D114" s="195" t="s">
        <v>197</v>
      </c>
      <c r="E114" s="207" t="s">
        <v>48</v>
      </c>
      <c r="F114" s="208" t="s">
        <v>199</v>
      </c>
      <c r="G114" s="206"/>
      <c r="H114" s="209">
        <v>66.793000000000006</v>
      </c>
      <c r="I114" s="210"/>
      <c r="J114" s="206"/>
      <c r="K114" s="206"/>
      <c r="L114" s="211"/>
      <c r="M114" s="212"/>
      <c r="N114" s="213"/>
      <c r="O114" s="213"/>
      <c r="P114" s="213"/>
      <c r="Q114" s="213"/>
      <c r="R114" s="213"/>
      <c r="S114" s="213"/>
      <c r="T114" s="214"/>
      <c r="AT114" s="215" t="s">
        <v>197</v>
      </c>
      <c r="AU114" s="215" t="s">
        <v>81</v>
      </c>
      <c r="AV114" s="14" t="s">
        <v>193</v>
      </c>
      <c r="AW114" s="14" t="s">
        <v>33</v>
      </c>
      <c r="AX114" s="14" t="s">
        <v>71</v>
      </c>
      <c r="AY114" s="215" t="s">
        <v>187</v>
      </c>
    </row>
    <row r="115" spans="1:65" s="13" customFormat="1" ht="11.25">
      <c r="B115" s="193"/>
      <c r="C115" s="194"/>
      <c r="D115" s="195" t="s">
        <v>197</v>
      </c>
      <c r="E115" s="196" t="s">
        <v>19</v>
      </c>
      <c r="F115" s="197" t="s">
        <v>281</v>
      </c>
      <c r="G115" s="194"/>
      <c r="H115" s="198">
        <v>26.716999999999999</v>
      </c>
      <c r="I115" s="199"/>
      <c r="J115" s="194"/>
      <c r="K115" s="194"/>
      <c r="L115" s="200"/>
      <c r="M115" s="201"/>
      <c r="N115" s="202"/>
      <c r="O115" s="202"/>
      <c r="P115" s="202"/>
      <c r="Q115" s="202"/>
      <c r="R115" s="202"/>
      <c r="S115" s="202"/>
      <c r="T115" s="203"/>
      <c r="AT115" s="204" t="s">
        <v>197</v>
      </c>
      <c r="AU115" s="204" t="s">
        <v>81</v>
      </c>
      <c r="AV115" s="13" t="s">
        <v>81</v>
      </c>
      <c r="AW115" s="13" t="s">
        <v>33</v>
      </c>
      <c r="AX115" s="13" t="s">
        <v>79</v>
      </c>
      <c r="AY115" s="204" t="s">
        <v>187</v>
      </c>
    </row>
    <row r="116" spans="1:65" s="2" customFormat="1" ht="24.2" customHeight="1">
      <c r="A116" s="35"/>
      <c r="B116" s="36"/>
      <c r="C116" s="175" t="s">
        <v>238</v>
      </c>
      <c r="D116" s="175" t="s">
        <v>189</v>
      </c>
      <c r="E116" s="176" t="s">
        <v>1602</v>
      </c>
      <c r="F116" s="177" t="s">
        <v>1603</v>
      </c>
      <c r="G116" s="178" t="s">
        <v>144</v>
      </c>
      <c r="H116" s="179">
        <v>33.396999999999998</v>
      </c>
      <c r="I116" s="180"/>
      <c r="J116" s="181">
        <f>ROUND(I116*H116,2)</f>
        <v>0</v>
      </c>
      <c r="K116" s="177" t="s">
        <v>192</v>
      </c>
      <c r="L116" s="40"/>
      <c r="M116" s="182" t="s">
        <v>19</v>
      </c>
      <c r="N116" s="183" t="s">
        <v>42</v>
      </c>
      <c r="O116" s="65"/>
      <c r="P116" s="184">
        <f>O116*H116</f>
        <v>0</v>
      </c>
      <c r="Q116" s="184">
        <v>0</v>
      </c>
      <c r="R116" s="184">
        <f>Q116*H116</f>
        <v>0</v>
      </c>
      <c r="S116" s="184">
        <v>0</v>
      </c>
      <c r="T116" s="185">
        <f>S116*H116</f>
        <v>0</v>
      </c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R116" s="186" t="s">
        <v>193</v>
      </c>
      <c r="AT116" s="186" t="s">
        <v>189</v>
      </c>
      <c r="AU116" s="186" t="s">
        <v>81</v>
      </c>
      <c r="AY116" s="18" t="s">
        <v>187</v>
      </c>
      <c r="BE116" s="187">
        <f>IF(N116="základní",J116,0)</f>
        <v>0</v>
      </c>
      <c r="BF116" s="187">
        <f>IF(N116="snížená",J116,0)</f>
        <v>0</v>
      </c>
      <c r="BG116" s="187">
        <f>IF(N116="zákl. přenesená",J116,0)</f>
        <v>0</v>
      </c>
      <c r="BH116" s="187">
        <f>IF(N116="sníž. přenesená",J116,0)</f>
        <v>0</v>
      </c>
      <c r="BI116" s="187">
        <f>IF(N116="nulová",J116,0)</f>
        <v>0</v>
      </c>
      <c r="BJ116" s="18" t="s">
        <v>79</v>
      </c>
      <c r="BK116" s="187">
        <f>ROUND(I116*H116,2)</f>
        <v>0</v>
      </c>
      <c r="BL116" s="18" t="s">
        <v>193</v>
      </c>
      <c r="BM116" s="186" t="s">
        <v>1604</v>
      </c>
    </row>
    <row r="117" spans="1:65" s="2" customFormat="1" ht="11.25">
      <c r="A117" s="35"/>
      <c r="B117" s="36"/>
      <c r="C117" s="37"/>
      <c r="D117" s="188" t="s">
        <v>195</v>
      </c>
      <c r="E117" s="37"/>
      <c r="F117" s="189" t="s">
        <v>1605</v>
      </c>
      <c r="G117" s="37"/>
      <c r="H117" s="37"/>
      <c r="I117" s="190"/>
      <c r="J117" s="37"/>
      <c r="K117" s="37"/>
      <c r="L117" s="40"/>
      <c r="M117" s="191"/>
      <c r="N117" s="192"/>
      <c r="O117" s="65"/>
      <c r="P117" s="65"/>
      <c r="Q117" s="65"/>
      <c r="R117" s="65"/>
      <c r="S117" s="65"/>
      <c r="T117" s="66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T117" s="18" t="s">
        <v>195</v>
      </c>
      <c r="AU117" s="18" t="s">
        <v>81</v>
      </c>
    </row>
    <row r="118" spans="1:65" s="13" customFormat="1" ht="11.25">
      <c r="B118" s="193"/>
      <c r="C118" s="194"/>
      <c r="D118" s="195" t="s">
        <v>197</v>
      </c>
      <c r="E118" s="196" t="s">
        <v>19</v>
      </c>
      <c r="F118" s="197" t="s">
        <v>953</v>
      </c>
      <c r="G118" s="194"/>
      <c r="H118" s="198">
        <v>33.396999999999998</v>
      </c>
      <c r="I118" s="199"/>
      <c r="J118" s="194"/>
      <c r="K118" s="194"/>
      <c r="L118" s="200"/>
      <c r="M118" s="201"/>
      <c r="N118" s="202"/>
      <c r="O118" s="202"/>
      <c r="P118" s="202"/>
      <c r="Q118" s="202"/>
      <c r="R118" s="202"/>
      <c r="S118" s="202"/>
      <c r="T118" s="203"/>
      <c r="AT118" s="204" t="s">
        <v>197</v>
      </c>
      <c r="AU118" s="204" t="s">
        <v>81</v>
      </c>
      <c r="AV118" s="13" t="s">
        <v>81</v>
      </c>
      <c r="AW118" s="13" t="s">
        <v>33</v>
      </c>
      <c r="AX118" s="13" t="s">
        <v>79</v>
      </c>
      <c r="AY118" s="204" t="s">
        <v>187</v>
      </c>
    </row>
    <row r="119" spans="1:65" s="2" customFormat="1" ht="24.2" customHeight="1">
      <c r="A119" s="35"/>
      <c r="B119" s="36"/>
      <c r="C119" s="175" t="s">
        <v>107</v>
      </c>
      <c r="D119" s="175" t="s">
        <v>189</v>
      </c>
      <c r="E119" s="176" t="s">
        <v>1606</v>
      </c>
      <c r="F119" s="177" t="s">
        <v>1607</v>
      </c>
      <c r="G119" s="178" t="s">
        <v>144</v>
      </c>
      <c r="H119" s="179">
        <v>6.6790000000000003</v>
      </c>
      <c r="I119" s="180"/>
      <c r="J119" s="181">
        <f>ROUND(I119*H119,2)</f>
        <v>0</v>
      </c>
      <c r="K119" s="177" t="s">
        <v>192</v>
      </c>
      <c r="L119" s="40"/>
      <c r="M119" s="182" t="s">
        <v>19</v>
      </c>
      <c r="N119" s="183" t="s">
        <v>42</v>
      </c>
      <c r="O119" s="65"/>
      <c r="P119" s="184">
        <f>O119*H119</f>
        <v>0</v>
      </c>
      <c r="Q119" s="184">
        <v>0</v>
      </c>
      <c r="R119" s="184">
        <f>Q119*H119</f>
        <v>0</v>
      </c>
      <c r="S119" s="184">
        <v>0</v>
      </c>
      <c r="T119" s="185">
        <f>S119*H119</f>
        <v>0</v>
      </c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R119" s="186" t="s">
        <v>193</v>
      </c>
      <c r="AT119" s="186" t="s">
        <v>189</v>
      </c>
      <c r="AU119" s="186" t="s">
        <v>81</v>
      </c>
      <c r="AY119" s="18" t="s">
        <v>187</v>
      </c>
      <c r="BE119" s="187">
        <f>IF(N119="základní",J119,0)</f>
        <v>0</v>
      </c>
      <c r="BF119" s="187">
        <f>IF(N119="snížená",J119,0)</f>
        <v>0</v>
      </c>
      <c r="BG119" s="187">
        <f>IF(N119="zákl. přenesená",J119,0)</f>
        <v>0</v>
      </c>
      <c r="BH119" s="187">
        <f>IF(N119="sníž. přenesená",J119,0)</f>
        <v>0</v>
      </c>
      <c r="BI119" s="187">
        <f>IF(N119="nulová",J119,0)</f>
        <v>0</v>
      </c>
      <c r="BJ119" s="18" t="s">
        <v>79</v>
      </c>
      <c r="BK119" s="187">
        <f>ROUND(I119*H119,2)</f>
        <v>0</v>
      </c>
      <c r="BL119" s="18" t="s">
        <v>193</v>
      </c>
      <c r="BM119" s="186" t="s">
        <v>1608</v>
      </c>
    </row>
    <row r="120" spans="1:65" s="2" customFormat="1" ht="11.25">
      <c r="A120" s="35"/>
      <c r="B120" s="36"/>
      <c r="C120" s="37"/>
      <c r="D120" s="188" t="s">
        <v>195</v>
      </c>
      <c r="E120" s="37"/>
      <c r="F120" s="189" t="s">
        <v>1609</v>
      </c>
      <c r="G120" s="37"/>
      <c r="H120" s="37"/>
      <c r="I120" s="190"/>
      <c r="J120" s="37"/>
      <c r="K120" s="37"/>
      <c r="L120" s="40"/>
      <c r="M120" s="191"/>
      <c r="N120" s="192"/>
      <c r="O120" s="65"/>
      <c r="P120" s="65"/>
      <c r="Q120" s="65"/>
      <c r="R120" s="65"/>
      <c r="S120" s="65"/>
      <c r="T120" s="66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T120" s="18" t="s">
        <v>195</v>
      </c>
      <c r="AU120" s="18" t="s">
        <v>81</v>
      </c>
    </row>
    <row r="121" spans="1:65" s="13" customFormat="1" ht="11.25">
      <c r="B121" s="193"/>
      <c r="C121" s="194"/>
      <c r="D121" s="195" t="s">
        <v>197</v>
      </c>
      <c r="E121" s="196" t="s">
        <v>19</v>
      </c>
      <c r="F121" s="197" t="s">
        <v>752</v>
      </c>
      <c r="G121" s="194"/>
      <c r="H121" s="198">
        <v>6.6790000000000003</v>
      </c>
      <c r="I121" s="199"/>
      <c r="J121" s="194"/>
      <c r="K121" s="194"/>
      <c r="L121" s="200"/>
      <c r="M121" s="201"/>
      <c r="N121" s="202"/>
      <c r="O121" s="202"/>
      <c r="P121" s="202"/>
      <c r="Q121" s="202"/>
      <c r="R121" s="202"/>
      <c r="S121" s="202"/>
      <c r="T121" s="203"/>
      <c r="AT121" s="204" t="s">
        <v>197</v>
      </c>
      <c r="AU121" s="204" t="s">
        <v>81</v>
      </c>
      <c r="AV121" s="13" t="s">
        <v>81</v>
      </c>
      <c r="AW121" s="13" t="s">
        <v>33</v>
      </c>
      <c r="AX121" s="13" t="s">
        <v>79</v>
      </c>
      <c r="AY121" s="204" t="s">
        <v>187</v>
      </c>
    </row>
    <row r="122" spans="1:65" s="2" customFormat="1" ht="24.2" customHeight="1">
      <c r="A122" s="35"/>
      <c r="B122" s="36"/>
      <c r="C122" s="175" t="s">
        <v>110</v>
      </c>
      <c r="D122" s="175" t="s">
        <v>189</v>
      </c>
      <c r="E122" s="176" t="s">
        <v>289</v>
      </c>
      <c r="F122" s="177" t="s">
        <v>290</v>
      </c>
      <c r="G122" s="178" t="s">
        <v>124</v>
      </c>
      <c r="H122" s="179">
        <v>154.13999999999999</v>
      </c>
      <c r="I122" s="180"/>
      <c r="J122" s="181">
        <f>ROUND(I122*H122,2)</f>
        <v>0</v>
      </c>
      <c r="K122" s="177" t="s">
        <v>192</v>
      </c>
      <c r="L122" s="40"/>
      <c r="M122" s="182" t="s">
        <v>19</v>
      </c>
      <c r="N122" s="183" t="s">
        <v>42</v>
      </c>
      <c r="O122" s="65"/>
      <c r="P122" s="184">
        <f>O122*H122</f>
        <v>0</v>
      </c>
      <c r="Q122" s="184">
        <v>5.8E-4</v>
      </c>
      <c r="R122" s="184">
        <f>Q122*H122</f>
        <v>8.9401199999999986E-2</v>
      </c>
      <c r="S122" s="184">
        <v>0</v>
      </c>
      <c r="T122" s="185">
        <f>S122*H122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186" t="s">
        <v>193</v>
      </c>
      <c r="AT122" s="186" t="s">
        <v>189</v>
      </c>
      <c r="AU122" s="186" t="s">
        <v>81</v>
      </c>
      <c r="AY122" s="18" t="s">
        <v>187</v>
      </c>
      <c r="BE122" s="187">
        <f>IF(N122="základní",J122,0)</f>
        <v>0</v>
      </c>
      <c r="BF122" s="187">
        <f>IF(N122="snížená",J122,0)</f>
        <v>0</v>
      </c>
      <c r="BG122" s="187">
        <f>IF(N122="zákl. přenesená",J122,0)</f>
        <v>0</v>
      </c>
      <c r="BH122" s="187">
        <f>IF(N122="sníž. přenesená",J122,0)</f>
        <v>0</v>
      </c>
      <c r="BI122" s="187">
        <f>IF(N122="nulová",J122,0)</f>
        <v>0</v>
      </c>
      <c r="BJ122" s="18" t="s">
        <v>79</v>
      </c>
      <c r="BK122" s="187">
        <f>ROUND(I122*H122,2)</f>
        <v>0</v>
      </c>
      <c r="BL122" s="18" t="s">
        <v>193</v>
      </c>
      <c r="BM122" s="186" t="s">
        <v>1610</v>
      </c>
    </row>
    <row r="123" spans="1:65" s="2" customFormat="1" ht="11.25">
      <c r="A123" s="35"/>
      <c r="B123" s="36"/>
      <c r="C123" s="37"/>
      <c r="D123" s="188" t="s">
        <v>195</v>
      </c>
      <c r="E123" s="37"/>
      <c r="F123" s="189" t="s">
        <v>292</v>
      </c>
      <c r="G123" s="37"/>
      <c r="H123" s="37"/>
      <c r="I123" s="190"/>
      <c r="J123" s="37"/>
      <c r="K123" s="37"/>
      <c r="L123" s="40"/>
      <c r="M123" s="191"/>
      <c r="N123" s="192"/>
      <c r="O123" s="65"/>
      <c r="P123" s="65"/>
      <c r="Q123" s="65"/>
      <c r="R123" s="65"/>
      <c r="S123" s="65"/>
      <c r="T123" s="66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T123" s="18" t="s">
        <v>195</v>
      </c>
      <c r="AU123" s="18" t="s">
        <v>81</v>
      </c>
    </row>
    <row r="124" spans="1:65" s="13" customFormat="1" ht="11.25">
      <c r="B124" s="193"/>
      <c r="C124" s="194"/>
      <c r="D124" s="195" t="s">
        <v>197</v>
      </c>
      <c r="E124" s="196" t="s">
        <v>19</v>
      </c>
      <c r="F124" s="197" t="s">
        <v>1611</v>
      </c>
      <c r="G124" s="194"/>
      <c r="H124" s="198">
        <v>154.13999999999999</v>
      </c>
      <c r="I124" s="199"/>
      <c r="J124" s="194"/>
      <c r="K124" s="194"/>
      <c r="L124" s="200"/>
      <c r="M124" s="201"/>
      <c r="N124" s="202"/>
      <c r="O124" s="202"/>
      <c r="P124" s="202"/>
      <c r="Q124" s="202"/>
      <c r="R124" s="202"/>
      <c r="S124" s="202"/>
      <c r="T124" s="203"/>
      <c r="AT124" s="204" t="s">
        <v>197</v>
      </c>
      <c r="AU124" s="204" t="s">
        <v>81</v>
      </c>
      <c r="AV124" s="13" t="s">
        <v>81</v>
      </c>
      <c r="AW124" s="13" t="s">
        <v>33</v>
      </c>
      <c r="AX124" s="13" t="s">
        <v>79</v>
      </c>
      <c r="AY124" s="204" t="s">
        <v>187</v>
      </c>
    </row>
    <row r="125" spans="1:65" s="2" customFormat="1" ht="24.2" customHeight="1">
      <c r="A125" s="35"/>
      <c r="B125" s="36"/>
      <c r="C125" s="175" t="s">
        <v>8</v>
      </c>
      <c r="D125" s="175" t="s">
        <v>189</v>
      </c>
      <c r="E125" s="176" t="s">
        <v>296</v>
      </c>
      <c r="F125" s="177" t="s">
        <v>297</v>
      </c>
      <c r="G125" s="178" t="s">
        <v>124</v>
      </c>
      <c r="H125" s="179">
        <v>154.13999999999999</v>
      </c>
      <c r="I125" s="180"/>
      <c r="J125" s="181">
        <f>ROUND(I125*H125,2)</f>
        <v>0</v>
      </c>
      <c r="K125" s="177" t="s">
        <v>192</v>
      </c>
      <c r="L125" s="40"/>
      <c r="M125" s="182" t="s">
        <v>19</v>
      </c>
      <c r="N125" s="183" t="s">
        <v>42</v>
      </c>
      <c r="O125" s="65"/>
      <c r="P125" s="184">
        <f>O125*H125</f>
        <v>0</v>
      </c>
      <c r="Q125" s="184">
        <v>0</v>
      </c>
      <c r="R125" s="184">
        <f>Q125*H125</f>
        <v>0</v>
      </c>
      <c r="S125" s="184">
        <v>0</v>
      </c>
      <c r="T125" s="185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186" t="s">
        <v>193</v>
      </c>
      <c r="AT125" s="186" t="s">
        <v>189</v>
      </c>
      <c r="AU125" s="186" t="s">
        <v>81</v>
      </c>
      <c r="AY125" s="18" t="s">
        <v>187</v>
      </c>
      <c r="BE125" s="187">
        <f>IF(N125="základní",J125,0)</f>
        <v>0</v>
      </c>
      <c r="BF125" s="187">
        <f>IF(N125="snížená",J125,0)</f>
        <v>0</v>
      </c>
      <c r="BG125" s="187">
        <f>IF(N125="zákl. přenesená",J125,0)</f>
        <v>0</v>
      </c>
      <c r="BH125" s="187">
        <f>IF(N125="sníž. přenesená",J125,0)</f>
        <v>0</v>
      </c>
      <c r="BI125" s="187">
        <f>IF(N125="nulová",J125,0)</f>
        <v>0</v>
      </c>
      <c r="BJ125" s="18" t="s">
        <v>79</v>
      </c>
      <c r="BK125" s="187">
        <f>ROUND(I125*H125,2)</f>
        <v>0</v>
      </c>
      <c r="BL125" s="18" t="s">
        <v>193</v>
      </c>
      <c r="BM125" s="186" t="s">
        <v>1612</v>
      </c>
    </row>
    <row r="126" spans="1:65" s="2" customFormat="1" ht="11.25">
      <c r="A126" s="35"/>
      <c r="B126" s="36"/>
      <c r="C126" s="37"/>
      <c r="D126" s="188" t="s">
        <v>195</v>
      </c>
      <c r="E126" s="37"/>
      <c r="F126" s="189" t="s">
        <v>299</v>
      </c>
      <c r="G126" s="37"/>
      <c r="H126" s="37"/>
      <c r="I126" s="190"/>
      <c r="J126" s="37"/>
      <c r="K126" s="37"/>
      <c r="L126" s="40"/>
      <c r="M126" s="191"/>
      <c r="N126" s="192"/>
      <c r="O126" s="65"/>
      <c r="P126" s="65"/>
      <c r="Q126" s="65"/>
      <c r="R126" s="65"/>
      <c r="S126" s="65"/>
      <c r="T126" s="66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8" t="s">
        <v>195</v>
      </c>
      <c r="AU126" s="18" t="s">
        <v>81</v>
      </c>
    </row>
    <row r="127" spans="1:65" s="2" customFormat="1" ht="24.2" customHeight="1">
      <c r="A127" s="35"/>
      <c r="B127" s="36"/>
      <c r="C127" s="175" t="s">
        <v>115</v>
      </c>
      <c r="D127" s="175" t="s">
        <v>189</v>
      </c>
      <c r="E127" s="176" t="s">
        <v>1613</v>
      </c>
      <c r="F127" s="177" t="s">
        <v>1614</v>
      </c>
      <c r="G127" s="178" t="s">
        <v>427</v>
      </c>
      <c r="H127" s="179">
        <v>2</v>
      </c>
      <c r="I127" s="180"/>
      <c r="J127" s="181">
        <f>ROUND(I127*H127,2)</f>
        <v>0</v>
      </c>
      <c r="K127" s="177" t="s">
        <v>192</v>
      </c>
      <c r="L127" s="40"/>
      <c r="M127" s="182" t="s">
        <v>19</v>
      </c>
      <c r="N127" s="183" t="s">
        <v>42</v>
      </c>
      <c r="O127" s="65"/>
      <c r="P127" s="184">
        <f>O127*H127</f>
        <v>0</v>
      </c>
      <c r="Q127" s="184">
        <v>0</v>
      </c>
      <c r="R127" s="184">
        <f>Q127*H127</f>
        <v>0</v>
      </c>
      <c r="S127" s="184">
        <v>0</v>
      </c>
      <c r="T127" s="185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186" t="s">
        <v>193</v>
      </c>
      <c r="AT127" s="186" t="s">
        <v>189</v>
      </c>
      <c r="AU127" s="186" t="s">
        <v>81</v>
      </c>
      <c r="AY127" s="18" t="s">
        <v>187</v>
      </c>
      <c r="BE127" s="187">
        <f>IF(N127="základní",J127,0)</f>
        <v>0</v>
      </c>
      <c r="BF127" s="187">
        <f>IF(N127="snížená",J127,0)</f>
        <v>0</v>
      </c>
      <c r="BG127" s="187">
        <f>IF(N127="zákl. přenesená",J127,0)</f>
        <v>0</v>
      </c>
      <c r="BH127" s="187">
        <f>IF(N127="sníž. přenesená",J127,0)</f>
        <v>0</v>
      </c>
      <c r="BI127" s="187">
        <f>IF(N127="nulová",J127,0)</f>
        <v>0</v>
      </c>
      <c r="BJ127" s="18" t="s">
        <v>79</v>
      </c>
      <c r="BK127" s="187">
        <f>ROUND(I127*H127,2)</f>
        <v>0</v>
      </c>
      <c r="BL127" s="18" t="s">
        <v>193</v>
      </c>
      <c r="BM127" s="186" t="s">
        <v>1615</v>
      </c>
    </row>
    <row r="128" spans="1:65" s="2" customFormat="1" ht="11.25">
      <c r="A128" s="35"/>
      <c r="B128" s="36"/>
      <c r="C128" s="37"/>
      <c r="D128" s="188" t="s">
        <v>195</v>
      </c>
      <c r="E128" s="37"/>
      <c r="F128" s="189" t="s">
        <v>1616</v>
      </c>
      <c r="G128" s="37"/>
      <c r="H128" s="37"/>
      <c r="I128" s="190"/>
      <c r="J128" s="37"/>
      <c r="K128" s="37"/>
      <c r="L128" s="40"/>
      <c r="M128" s="191"/>
      <c r="N128" s="192"/>
      <c r="O128" s="65"/>
      <c r="P128" s="65"/>
      <c r="Q128" s="65"/>
      <c r="R128" s="65"/>
      <c r="S128" s="65"/>
      <c r="T128" s="66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8" t="s">
        <v>195</v>
      </c>
      <c r="AU128" s="18" t="s">
        <v>81</v>
      </c>
    </row>
    <row r="129" spans="1:65" s="2" customFormat="1" ht="24.2" customHeight="1">
      <c r="A129" s="35"/>
      <c r="B129" s="36"/>
      <c r="C129" s="175" t="s">
        <v>118</v>
      </c>
      <c r="D129" s="175" t="s">
        <v>189</v>
      </c>
      <c r="E129" s="176" t="s">
        <v>1617</v>
      </c>
      <c r="F129" s="177" t="s">
        <v>1618</v>
      </c>
      <c r="G129" s="178" t="s">
        <v>427</v>
      </c>
      <c r="H129" s="179">
        <v>2</v>
      </c>
      <c r="I129" s="180"/>
      <c r="J129" s="181">
        <f>ROUND(I129*H129,2)</f>
        <v>0</v>
      </c>
      <c r="K129" s="177" t="s">
        <v>192</v>
      </c>
      <c r="L129" s="40"/>
      <c r="M129" s="182" t="s">
        <v>19</v>
      </c>
      <c r="N129" s="183" t="s">
        <v>42</v>
      </c>
      <c r="O129" s="65"/>
      <c r="P129" s="184">
        <f>O129*H129</f>
        <v>0</v>
      </c>
      <c r="Q129" s="184">
        <v>0</v>
      </c>
      <c r="R129" s="184">
        <f>Q129*H129</f>
        <v>0</v>
      </c>
      <c r="S129" s="184">
        <v>0</v>
      </c>
      <c r="T129" s="185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86" t="s">
        <v>193</v>
      </c>
      <c r="AT129" s="186" t="s">
        <v>189</v>
      </c>
      <c r="AU129" s="186" t="s">
        <v>81</v>
      </c>
      <c r="AY129" s="18" t="s">
        <v>187</v>
      </c>
      <c r="BE129" s="187">
        <f>IF(N129="základní",J129,0)</f>
        <v>0</v>
      </c>
      <c r="BF129" s="187">
        <f>IF(N129="snížená",J129,0)</f>
        <v>0</v>
      </c>
      <c r="BG129" s="187">
        <f>IF(N129="zákl. přenesená",J129,0)</f>
        <v>0</v>
      </c>
      <c r="BH129" s="187">
        <f>IF(N129="sníž. přenesená",J129,0)</f>
        <v>0</v>
      </c>
      <c r="BI129" s="187">
        <f>IF(N129="nulová",J129,0)</f>
        <v>0</v>
      </c>
      <c r="BJ129" s="18" t="s">
        <v>79</v>
      </c>
      <c r="BK129" s="187">
        <f>ROUND(I129*H129,2)</f>
        <v>0</v>
      </c>
      <c r="BL129" s="18" t="s">
        <v>193</v>
      </c>
      <c r="BM129" s="186" t="s">
        <v>1619</v>
      </c>
    </row>
    <row r="130" spans="1:65" s="2" customFormat="1" ht="11.25">
      <c r="A130" s="35"/>
      <c r="B130" s="36"/>
      <c r="C130" s="37"/>
      <c r="D130" s="188" t="s">
        <v>195</v>
      </c>
      <c r="E130" s="37"/>
      <c r="F130" s="189" t="s">
        <v>1620</v>
      </c>
      <c r="G130" s="37"/>
      <c r="H130" s="37"/>
      <c r="I130" s="190"/>
      <c r="J130" s="37"/>
      <c r="K130" s="37"/>
      <c r="L130" s="40"/>
      <c r="M130" s="191"/>
      <c r="N130" s="192"/>
      <c r="O130" s="65"/>
      <c r="P130" s="65"/>
      <c r="Q130" s="65"/>
      <c r="R130" s="65"/>
      <c r="S130" s="65"/>
      <c r="T130" s="66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T130" s="18" t="s">
        <v>195</v>
      </c>
      <c r="AU130" s="18" t="s">
        <v>81</v>
      </c>
    </row>
    <row r="131" spans="1:65" s="2" customFormat="1" ht="24.2" customHeight="1">
      <c r="A131" s="35"/>
      <c r="B131" s="36"/>
      <c r="C131" s="175" t="s">
        <v>268</v>
      </c>
      <c r="D131" s="175" t="s">
        <v>189</v>
      </c>
      <c r="E131" s="176" t="s">
        <v>1621</v>
      </c>
      <c r="F131" s="177" t="s">
        <v>1622</v>
      </c>
      <c r="G131" s="178" t="s">
        <v>427</v>
      </c>
      <c r="H131" s="179">
        <v>2</v>
      </c>
      <c r="I131" s="180"/>
      <c r="J131" s="181">
        <f>ROUND(I131*H131,2)</f>
        <v>0</v>
      </c>
      <c r="K131" s="177" t="s">
        <v>192</v>
      </c>
      <c r="L131" s="40"/>
      <c r="M131" s="182" t="s">
        <v>19</v>
      </c>
      <c r="N131" s="183" t="s">
        <v>42</v>
      </c>
      <c r="O131" s="65"/>
      <c r="P131" s="184">
        <f>O131*H131</f>
        <v>0</v>
      </c>
      <c r="Q131" s="184">
        <v>0</v>
      </c>
      <c r="R131" s="184">
        <f>Q131*H131</f>
        <v>0</v>
      </c>
      <c r="S131" s="184">
        <v>0</v>
      </c>
      <c r="T131" s="185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86" t="s">
        <v>193</v>
      </c>
      <c r="AT131" s="186" t="s">
        <v>189</v>
      </c>
      <c r="AU131" s="186" t="s">
        <v>81</v>
      </c>
      <c r="AY131" s="18" t="s">
        <v>187</v>
      </c>
      <c r="BE131" s="187">
        <f>IF(N131="základní",J131,0)</f>
        <v>0</v>
      </c>
      <c r="BF131" s="187">
        <f>IF(N131="snížená",J131,0)</f>
        <v>0</v>
      </c>
      <c r="BG131" s="187">
        <f>IF(N131="zákl. přenesená",J131,0)</f>
        <v>0</v>
      </c>
      <c r="BH131" s="187">
        <f>IF(N131="sníž. přenesená",J131,0)</f>
        <v>0</v>
      </c>
      <c r="BI131" s="187">
        <f>IF(N131="nulová",J131,0)</f>
        <v>0</v>
      </c>
      <c r="BJ131" s="18" t="s">
        <v>79</v>
      </c>
      <c r="BK131" s="187">
        <f>ROUND(I131*H131,2)</f>
        <v>0</v>
      </c>
      <c r="BL131" s="18" t="s">
        <v>193</v>
      </c>
      <c r="BM131" s="186" t="s">
        <v>1623</v>
      </c>
    </row>
    <row r="132" spans="1:65" s="2" customFormat="1" ht="11.25">
      <c r="A132" s="35"/>
      <c r="B132" s="36"/>
      <c r="C132" s="37"/>
      <c r="D132" s="188" t="s">
        <v>195</v>
      </c>
      <c r="E132" s="37"/>
      <c r="F132" s="189" t="s">
        <v>1624</v>
      </c>
      <c r="G132" s="37"/>
      <c r="H132" s="37"/>
      <c r="I132" s="190"/>
      <c r="J132" s="37"/>
      <c r="K132" s="37"/>
      <c r="L132" s="40"/>
      <c r="M132" s="191"/>
      <c r="N132" s="192"/>
      <c r="O132" s="65"/>
      <c r="P132" s="65"/>
      <c r="Q132" s="65"/>
      <c r="R132" s="65"/>
      <c r="S132" s="65"/>
      <c r="T132" s="66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T132" s="18" t="s">
        <v>195</v>
      </c>
      <c r="AU132" s="18" t="s">
        <v>81</v>
      </c>
    </row>
    <row r="133" spans="1:65" s="2" customFormat="1" ht="37.9" customHeight="1">
      <c r="A133" s="35"/>
      <c r="B133" s="36"/>
      <c r="C133" s="175" t="s">
        <v>282</v>
      </c>
      <c r="D133" s="175" t="s">
        <v>189</v>
      </c>
      <c r="E133" s="176" t="s">
        <v>1007</v>
      </c>
      <c r="F133" s="177" t="s">
        <v>1008</v>
      </c>
      <c r="G133" s="178" t="s">
        <v>144</v>
      </c>
      <c r="H133" s="179">
        <v>53.433999999999997</v>
      </c>
      <c r="I133" s="180"/>
      <c r="J133" s="181">
        <f>ROUND(I133*H133,2)</f>
        <v>0</v>
      </c>
      <c r="K133" s="177" t="s">
        <v>192</v>
      </c>
      <c r="L133" s="40"/>
      <c r="M133" s="182" t="s">
        <v>19</v>
      </c>
      <c r="N133" s="183" t="s">
        <v>42</v>
      </c>
      <c r="O133" s="65"/>
      <c r="P133" s="184">
        <f>O133*H133</f>
        <v>0</v>
      </c>
      <c r="Q133" s="184">
        <v>0</v>
      </c>
      <c r="R133" s="184">
        <f>Q133*H133</f>
        <v>0</v>
      </c>
      <c r="S133" s="184">
        <v>0</v>
      </c>
      <c r="T133" s="185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86" t="s">
        <v>193</v>
      </c>
      <c r="AT133" s="186" t="s">
        <v>189</v>
      </c>
      <c r="AU133" s="186" t="s">
        <v>81</v>
      </c>
      <c r="AY133" s="18" t="s">
        <v>187</v>
      </c>
      <c r="BE133" s="187">
        <f>IF(N133="základní",J133,0)</f>
        <v>0</v>
      </c>
      <c r="BF133" s="187">
        <f>IF(N133="snížená",J133,0)</f>
        <v>0</v>
      </c>
      <c r="BG133" s="187">
        <f>IF(N133="zákl. přenesená",J133,0)</f>
        <v>0</v>
      </c>
      <c r="BH133" s="187">
        <f>IF(N133="sníž. přenesená",J133,0)</f>
        <v>0</v>
      </c>
      <c r="BI133" s="187">
        <f>IF(N133="nulová",J133,0)</f>
        <v>0</v>
      </c>
      <c r="BJ133" s="18" t="s">
        <v>79</v>
      </c>
      <c r="BK133" s="187">
        <f>ROUND(I133*H133,2)</f>
        <v>0</v>
      </c>
      <c r="BL133" s="18" t="s">
        <v>193</v>
      </c>
      <c r="BM133" s="186" t="s">
        <v>1625</v>
      </c>
    </row>
    <row r="134" spans="1:65" s="2" customFormat="1" ht="11.25">
      <c r="A134" s="35"/>
      <c r="B134" s="36"/>
      <c r="C134" s="37"/>
      <c r="D134" s="188" t="s">
        <v>195</v>
      </c>
      <c r="E134" s="37"/>
      <c r="F134" s="189" t="s">
        <v>1010</v>
      </c>
      <c r="G134" s="37"/>
      <c r="H134" s="37"/>
      <c r="I134" s="190"/>
      <c r="J134" s="37"/>
      <c r="K134" s="37"/>
      <c r="L134" s="40"/>
      <c r="M134" s="191"/>
      <c r="N134" s="192"/>
      <c r="O134" s="65"/>
      <c r="P134" s="65"/>
      <c r="Q134" s="65"/>
      <c r="R134" s="65"/>
      <c r="S134" s="65"/>
      <c r="T134" s="66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T134" s="18" t="s">
        <v>195</v>
      </c>
      <c r="AU134" s="18" t="s">
        <v>81</v>
      </c>
    </row>
    <row r="135" spans="1:65" s="15" customFormat="1" ht="11.25">
      <c r="B135" s="216"/>
      <c r="C135" s="217"/>
      <c r="D135" s="195" t="s">
        <v>197</v>
      </c>
      <c r="E135" s="218" t="s">
        <v>19</v>
      </c>
      <c r="F135" s="219" t="s">
        <v>305</v>
      </c>
      <c r="G135" s="217"/>
      <c r="H135" s="218" t="s">
        <v>19</v>
      </c>
      <c r="I135" s="220"/>
      <c r="J135" s="217"/>
      <c r="K135" s="217"/>
      <c r="L135" s="221"/>
      <c r="M135" s="222"/>
      <c r="N135" s="223"/>
      <c r="O135" s="223"/>
      <c r="P135" s="223"/>
      <c r="Q135" s="223"/>
      <c r="R135" s="223"/>
      <c r="S135" s="223"/>
      <c r="T135" s="224"/>
      <c r="AT135" s="225" t="s">
        <v>197</v>
      </c>
      <c r="AU135" s="225" t="s">
        <v>81</v>
      </c>
      <c r="AV135" s="15" t="s">
        <v>79</v>
      </c>
      <c r="AW135" s="15" t="s">
        <v>33</v>
      </c>
      <c r="AX135" s="15" t="s">
        <v>71</v>
      </c>
      <c r="AY135" s="225" t="s">
        <v>187</v>
      </c>
    </row>
    <row r="136" spans="1:65" s="13" customFormat="1" ht="11.25">
      <c r="B136" s="193"/>
      <c r="C136" s="194"/>
      <c r="D136" s="195" t="s">
        <v>197</v>
      </c>
      <c r="E136" s="196" t="s">
        <v>19</v>
      </c>
      <c r="F136" s="197" t="s">
        <v>306</v>
      </c>
      <c r="G136" s="194"/>
      <c r="H136" s="198">
        <v>53.433999999999997</v>
      </c>
      <c r="I136" s="199"/>
      <c r="J136" s="194"/>
      <c r="K136" s="194"/>
      <c r="L136" s="200"/>
      <c r="M136" s="201"/>
      <c r="N136" s="202"/>
      <c r="O136" s="202"/>
      <c r="P136" s="202"/>
      <c r="Q136" s="202"/>
      <c r="R136" s="202"/>
      <c r="S136" s="202"/>
      <c r="T136" s="203"/>
      <c r="AT136" s="204" t="s">
        <v>197</v>
      </c>
      <c r="AU136" s="204" t="s">
        <v>81</v>
      </c>
      <c r="AV136" s="13" t="s">
        <v>81</v>
      </c>
      <c r="AW136" s="13" t="s">
        <v>33</v>
      </c>
      <c r="AX136" s="13" t="s">
        <v>79</v>
      </c>
      <c r="AY136" s="204" t="s">
        <v>187</v>
      </c>
    </row>
    <row r="137" spans="1:65" s="2" customFormat="1" ht="37.9" customHeight="1">
      <c r="A137" s="35"/>
      <c r="B137" s="36"/>
      <c r="C137" s="175" t="s">
        <v>778</v>
      </c>
      <c r="D137" s="175" t="s">
        <v>189</v>
      </c>
      <c r="E137" s="176" t="s">
        <v>1012</v>
      </c>
      <c r="F137" s="177" t="s">
        <v>1013</v>
      </c>
      <c r="G137" s="178" t="s">
        <v>144</v>
      </c>
      <c r="H137" s="179">
        <v>80.152000000000001</v>
      </c>
      <c r="I137" s="180"/>
      <c r="J137" s="181">
        <f>ROUND(I137*H137,2)</f>
        <v>0</v>
      </c>
      <c r="K137" s="177" t="s">
        <v>192</v>
      </c>
      <c r="L137" s="40"/>
      <c r="M137" s="182" t="s">
        <v>19</v>
      </c>
      <c r="N137" s="183" t="s">
        <v>42</v>
      </c>
      <c r="O137" s="65"/>
      <c r="P137" s="184">
        <f>O137*H137</f>
        <v>0</v>
      </c>
      <c r="Q137" s="184">
        <v>0</v>
      </c>
      <c r="R137" s="184">
        <f>Q137*H137</f>
        <v>0</v>
      </c>
      <c r="S137" s="184">
        <v>0</v>
      </c>
      <c r="T137" s="185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6" t="s">
        <v>193</v>
      </c>
      <c r="AT137" s="186" t="s">
        <v>189</v>
      </c>
      <c r="AU137" s="186" t="s">
        <v>81</v>
      </c>
      <c r="AY137" s="18" t="s">
        <v>187</v>
      </c>
      <c r="BE137" s="187">
        <f>IF(N137="základní",J137,0)</f>
        <v>0</v>
      </c>
      <c r="BF137" s="187">
        <f>IF(N137="snížená",J137,0)</f>
        <v>0</v>
      </c>
      <c r="BG137" s="187">
        <f>IF(N137="zákl. přenesená",J137,0)</f>
        <v>0</v>
      </c>
      <c r="BH137" s="187">
        <f>IF(N137="sníž. přenesená",J137,0)</f>
        <v>0</v>
      </c>
      <c r="BI137" s="187">
        <f>IF(N137="nulová",J137,0)</f>
        <v>0</v>
      </c>
      <c r="BJ137" s="18" t="s">
        <v>79</v>
      </c>
      <c r="BK137" s="187">
        <f>ROUND(I137*H137,2)</f>
        <v>0</v>
      </c>
      <c r="BL137" s="18" t="s">
        <v>193</v>
      </c>
      <c r="BM137" s="186" t="s">
        <v>1626</v>
      </c>
    </row>
    <row r="138" spans="1:65" s="2" customFormat="1" ht="11.25">
      <c r="A138" s="35"/>
      <c r="B138" s="36"/>
      <c r="C138" s="37"/>
      <c r="D138" s="188" t="s">
        <v>195</v>
      </c>
      <c r="E138" s="37"/>
      <c r="F138" s="189" t="s">
        <v>1015</v>
      </c>
      <c r="G138" s="37"/>
      <c r="H138" s="37"/>
      <c r="I138" s="190"/>
      <c r="J138" s="37"/>
      <c r="K138" s="37"/>
      <c r="L138" s="40"/>
      <c r="M138" s="191"/>
      <c r="N138" s="192"/>
      <c r="O138" s="65"/>
      <c r="P138" s="65"/>
      <c r="Q138" s="65"/>
      <c r="R138" s="65"/>
      <c r="S138" s="65"/>
      <c r="T138" s="66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T138" s="18" t="s">
        <v>195</v>
      </c>
      <c r="AU138" s="18" t="s">
        <v>81</v>
      </c>
    </row>
    <row r="139" spans="1:65" s="15" customFormat="1" ht="11.25">
      <c r="B139" s="216"/>
      <c r="C139" s="217"/>
      <c r="D139" s="195" t="s">
        <v>197</v>
      </c>
      <c r="E139" s="218" t="s">
        <v>19</v>
      </c>
      <c r="F139" s="219" t="s">
        <v>305</v>
      </c>
      <c r="G139" s="217"/>
      <c r="H139" s="218" t="s">
        <v>19</v>
      </c>
      <c r="I139" s="220"/>
      <c r="J139" s="217"/>
      <c r="K139" s="217"/>
      <c r="L139" s="221"/>
      <c r="M139" s="222"/>
      <c r="N139" s="223"/>
      <c r="O139" s="223"/>
      <c r="P139" s="223"/>
      <c r="Q139" s="223"/>
      <c r="R139" s="223"/>
      <c r="S139" s="223"/>
      <c r="T139" s="224"/>
      <c r="AT139" s="225" t="s">
        <v>197</v>
      </c>
      <c r="AU139" s="225" t="s">
        <v>81</v>
      </c>
      <c r="AV139" s="15" t="s">
        <v>79</v>
      </c>
      <c r="AW139" s="15" t="s">
        <v>33</v>
      </c>
      <c r="AX139" s="15" t="s">
        <v>71</v>
      </c>
      <c r="AY139" s="225" t="s">
        <v>187</v>
      </c>
    </row>
    <row r="140" spans="1:65" s="13" customFormat="1" ht="11.25">
      <c r="B140" s="193"/>
      <c r="C140" s="194"/>
      <c r="D140" s="195" t="s">
        <v>197</v>
      </c>
      <c r="E140" s="196" t="s">
        <v>19</v>
      </c>
      <c r="F140" s="197" t="s">
        <v>311</v>
      </c>
      <c r="G140" s="194"/>
      <c r="H140" s="198">
        <v>80.152000000000001</v>
      </c>
      <c r="I140" s="199"/>
      <c r="J140" s="194"/>
      <c r="K140" s="194"/>
      <c r="L140" s="200"/>
      <c r="M140" s="201"/>
      <c r="N140" s="202"/>
      <c r="O140" s="202"/>
      <c r="P140" s="202"/>
      <c r="Q140" s="202"/>
      <c r="R140" s="202"/>
      <c r="S140" s="202"/>
      <c r="T140" s="203"/>
      <c r="AT140" s="204" t="s">
        <v>197</v>
      </c>
      <c r="AU140" s="204" t="s">
        <v>81</v>
      </c>
      <c r="AV140" s="13" t="s">
        <v>81</v>
      </c>
      <c r="AW140" s="13" t="s">
        <v>33</v>
      </c>
      <c r="AX140" s="13" t="s">
        <v>79</v>
      </c>
      <c r="AY140" s="204" t="s">
        <v>187</v>
      </c>
    </row>
    <row r="141" spans="1:65" s="2" customFormat="1" ht="37.9" customHeight="1">
      <c r="A141" s="35"/>
      <c r="B141" s="36"/>
      <c r="C141" s="175" t="s">
        <v>288</v>
      </c>
      <c r="D141" s="175" t="s">
        <v>189</v>
      </c>
      <c r="E141" s="176" t="s">
        <v>769</v>
      </c>
      <c r="F141" s="177" t="s">
        <v>770</v>
      </c>
      <c r="G141" s="178" t="s">
        <v>144</v>
      </c>
      <c r="H141" s="179">
        <v>25.69</v>
      </c>
      <c r="I141" s="180"/>
      <c r="J141" s="181">
        <f>ROUND(I141*H141,2)</f>
        <v>0</v>
      </c>
      <c r="K141" s="177" t="s">
        <v>192</v>
      </c>
      <c r="L141" s="40"/>
      <c r="M141" s="182" t="s">
        <v>19</v>
      </c>
      <c r="N141" s="183" t="s">
        <v>42</v>
      </c>
      <c r="O141" s="65"/>
      <c r="P141" s="184">
        <f>O141*H141</f>
        <v>0</v>
      </c>
      <c r="Q141" s="184">
        <v>0</v>
      </c>
      <c r="R141" s="184">
        <f>Q141*H141</f>
        <v>0</v>
      </c>
      <c r="S141" s="184">
        <v>0</v>
      </c>
      <c r="T141" s="185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6" t="s">
        <v>193</v>
      </c>
      <c r="AT141" s="186" t="s">
        <v>189</v>
      </c>
      <c r="AU141" s="186" t="s">
        <v>81</v>
      </c>
      <c r="AY141" s="18" t="s">
        <v>187</v>
      </c>
      <c r="BE141" s="187">
        <f>IF(N141="základní",J141,0)</f>
        <v>0</v>
      </c>
      <c r="BF141" s="187">
        <f>IF(N141="snížená",J141,0)</f>
        <v>0</v>
      </c>
      <c r="BG141" s="187">
        <f>IF(N141="zákl. přenesená",J141,0)</f>
        <v>0</v>
      </c>
      <c r="BH141" s="187">
        <f>IF(N141="sníž. přenesená",J141,0)</f>
        <v>0</v>
      </c>
      <c r="BI141" s="187">
        <f>IF(N141="nulová",J141,0)</f>
        <v>0</v>
      </c>
      <c r="BJ141" s="18" t="s">
        <v>79</v>
      </c>
      <c r="BK141" s="187">
        <f>ROUND(I141*H141,2)</f>
        <v>0</v>
      </c>
      <c r="BL141" s="18" t="s">
        <v>193</v>
      </c>
      <c r="BM141" s="186" t="s">
        <v>1627</v>
      </c>
    </row>
    <row r="142" spans="1:65" s="2" customFormat="1" ht="11.25">
      <c r="A142" s="35"/>
      <c r="B142" s="36"/>
      <c r="C142" s="37"/>
      <c r="D142" s="188" t="s">
        <v>195</v>
      </c>
      <c r="E142" s="37"/>
      <c r="F142" s="189" t="s">
        <v>772</v>
      </c>
      <c r="G142" s="37"/>
      <c r="H142" s="37"/>
      <c r="I142" s="190"/>
      <c r="J142" s="37"/>
      <c r="K142" s="37"/>
      <c r="L142" s="40"/>
      <c r="M142" s="191"/>
      <c r="N142" s="192"/>
      <c r="O142" s="65"/>
      <c r="P142" s="65"/>
      <c r="Q142" s="65"/>
      <c r="R142" s="65"/>
      <c r="S142" s="65"/>
      <c r="T142" s="66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T142" s="18" t="s">
        <v>195</v>
      </c>
      <c r="AU142" s="18" t="s">
        <v>81</v>
      </c>
    </row>
    <row r="143" spans="1:65" s="13" customFormat="1" ht="11.25">
      <c r="B143" s="193"/>
      <c r="C143" s="194"/>
      <c r="D143" s="195" t="s">
        <v>197</v>
      </c>
      <c r="E143" s="196" t="s">
        <v>19</v>
      </c>
      <c r="F143" s="197" t="s">
        <v>1018</v>
      </c>
      <c r="G143" s="194"/>
      <c r="H143" s="198">
        <v>25.69</v>
      </c>
      <c r="I143" s="199"/>
      <c r="J143" s="194"/>
      <c r="K143" s="194"/>
      <c r="L143" s="200"/>
      <c r="M143" s="201"/>
      <c r="N143" s="202"/>
      <c r="O143" s="202"/>
      <c r="P143" s="202"/>
      <c r="Q143" s="202"/>
      <c r="R143" s="202"/>
      <c r="S143" s="202"/>
      <c r="T143" s="203"/>
      <c r="AT143" s="204" t="s">
        <v>197</v>
      </c>
      <c r="AU143" s="204" t="s">
        <v>81</v>
      </c>
      <c r="AV143" s="13" t="s">
        <v>81</v>
      </c>
      <c r="AW143" s="13" t="s">
        <v>33</v>
      </c>
      <c r="AX143" s="13" t="s">
        <v>79</v>
      </c>
      <c r="AY143" s="204" t="s">
        <v>187</v>
      </c>
    </row>
    <row r="144" spans="1:65" s="2" customFormat="1" ht="37.9" customHeight="1">
      <c r="A144" s="35"/>
      <c r="B144" s="36"/>
      <c r="C144" s="175" t="s">
        <v>295</v>
      </c>
      <c r="D144" s="175" t="s">
        <v>189</v>
      </c>
      <c r="E144" s="176" t="s">
        <v>773</v>
      </c>
      <c r="F144" s="177" t="s">
        <v>774</v>
      </c>
      <c r="G144" s="178" t="s">
        <v>144</v>
      </c>
      <c r="H144" s="179">
        <v>51.38</v>
      </c>
      <c r="I144" s="180"/>
      <c r="J144" s="181">
        <f>ROUND(I144*H144,2)</f>
        <v>0</v>
      </c>
      <c r="K144" s="177" t="s">
        <v>192</v>
      </c>
      <c r="L144" s="40"/>
      <c r="M144" s="182" t="s">
        <v>19</v>
      </c>
      <c r="N144" s="183" t="s">
        <v>42</v>
      </c>
      <c r="O144" s="65"/>
      <c r="P144" s="184">
        <f>O144*H144</f>
        <v>0</v>
      </c>
      <c r="Q144" s="184">
        <v>0</v>
      </c>
      <c r="R144" s="184">
        <f>Q144*H144</f>
        <v>0</v>
      </c>
      <c r="S144" s="184">
        <v>0</v>
      </c>
      <c r="T144" s="185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6" t="s">
        <v>193</v>
      </c>
      <c r="AT144" s="186" t="s">
        <v>189</v>
      </c>
      <c r="AU144" s="186" t="s">
        <v>81</v>
      </c>
      <c r="AY144" s="18" t="s">
        <v>187</v>
      </c>
      <c r="BE144" s="187">
        <f>IF(N144="základní",J144,0)</f>
        <v>0</v>
      </c>
      <c r="BF144" s="187">
        <f>IF(N144="snížená",J144,0)</f>
        <v>0</v>
      </c>
      <c r="BG144" s="187">
        <f>IF(N144="zákl. přenesená",J144,0)</f>
        <v>0</v>
      </c>
      <c r="BH144" s="187">
        <f>IF(N144="sníž. přenesená",J144,0)</f>
        <v>0</v>
      </c>
      <c r="BI144" s="187">
        <f>IF(N144="nulová",J144,0)</f>
        <v>0</v>
      </c>
      <c r="BJ144" s="18" t="s">
        <v>79</v>
      </c>
      <c r="BK144" s="187">
        <f>ROUND(I144*H144,2)</f>
        <v>0</v>
      </c>
      <c r="BL144" s="18" t="s">
        <v>193</v>
      </c>
      <c r="BM144" s="186" t="s">
        <v>1628</v>
      </c>
    </row>
    <row r="145" spans="1:65" s="2" customFormat="1" ht="11.25">
      <c r="A145" s="35"/>
      <c r="B145" s="36"/>
      <c r="C145" s="37"/>
      <c r="D145" s="188" t="s">
        <v>195</v>
      </c>
      <c r="E145" s="37"/>
      <c r="F145" s="189" t="s">
        <v>776</v>
      </c>
      <c r="G145" s="37"/>
      <c r="H145" s="37"/>
      <c r="I145" s="190"/>
      <c r="J145" s="37"/>
      <c r="K145" s="37"/>
      <c r="L145" s="40"/>
      <c r="M145" s="191"/>
      <c r="N145" s="192"/>
      <c r="O145" s="65"/>
      <c r="P145" s="65"/>
      <c r="Q145" s="65"/>
      <c r="R145" s="65"/>
      <c r="S145" s="65"/>
      <c r="T145" s="66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T145" s="18" t="s">
        <v>195</v>
      </c>
      <c r="AU145" s="18" t="s">
        <v>81</v>
      </c>
    </row>
    <row r="146" spans="1:65" s="13" customFormat="1" ht="11.25">
      <c r="B146" s="193"/>
      <c r="C146" s="194"/>
      <c r="D146" s="195" t="s">
        <v>197</v>
      </c>
      <c r="E146" s="194"/>
      <c r="F146" s="197" t="s">
        <v>1629</v>
      </c>
      <c r="G146" s="194"/>
      <c r="H146" s="198">
        <v>51.38</v>
      </c>
      <c r="I146" s="199"/>
      <c r="J146" s="194"/>
      <c r="K146" s="194"/>
      <c r="L146" s="200"/>
      <c r="M146" s="201"/>
      <c r="N146" s="202"/>
      <c r="O146" s="202"/>
      <c r="P146" s="202"/>
      <c r="Q146" s="202"/>
      <c r="R146" s="202"/>
      <c r="S146" s="202"/>
      <c r="T146" s="203"/>
      <c r="AT146" s="204" t="s">
        <v>197</v>
      </c>
      <c r="AU146" s="204" t="s">
        <v>81</v>
      </c>
      <c r="AV146" s="13" t="s">
        <v>81</v>
      </c>
      <c r="AW146" s="13" t="s">
        <v>4</v>
      </c>
      <c r="AX146" s="13" t="s">
        <v>79</v>
      </c>
      <c r="AY146" s="204" t="s">
        <v>187</v>
      </c>
    </row>
    <row r="147" spans="1:65" s="2" customFormat="1" ht="24.2" customHeight="1">
      <c r="A147" s="35"/>
      <c r="B147" s="36"/>
      <c r="C147" s="175" t="s">
        <v>300</v>
      </c>
      <c r="D147" s="175" t="s">
        <v>189</v>
      </c>
      <c r="E147" s="176" t="s">
        <v>1021</v>
      </c>
      <c r="F147" s="177" t="s">
        <v>1022</v>
      </c>
      <c r="G147" s="178" t="s">
        <v>144</v>
      </c>
      <c r="H147" s="179">
        <v>26.716999999999999</v>
      </c>
      <c r="I147" s="180"/>
      <c r="J147" s="181">
        <f>ROUND(I147*H147,2)</f>
        <v>0</v>
      </c>
      <c r="K147" s="177" t="s">
        <v>192</v>
      </c>
      <c r="L147" s="40"/>
      <c r="M147" s="182" t="s">
        <v>19</v>
      </c>
      <c r="N147" s="183" t="s">
        <v>42</v>
      </c>
      <c r="O147" s="65"/>
      <c r="P147" s="184">
        <f>O147*H147</f>
        <v>0</v>
      </c>
      <c r="Q147" s="184">
        <v>0</v>
      </c>
      <c r="R147" s="184">
        <f>Q147*H147</f>
        <v>0</v>
      </c>
      <c r="S147" s="184">
        <v>0</v>
      </c>
      <c r="T147" s="185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6" t="s">
        <v>193</v>
      </c>
      <c r="AT147" s="186" t="s">
        <v>189</v>
      </c>
      <c r="AU147" s="186" t="s">
        <v>81</v>
      </c>
      <c r="AY147" s="18" t="s">
        <v>187</v>
      </c>
      <c r="BE147" s="187">
        <f>IF(N147="základní",J147,0)</f>
        <v>0</v>
      </c>
      <c r="BF147" s="187">
        <f>IF(N147="snížená",J147,0)</f>
        <v>0</v>
      </c>
      <c r="BG147" s="187">
        <f>IF(N147="zákl. přenesená",J147,0)</f>
        <v>0</v>
      </c>
      <c r="BH147" s="187">
        <f>IF(N147="sníž. přenesená",J147,0)</f>
        <v>0</v>
      </c>
      <c r="BI147" s="187">
        <f>IF(N147="nulová",J147,0)</f>
        <v>0</v>
      </c>
      <c r="BJ147" s="18" t="s">
        <v>79</v>
      </c>
      <c r="BK147" s="187">
        <f>ROUND(I147*H147,2)</f>
        <v>0</v>
      </c>
      <c r="BL147" s="18" t="s">
        <v>193</v>
      </c>
      <c r="BM147" s="186" t="s">
        <v>1630</v>
      </c>
    </row>
    <row r="148" spans="1:65" s="2" customFormat="1" ht="11.25">
      <c r="A148" s="35"/>
      <c r="B148" s="36"/>
      <c r="C148" s="37"/>
      <c r="D148" s="188" t="s">
        <v>195</v>
      </c>
      <c r="E148" s="37"/>
      <c r="F148" s="189" t="s">
        <v>1024</v>
      </c>
      <c r="G148" s="37"/>
      <c r="H148" s="37"/>
      <c r="I148" s="190"/>
      <c r="J148" s="37"/>
      <c r="K148" s="37"/>
      <c r="L148" s="40"/>
      <c r="M148" s="191"/>
      <c r="N148" s="192"/>
      <c r="O148" s="65"/>
      <c r="P148" s="65"/>
      <c r="Q148" s="65"/>
      <c r="R148" s="65"/>
      <c r="S148" s="65"/>
      <c r="T148" s="66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T148" s="18" t="s">
        <v>195</v>
      </c>
      <c r="AU148" s="18" t="s">
        <v>81</v>
      </c>
    </row>
    <row r="149" spans="1:65" s="13" customFormat="1" ht="11.25">
      <c r="B149" s="193"/>
      <c r="C149" s="194"/>
      <c r="D149" s="195" t="s">
        <v>197</v>
      </c>
      <c r="E149" s="196" t="s">
        <v>19</v>
      </c>
      <c r="F149" s="197" t="s">
        <v>281</v>
      </c>
      <c r="G149" s="194"/>
      <c r="H149" s="198">
        <v>26.716999999999999</v>
      </c>
      <c r="I149" s="199"/>
      <c r="J149" s="194"/>
      <c r="K149" s="194"/>
      <c r="L149" s="200"/>
      <c r="M149" s="201"/>
      <c r="N149" s="202"/>
      <c r="O149" s="202"/>
      <c r="P149" s="202"/>
      <c r="Q149" s="202"/>
      <c r="R149" s="202"/>
      <c r="S149" s="202"/>
      <c r="T149" s="203"/>
      <c r="AT149" s="204" t="s">
        <v>197</v>
      </c>
      <c r="AU149" s="204" t="s">
        <v>81</v>
      </c>
      <c r="AV149" s="13" t="s">
        <v>81</v>
      </c>
      <c r="AW149" s="13" t="s">
        <v>33</v>
      </c>
      <c r="AX149" s="13" t="s">
        <v>79</v>
      </c>
      <c r="AY149" s="204" t="s">
        <v>187</v>
      </c>
    </row>
    <row r="150" spans="1:65" s="2" customFormat="1" ht="24.2" customHeight="1">
      <c r="A150" s="35"/>
      <c r="B150" s="36"/>
      <c r="C150" s="175" t="s">
        <v>7</v>
      </c>
      <c r="D150" s="175" t="s">
        <v>189</v>
      </c>
      <c r="E150" s="176" t="s">
        <v>1025</v>
      </c>
      <c r="F150" s="177" t="s">
        <v>1026</v>
      </c>
      <c r="G150" s="178" t="s">
        <v>144</v>
      </c>
      <c r="H150" s="179">
        <v>40.076000000000001</v>
      </c>
      <c r="I150" s="180"/>
      <c r="J150" s="181">
        <f>ROUND(I150*H150,2)</f>
        <v>0</v>
      </c>
      <c r="K150" s="177" t="s">
        <v>192</v>
      </c>
      <c r="L150" s="40"/>
      <c r="M150" s="182" t="s">
        <v>19</v>
      </c>
      <c r="N150" s="183" t="s">
        <v>42</v>
      </c>
      <c r="O150" s="65"/>
      <c r="P150" s="184">
        <f>O150*H150</f>
        <v>0</v>
      </c>
      <c r="Q150" s="184">
        <v>0</v>
      </c>
      <c r="R150" s="184">
        <f>Q150*H150</f>
        <v>0</v>
      </c>
      <c r="S150" s="184">
        <v>0</v>
      </c>
      <c r="T150" s="185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6" t="s">
        <v>193</v>
      </c>
      <c r="AT150" s="186" t="s">
        <v>189</v>
      </c>
      <c r="AU150" s="186" t="s">
        <v>81</v>
      </c>
      <c r="AY150" s="18" t="s">
        <v>187</v>
      </c>
      <c r="BE150" s="187">
        <f>IF(N150="základní",J150,0)</f>
        <v>0</v>
      </c>
      <c r="BF150" s="187">
        <f>IF(N150="snížená",J150,0)</f>
        <v>0</v>
      </c>
      <c r="BG150" s="187">
        <f>IF(N150="zákl. přenesená",J150,0)</f>
        <v>0</v>
      </c>
      <c r="BH150" s="187">
        <f>IF(N150="sníž. přenesená",J150,0)</f>
        <v>0</v>
      </c>
      <c r="BI150" s="187">
        <f>IF(N150="nulová",J150,0)</f>
        <v>0</v>
      </c>
      <c r="BJ150" s="18" t="s">
        <v>79</v>
      </c>
      <c r="BK150" s="187">
        <f>ROUND(I150*H150,2)</f>
        <v>0</v>
      </c>
      <c r="BL150" s="18" t="s">
        <v>193</v>
      </c>
      <c r="BM150" s="186" t="s">
        <v>1631</v>
      </c>
    </row>
    <row r="151" spans="1:65" s="2" customFormat="1" ht="11.25">
      <c r="A151" s="35"/>
      <c r="B151" s="36"/>
      <c r="C151" s="37"/>
      <c r="D151" s="188" t="s">
        <v>195</v>
      </c>
      <c r="E151" s="37"/>
      <c r="F151" s="189" t="s">
        <v>1028</v>
      </c>
      <c r="G151" s="37"/>
      <c r="H151" s="37"/>
      <c r="I151" s="190"/>
      <c r="J151" s="37"/>
      <c r="K151" s="37"/>
      <c r="L151" s="40"/>
      <c r="M151" s="191"/>
      <c r="N151" s="192"/>
      <c r="O151" s="65"/>
      <c r="P151" s="65"/>
      <c r="Q151" s="65"/>
      <c r="R151" s="65"/>
      <c r="S151" s="65"/>
      <c r="T151" s="66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T151" s="18" t="s">
        <v>195</v>
      </c>
      <c r="AU151" s="18" t="s">
        <v>81</v>
      </c>
    </row>
    <row r="152" spans="1:65" s="13" customFormat="1" ht="11.25">
      <c r="B152" s="193"/>
      <c r="C152" s="194"/>
      <c r="D152" s="195" t="s">
        <v>197</v>
      </c>
      <c r="E152" s="196" t="s">
        <v>19</v>
      </c>
      <c r="F152" s="197" t="s">
        <v>287</v>
      </c>
      <c r="G152" s="194"/>
      <c r="H152" s="198">
        <v>40.076000000000001</v>
      </c>
      <c r="I152" s="199"/>
      <c r="J152" s="194"/>
      <c r="K152" s="194"/>
      <c r="L152" s="200"/>
      <c r="M152" s="201"/>
      <c r="N152" s="202"/>
      <c r="O152" s="202"/>
      <c r="P152" s="202"/>
      <c r="Q152" s="202"/>
      <c r="R152" s="202"/>
      <c r="S152" s="202"/>
      <c r="T152" s="203"/>
      <c r="AT152" s="204" t="s">
        <v>197</v>
      </c>
      <c r="AU152" s="204" t="s">
        <v>81</v>
      </c>
      <c r="AV152" s="13" t="s">
        <v>81</v>
      </c>
      <c r="AW152" s="13" t="s">
        <v>33</v>
      </c>
      <c r="AX152" s="13" t="s">
        <v>79</v>
      </c>
      <c r="AY152" s="204" t="s">
        <v>187</v>
      </c>
    </row>
    <row r="153" spans="1:65" s="2" customFormat="1" ht="24.2" customHeight="1">
      <c r="A153" s="35"/>
      <c r="B153" s="36"/>
      <c r="C153" s="175" t="s">
        <v>312</v>
      </c>
      <c r="D153" s="175" t="s">
        <v>189</v>
      </c>
      <c r="E153" s="176" t="s">
        <v>328</v>
      </c>
      <c r="F153" s="177" t="s">
        <v>329</v>
      </c>
      <c r="G153" s="178" t="s">
        <v>330</v>
      </c>
      <c r="H153" s="179">
        <v>48.811</v>
      </c>
      <c r="I153" s="180"/>
      <c r="J153" s="181">
        <f>ROUND(I153*H153,2)</f>
        <v>0</v>
      </c>
      <c r="K153" s="177" t="s">
        <v>192</v>
      </c>
      <c r="L153" s="40"/>
      <c r="M153" s="182" t="s">
        <v>19</v>
      </c>
      <c r="N153" s="183" t="s">
        <v>42</v>
      </c>
      <c r="O153" s="65"/>
      <c r="P153" s="184">
        <f>O153*H153</f>
        <v>0</v>
      </c>
      <c r="Q153" s="184">
        <v>0</v>
      </c>
      <c r="R153" s="184">
        <f>Q153*H153</f>
        <v>0</v>
      </c>
      <c r="S153" s="184">
        <v>0</v>
      </c>
      <c r="T153" s="185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6" t="s">
        <v>193</v>
      </c>
      <c r="AT153" s="186" t="s">
        <v>189</v>
      </c>
      <c r="AU153" s="186" t="s">
        <v>81</v>
      </c>
      <c r="AY153" s="18" t="s">
        <v>187</v>
      </c>
      <c r="BE153" s="187">
        <f>IF(N153="základní",J153,0)</f>
        <v>0</v>
      </c>
      <c r="BF153" s="187">
        <f>IF(N153="snížená",J153,0)</f>
        <v>0</v>
      </c>
      <c r="BG153" s="187">
        <f>IF(N153="zákl. přenesená",J153,0)</f>
        <v>0</v>
      </c>
      <c r="BH153" s="187">
        <f>IF(N153="sníž. přenesená",J153,0)</f>
        <v>0</v>
      </c>
      <c r="BI153" s="187">
        <f>IF(N153="nulová",J153,0)</f>
        <v>0</v>
      </c>
      <c r="BJ153" s="18" t="s">
        <v>79</v>
      </c>
      <c r="BK153" s="187">
        <f>ROUND(I153*H153,2)</f>
        <v>0</v>
      </c>
      <c r="BL153" s="18" t="s">
        <v>193</v>
      </c>
      <c r="BM153" s="186" t="s">
        <v>1632</v>
      </c>
    </row>
    <row r="154" spans="1:65" s="2" customFormat="1" ht="11.25">
      <c r="A154" s="35"/>
      <c r="B154" s="36"/>
      <c r="C154" s="37"/>
      <c r="D154" s="188" t="s">
        <v>195</v>
      </c>
      <c r="E154" s="37"/>
      <c r="F154" s="189" t="s">
        <v>332</v>
      </c>
      <c r="G154" s="37"/>
      <c r="H154" s="37"/>
      <c r="I154" s="190"/>
      <c r="J154" s="37"/>
      <c r="K154" s="37"/>
      <c r="L154" s="40"/>
      <c r="M154" s="191"/>
      <c r="N154" s="192"/>
      <c r="O154" s="65"/>
      <c r="P154" s="65"/>
      <c r="Q154" s="65"/>
      <c r="R154" s="65"/>
      <c r="S154" s="65"/>
      <c r="T154" s="66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T154" s="18" t="s">
        <v>195</v>
      </c>
      <c r="AU154" s="18" t="s">
        <v>81</v>
      </c>
    </row>
    <row r="155" spans="1:65" s="15" customFormat="1" ht="11.25">
      <c r="B155" s="216"/>
      <c r="C155" s="217"/>
      <c r="D155" s="195" t="s">
        <v>197</v>
      </c>
      <c r="E155" s="218" t="s">
        <v>19</v>
      </c>
      <c r="F155" s="219" t="s">
        <v>333</v>
      </c>
      <c r="G155" s="217"/>
      <c r="H155" s="218" t="s">
        <v>19</v>
      </c>
      <c r="I155" s="220"/>
      <c r="J155" s="217"/>
      <c r="K155" s="217"/>
      <c r="L155" s="221"/>
      <c r="M155" s="222"/>
      <c r="N155" s="223"/>
      <c r="O155" s="223"/>
      <c r="P155" s="223"/>
      <c r="Q155" s="223"/>
      <c r="R155" s="223"/>
      <c r="S155" s="223"/>
      <c r="T155" s="224"/>
      <c r="AT155" s="225" t="s">
        <v>197</v>
      </c>
      <c r="AU155" s="225" t="s">
        <v>81</v>
      </c>
      <c r="AV155" s="15" t="s">
        <v>79</v>
      </c>
      <c r="AW155" s="15" t="s">
        <v>33</v>
      </c>
      <c r="AX155" s="15" t="s">
        <v>71</v>
      </c>
      <c r="AY155" s="225" t="s">
        <v>187</v>
      </c>
    </row>
    <row r="156" spans="1:65" s="13" customFormat="1" ht="11.25">
      <c r="B156" s="193"/>
      <c r="C156" s="194"/>
      <c r="D156" s="195" t="s">
        <v>197</v>
      </c>
      <c r="E156" s="196" t="s">
        <v>19</v>
      </c>
      <c r="F156" s="197" t="s">
        <v>1030</v>
      </c>
      <c r="G156" s="194"/>
      <c r="H156" s="198">
        <v>48.811</v>
      </c>
      <c r="I156" s="199"/>
      <c r="J156" s="194"/>
      <c r="K156" s="194"/>
      <c r="L156" s="200"/>
      <c r="M156" s="201"/>
      <c r="N156" s="202"/>
      <c r="O156" s="202"/>
      <c r="P156" s="202"/>
      <c r="Q156" s="202"/>
      <c r="R156" s="202"/>
      <c r="S156" s="202"/>
      <c r="T156" s="203"/>
      <c r="AT156" s="204" t="s">
        <v>197</v>
      </c>
      <c r="AU156" s="204" t="s">
        <v>81</v>
      </c>
      <c r="AV156" s="13" t="s">
        <v>81</v>
      </c>
      <c r="AW156" s="13" t="s">
        <v>33</v>
      </c>
      <c r="AX156" s="13" t="s">
        <v>79</v>
      </c>
      <c r="AY156" s="204" t="s">
        <v>187</v>
      </c>
    </row>
    <row r="157" spans="1:65" s="2" customFormat="1" ht="24.2" customHeight="1">
      <c r="A157" s="35"/>
      <c r="B157" s="36"/>
      <c r="C157" s="175" t="s">
        <v>790</v>
      </c>
      <c r="D157" s="175" t="s">
        <v>189</v>
      </c>
      <c r="E157" s="176" t="s">
        <v>336</v>
      </c>
      <c r="F157" s="177" t="s">
        <v>337</v>
      </c>
      <c r="G157" s="178" t="s">
        <v>144</v>
      </c>
      <c r="H157" s="179">
        <v>41.103000000000002</v>
      </c>
      <c r="I157" s="180"/>
      <c r="J157" s="181">
        <f>ROUND(I157*H157,2)</f>
        <v>0</v>
      </c>
      <c r="K157" s="177" t="s">
        <v>192</v>
      </c>
      <c r="L157" s="40"/>
      <c r="M157" s="182" t="s">
        <v>19</v>
      </c>
      <c r="N157" s="183" t="s">
        <v>42</v>
      </c>
      <c r="O157" s="65"/>
      <c r="P157" s="184">
        <f>O157*H157</f>
        <v>0</v>
      </c>
      <c r="Q157" s="184">
        <v>0</v>
      </c>
      <c r="R157" s="184">
        <f>Q157*H157</f>
        <v>0</v>
      </c>
      <c r="S157" s="184">
        <v>0</v>
      </c>
      <c r="T157" s="185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6" t="s">
        <v>193</v>
      </c>
      <c r="AT157" s="186" t="s">
        <v>189</v>
      </c>
      <c r="AU157" s="186" t="s">
        <v>81</v>
      </c>
      <c r="AY157" s="18" t="s">
        <v>187</v>
      </c>
      <c r="BE157" s="187">
        <f>IF(N157="základní",J157,0)</f>
        <v>0</v>
      </c>
      <c r="BF157" s="187">
        <f>IF(N157="snížená",J157,0)</f>
        <v>0</v>
      </c>
      <c r="BG157" s="187">
        <f>IF(N157="zákl. přenesená",J157,0)</f>
        <v>0</v>
      </c>
      <c r="BH157" s="187">
        <f>IF(N157="sníž. přenesená",J157,0)</f>
        <v>0</v>
      </c>
      <c r="BI157" s="187">
        <f>IF(N157="nulová",J157,0)</f>
        <v>0</v>
      </c>
      <c r="BJ157" s="18" t="s">
        <v>79</v>
      </c>
      <c r="BK157" s="187">
        <f>ROUND(I157*H157,2)</f>
        <v>0</v>
      </c>
      <c r="BL157" s="18" t="s">
        <v>193</v>
      </c>
      <c r="BM157" s="186" t="s">
        <v>1633</v>
      </c>
    </row>
    <row r="158" spans="1:65" s="2" customFormat="1" ht="11.25">
      <c r="A158" s="35"/>
      <c r="B158" s="36"/>
      <c r="C158" s="37"/>
      <c r="D158" s="188" t="s">
        <v>195</v>
      </c>
      <c r="E158" s="37"/>
      <c r="F158" s="189" t="s">
        <v>339</v>
      </c>
      <c r="G158" s="37"/>
      <c r="H158" s="37"/>
      <c r="I158" s="190"/>
      <c r="J158" s="37"/>
      <c r="K158" s="37"/>
      <c r="L158" s="40"/>
      <c r="M158" s="191"/>
      <c r="N158" s="192"/>
      <c r="O158" s="65"/>
      <c r="P158" s="65"/>
      <c r="Q158" s="65"/>
      <c r="R158" s="65"/>
      <c r="S158" s="65"/>
      <c r="T158" s="66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T158" s="18" t="s">
        <v>195</v>
      </c>
      <c r="AU158" s="18" t="s">
        <v>81</v>
      </c>
    </row>
    <row r="159" spans="1:65" s="13" customFormat="1" ht="11.25">
      <c r="B159" s="193"/>
      <c r="C159" s="194"/>
      <c r="D159" s="195" t="s">
        <v>197</v>
      </c>
      <c r="E159" s="196" t="s">
        <v>19</v>
      </c>
      <c r="F159" s="197" t="s">
        <v>340</v>
      </c>
      <c r="G159" s="194"/>
      <c r="H159" s="198">
        <v>66.793000000000006</v>
      </c>
      <c r="I159" s="199"/>
      <c r="J159" s="194"/>
      <c r="K159" s="194"/>
      <c r="L159" s="200"/>
      <c r="M159" s="201"/>
      <c r="N159" s="202"/>
      <c r="O159" s="202"/>
      <c r="P159" s="202"/>
      <c r="Q159" s="202"/>
      <c r="R159" s="202"/>
      <c r="S159" s="202"/>
      <c r="T159" s="203"/>
      <c r="AT159" s="204" t="s">
        <v>197</v>
      </c>
      <c r="AU159" s="204" t="s">
        <v>81</v>
      </c>
      <c r="AV159" s="13" t="s">
        <v>81</v>
      </c>
      <c r="AW159" s="13" t="s">
        <v>33</v>
      </c>
      <c r="AX159" s="13" t="s">
        <v>71</v>
      </c>
      <c r="AY159" s="204" t="s">
        <v>187</v>
      </c>
    </row>
    <row r="160" spans="1:65" s="13" customFormat="1" ht="11.25">
      <c r="B160" s="193"/>
      <c r="C160" s="194"/>
      <c r="D160" s="195" t="s">
        <v>197</v>
      </c>
      <c r="E160" s="196" t="s">
        <v>19</v>
      </c>
      <c r="F160" s="197" t="s">
        <v>1283</v>
      </c>
      <c r="G160" s="194"/>
      <c r="H160" s="198">
        <v>-25.69</v>
      </c>
      <c r="I160" s="199"/>
      <c r="J160" s="194"/>
      <c r="K160" s="194"/>
      <c r="L160" s="200"/>
      <c r="M160" s="201"/>
      <c r="N160" s="202"/>
      <c r="O160" s="202"/>
      <c r="P160" s="202"/>
      <c r="Q160" s="202"/>
      <c r="R160" s="202"/>
      <c r="S160" s="202"/>
      <c r="T160" s="203"/>
      <c r="AT160" s="204" t="s">
        <v>197</v>
      </c>
      <c r="AU160" s="204" t="s">
        <v>81</v>
      </c>
      <c r="AV160" s="13" t="s">
        <v>81</v>
      </c>
      <c r="AW160" s="13" t="s">
        <v>33</v>
      </c>
      <c r="AX160" s="13" t="s">
        <v>71</v>
      </c>
      <c r="AY160" s="204" t="s">
        <v>187</v>
      </c>
    </row>
    <row r="161" spans="1:65" s="14" customFormat="1" ht="11.25">
      <c r="B161" s="205"/>
      <c r="C161" s="206"/>
      <c r="D161" s="195" t="s">
        <v>197</v>
      </c>
      <c r="E161" s="207" t="s">
        <v>147</v>
      </c>
      <c r="F161" s="208" t="s">
        <v>199</v>
      </c>
      <c r="G161" s="206"/>
      <c r="H161" s="209">
        <v>41.103000000000002</v>
      </c>
      <c r="I161" s="210"/>
      <c r="J161" s="206"/>
      <c r="K161" s="206"/>
      <c r="L161" s="211"/>
      <c r="M161" s="212"/>
      <c r="N161" s="213"/>
      <c r="O161" s="213"/>
      <c r="P161" s="213"/>
      <c r="Q161" s="213"/>
      <c r="R161" s="213"/>
      <c r="S161" s="213"/>
      <c r="T161" s="214"/>
      <c r="AT161" s="215" t="s">
        <v>197</v>
      </c>
      <c r="AU161" s="215" t="s">
        <v>81</v>
      </c>
      <c r="AV161" s="14" t="s">
        <v>193</v>
      </c>
      <c r="AW161" s="14" t="s">
        <v>33</v>
      </c>
      <c r="AX161" s="14" t="s">
        <v>79</v>
      </c>
      <c r="AY161" s="215" t="s">
        <v>187</v>
      </c>
    </row>
    <row r="162" spans="1:65" s="2" customFormat="1" ht="37.9" customHeight="1">
      <c r="A162" s="35"/>
      <c r="B162" s="36"/>
      <c r="C162" s="175" t="s">
        <v>317</v>
      </c>
      <c r="D162" s="175" t="s">
        <v>189</v>
      </c>
      <c r="E162" s="176" t="s">
        <v>355</v>
      </c>
      <c r="F162" s="177" t="s">
        <v>356</v>
      </c>
      <c r="G162" s="178" t="s">
        <v>144</v>
      </c>
      <c r="H162" s="179">
        <v>20.552</v>
      </c>
      <c r="I162" s="180"/>
      <c r="J162" s="181">
        <f>ROUND(I162*H162,2)</f>
        <v>0</v>
      </c>
      <c r="K162" s="177" t="s">
        <v>192</v>
      </c>
      <c r="L162" s="40"/>
      <c r="M162" s="182" t="s">
        <v>19</v>
      </c>
      <c r="N162" s="183" t="s">
        <v>42</v>
      </c>
      <c r="O162" s="65"/>
      <c r="P162" s="184">
        <f>O162*H162</f>
        <v>0</v>
      </c>
      <c r="Q162" s="184">
        <v>0</v>
      </c>
      <c r="R162" s="184">
        <f>Q162*H162</f>
        <v>0</v>
      </c>
      <c r="S162" s="184">
        <v>0</v>
      </c>
      <c r="T162" s="185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6" t="s">
        <v>193</v>
      </c>
      <c r="AT162" s="186" t="s">
        <v>189</v>
      </c>
      <c r="AU162" s="186" t="s">
        <v>81</v>
      </c>
      <c r="AY162" s="18" t="s">
        <v>187</v>
      </c>
      <c r="BE162" s="187">
        <f>IF(N162="základní",J162,0)</f>
        <v>0</v>
      </c>
      <c r="BF162" s="187">
        <f>IF(N162="snížená",J162,0)</f>
        <v>0</v>
      </c>
      <c r="BG162" s="187">
        <f>IF(N162="zákl. přenesená",J162,0)</f>
        <v>0</v>
      </c>
      <c r="BH162" s="187">
        <f>IF(N162="sníž. přenesená",J162,0)</f>
        <v>0</v>
      </c>
      <c r="BI162" s="187">
        <f>IF(N162="nulová",J162,0)</f>
        <v>0</v>
      </c>
      <c r="BJ162" s="18" t="s">
        <v>79</v>
      </c>
      <c r="BK162" s="187">
        <f>ROUND(I162*H162,2)</f>
        <v>0</v>
      </c>
      <c r="BL162" s="18" t="s">
        <v>193</v>
      </c>
      <c r="BM162" s="186" t="s">
        <v>1634</v>
      </c>
    </row>
    <row r="163" spans="1:65" s="2" customFormat="1" ht="11.25">
      <c r="A163" s="35"/>
      <c r="B163" s="36"/>
      <c r="C163" s="37"/>
      <c r="D163" s="188" t="s">
        <v>195</v>
      </c>
      <c r="E163" s="37"/>
      <c r="F163" s="189" t="s">
        <v>358</v>
      </c>
      <c r="G163" s="37"/>
      <c r="H163" s="37"/>
      <c r="I163" s="190"/>
      <c r="J163" s="37"/>
      <c r="K163" s="37"/>
      <c r="L163" s="40"/>
      <c r="M163" s="191"/>
      <c r="N163" s="192"/>
      <c r="O163" s="65"/>
      <c r="P163" s="65"/>
      <c r="Q163" s="65"/>
      <c r="R163" s="65"/>
      <c r="S163" s="65"/>
      <c r="T163" s="66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T163" s="18" t="s">
        <v>195</v>
      </c>
      <c r="AU163" s="18" t="s">
        <v>81</v>
      </c>
    </row>
    <row r="164" spans="1:65" s="13" customFormat="1" ht="11.25">
      <c r="B164" s="193"/>
      <c r="C164" s="194"/>
      <c r="D164" s="195" t="s">
        <v>197</v>
      </c>
      <c r="E164" s="196" t="s">
        <v>19</v>
      </c>
      <c r="F164" s="197" t="s">
        <v>1635</v>
      </c>
      <c r="G164" s="194"/>
      <c r="H164" s="198">
        <v>20.552</v>
      </c>
      <c r="I164" s="199"/>
      <c r="J164" s="194"/>
      <c r="K164" s="194"/>
      <c r="L164" s="200"/>
      <c r="M164" s="201"/>
      <c r="N164" s="202"/>
      <c r="O164" s="202"/>
      <c r="P164" s="202"/>
      <c r="Q164" s="202"/>
      <c r="R164" s="202"/>
      <c r="S164" s="202"/>
      <c r="T164" s="203"/>
      <c r="AT164" s="204" t="s">
        <v>197</v>
      </c>
      <c r="AU164" s="204" t="s">
        <v>81</v>
      </c>
      <c r="AV164" s="13" t="s">
        <v>81</v>
      </c>
      <c r="AW164" s="13" t="s">
        <v>33</v>
      </c>
      <c r="AX164" s="13" t="s">
        <v>71</v>
      </c>
      <c r="AY164" s="204" t="s">
        <v>187</v>
      </c>
    </row>
    <row r="165" spans="1:65" s="14" customFormat="1" ht="11.25">
      <c r="B165" s="205"/>
      <c r="C165" s="206"/>
      <c r="D165" s="195" t="s">
        <v>197</v>
      </c>
      <c r="E165" s="207" t="s">
        <v>153</v>
      </c>
      <c r="F165" s="208" t="s">
        <v>199</v>
      </c>
      <c r="G165" s="206"/>
      <c r="H165" s="209">
        <v>20.552</v>
      </c>
      <c r="I165" s="210"/>
      <c r="J165" s="206"/>
      <c r="K165" s="206"/>
      <c r="L165" s="211"/>
      <c r="M165" s="212"/>
      <c r="N165" s="213"/>
      <c r="O165" s="213"/>
      <c r="P165" s="213"/>
      <c r="Q165" s="213"/>
      <c r="R165" s="213"/>
      <c r="S165" s="213"/>
      <c r="T165" s="214"/>
      <c r="AT165" s="215" t="s">
        <v>197</v>
      </c>
      <c r="AU165" s="215" t="s">
        <v>81</v>
      </c>
      <c r="AV165" s="14" t="s">
        <v>193</v>
      </c>
      <c r="AW165" s="14" t="s">
        <v>33</v>
      </c>
      <c r="AX165" s="14" t="s">
        <v>79</v>
      </c>
      <c r="AY165" s="215" t="s">
        <v>187</v>
      </c>
    </row>
    <row r="166" spans="1:65" s="2" customFormat="1" ht="16.5" customHeight="1">
      <c r="A166" s="35"/>
      <c r="B166" s="36"/>
      <c r="C166" s="226" t="s">
        <v>322</v>
      </c>
      <c r="D166" s="226" t="s">
        <v>346</v>
      </c>
      <c r="E166" s="227" t="s">
        <v>363</v>
      </c>
      <c r="F166" s="228" t="s">
        <v>364</v>
      </c>
      <c r="G166" s="229" t="s">
        <v>330</v>
      </c>
      <c r="H166" s="230">
        <v>36.994</v>
      </c>
      <c r="I166" s="231"/>
      <c r="J166" s="232">
        <f>ROUND(I166*H166,2)</f>
        <v>0</v>
      </c>
      <c r="K166" s="228" t="s">
        <v>192</v>
      </c>
      <c r="L166" s="233"/>
      <c r="M166" s="234" t="s">
        <v>19</v>
      </c>
      <c r="N166" s="235" t="s">
        <v>42</v>
      </c>
      <c r="O166" s="65"/>
      <c r="P166" s="184">
        <f>O166*H166</f>
        <v>0</v>
      </c>
      <c r="Q166" s="184">
        <v>0</v>
      </c>
      <c r="R166" s="184">
        <f>Q166*H166</f>
        <v>0</v>
      </c>
      <c r="S166" s="184">
        <v>0</v>
      </c>
      <c r="T166" s="185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6" t="s">
        <v>232</v>
      </c>
      <c r="AT166" s="186" t="s">
        <v>346</v>
      </c>
      <c r="AU166" s="186" t="s">
        <v>81</v>
      </c>
      <c r="AY166" s="18" t="s">
        <v>187</v>
      </c>
      <c r="BE166" s="187">
        <f>IF(N166="základní",J166,0)</f>
        <v>0</v>
      </c>
      <c r="BF166" s="187">
        <f>IF(N166="snížená",J166,0)</f>
        <v>0</v>
      </c>
      <c r="BG166" s="187">
        <f>IF(N166="zákl. přenesená",J166,0)</f>
        <v>0</v>
      </c>
      <c r="BH166" s="187">
        <f>IF(N166="sníž. přenesená",J166,0)</f>
        <v>0</v>
      </c>
      <c r="BI166" s="187">
        <f>IF(N166="nulová",J166,0)</f>
        <v>0</v>
      </c>
      <c r="BJ166" s="18" t="s">
        <v>79</v>
      </c>
      <c r="BK166" s="187">
        <f>ROUND(I166*H166,2)</f>
        <v>0</v>
      </c>
      <c r="BL166" s="18" t="s">
        <v>193</v>
      </c>
      <c r="BM166" s="186" t="s">
        <v>1636</v>
      </c>
    </row>
    <row r="167" spans="1:65" s="13" customFormat="1" ht="11.25">
      <c r="B167" s="193"/>
      <c r="C167" s="194"/>
      <c r="D167" s="195" t="s">
        <v>197</v>
      </c>
      <c r="E167" s="194"/>
      <c r="F167" s="197" t="s">
        <v>1637</v>
      </c>
      <c r="G167" s="194"/>
      <c r="H167" s="198">
        <v>36.994</v>
      </c>
      <c r="I167" s="199"/>
      <c r="J167" s="194"/>
      <c r="K167" s="194"/>
      <c r="L167" s="200"/>
      <c r="M167" s="201"/>
      <c r="N167" s="202"/>
      <c r="O167" s="202"/>
      <c r="P167" s="202"/>
      <c r="Q167" s="202"/>
      <c r="R167" s="202"/>
      <c r="S167" s="202"/>
      <c r="T167" s="203"/>
      <c r="AT167" s="204" t="s">
        <v>197</v>
      </c>
      <c r="AU167" s="204" t="s">
        <v>81</v>
      </c>
      <c r="AV167" s="13" t="s">
        <v>81</v>
      </c>
      <c r="AW167" s="13" t="s">
        <v>4</v>
      </c>
      <c r="AX167" s="13" t="s">
        <v>79</v>
      </c>
      <c r="AY167" s="204" t="s">
        <v>187</v>
      </c>
    </row>
    <row r="168" spans="1:65" s="2" customFormat="1" ht="24.2" customHeight="1">
      <c r="A168" s="35"/>
      <c r="B168" s="36"/>
      <c r="C168" s="175" t="s">
        <v>327</v>
      </c>
      <c r="D168" s="175" t="s">
        <v>189</v>
      </c>
      <c r="E168" s="176" t="s">
        <v>1638</v>
      </c>
      <c r="F168" s="177" t="s">
        <v>1639</v>
      </c>
      <c r="G168" s="178" t="s">
        <v>124</v>
      </c>
      <c r="H168" s="179">
        <v>50.61</v>
      </c>
      <c r="I168" s="180"/>
      <c r="J168" s="181">
        <f>ROUND(I168*H168,2)</f>
        <v>0</v>
      </c>
      <c r="K168" s="177" t="s">
        <v>192</v>
      </c>
      <c r="L168" s="40"/>
      <c r="M168" s="182" t="s">
        <v>19</v>
      </c>
      <c r="N168" s="183" t="s">
        <v>42</v>
      </c>
      <c r="O168" s="65"/>
      <c r="P168" s="184">
        <f>O168*H168</f>
        <v>0</v>
      </c>
      <c r="Q168" s="184">
        <v>0</v>
      </c>
      <c r="R168" s="184">
        <f>Q168*H168</f>
        <v>0</v>
      </c>
      <c r="S168" s="184">
        <v>0</v>
      </c>
      <c r="T168" s="185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6" t="s">
        <v>193</v>
      </c>
      <c r="AT168" s="186" t="s">
        <v>189</v>
      </c>
      <c r="AU168" s="186" t="s">
        <v>81</v>
      </c>
      <c r="AY168" s="18" t="s">
        <v>187</v>
      </c>
      <c r="BE168" s="187">
        <f>IF(N168="základní",J168,0)</f>
        <v>0</v>
      </c>
      <c r="BF168" s="187">
        <f>IF(N168="snížená",J168,0)</f>
        <v>0</v>
      </c>
      <c r="BG168" s="187">
        <f>IF(N168="zákl. přenesená",J168,0)</f>
        <v>0</v>
      </c>
      <c r="BH168" s="187">
        <f>IF(N168="sníž. přenesená",J168,0)</f>
        <v>0</v>
      </c>
      <c r="BI168" s="187">
        <f>IF(N168="nulová",J168,0)</f>
        <v>0</v>
      </c>
      <c r="BJ168" s="18" t="s">
        <v>79</v>
      </c>
      <c r="BK168" s="187">
        <f>ROUND(I168*H168,2)</f>
        <v>0</v>
      </c>
      <c r="BL168" s="18" t="s">
        <v>193</v>
      </c>
      <c r="BM168" s="186" t="s">
        <v>1640</v>
      </c>
    </row>
    <row r="169" spans="1:65" s="2" customFormat="1" ht="11.25">
      <c r="A169" s="35"/>
      <c r="B169" s="36"/>
      <c r="C169" s="37"/>
      <c r="D169" s="188" t="s">
        <v>195</v>
      </c>
      <c r="E169" s="37"/>
      <c r="F169" s="189" t="s">
        <v>1641</v>
      </c>
      <c r="G169" s="37"/>
      <c r="H169" s="37"/>
      <c r="I169" s="190"/>
      <c r="J169" s="37"/>
      <c r="K169" s="37"/>
      <c r="L169" s="40"/>
      <c r="M169" s="191"/>
      <c r="N169" s="192"/>
      <c r="O169" s="65"/>
      <c r="P169" s="65"/>
      <c r="Q169" s="65"/>
      <c r="R169" s="65"/>
      <c r="S169" s="65"/>
      <c r="T169" s="66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T169" s="18" t="s">
        <v>195</v>
      </c>
      <c r="AU169" s="18" t="s">
        <v>81</v>
      </c>
    </row>
    <row r="170" spans="1:65" s="13" customFormat="1" ht="11.25">
      <c r="B170" s="193"/>
      <c r="C170" s="194"/>
      <c r="D170" s="195" t="s">
        <v>197</v>
      </c>
      <c r="E170" s="196" t="s">
        <v>19</v>
      </c>
      <c r="F170" s="197" t="s">
        <v>136</v>
      </c>
      <c r="G170" s="194"/>
      <c r="H170" s="198">
        <v>50.61</v>
      </c>
      <c r="I170" s="199"/>
      <c r="J170" s="194"/>
      <c r="K170" s="194"/>
      <c r="L170" s="200"/>
      <c r="M170" s="201"/>
      <c r="N170" s="202"/>
      <c r="O170" s="202"/>
      <c r="P170" s="202"/>
      <c r="Q170" s="202"/>
      <c r="R170" s="202"/>
      <c r="S170" s="202"/>
      <c r="T170" s="203"/>
      <c r="AT170" s="204" t="s">
        <v>197</v>
      </c>
      <c r="AU170" s="204" t="s">
        <v>81</v>
      </c>
      <c r="AV170" s="13" t="s">
        <v>81</v>
      </c>
      <c r="AW170" s="13" t="s">
        <v>33</v>
      </c>
      <c r="AX170" s="13" t="s">
        <v>79</v>
      </c>
      <c r="AY170" s="204" t="s">
        <v>187</v>
      </c>
    </row>
    <row r="171" spans="1:65" s="2" customFormat="1" ht="24.2" customHeight="1">
      <c r="A171" s="35"/>
      <c r="B171" s="36"/>
      <c r="C171" s="175" t="s">
        <v>335</v>
      </c>
      <c r="D171" s="175" t="s">
        <v>189</v>
      </c>
      <c r="E171" s="176" t="s">
        <v>373</v>
      </c>
      <c r="F171" s="177" t="s">
        <v>374</v>
      </c>
      <c r="G171" s="178" t="s">
        <v>124</v>
      </c>
      <c r="H171" s="179">
        <v>50.61</v>
      </c>
      <c r="I171" s="180"/>
      <c r="J171" s="181">
        <f>ROUND(I171*H171,2)</f>
        <v>0</v>
      </c>
      <c r="K171" s="177" t="s">
        <v>192</v>
      </c>
      <c r="L171" s="40"/>
      <c r="M171" s="182" t="s">
        <v>19</v>
      </c>
      <c r="N171" s="183" t="s">
        <v>42</v>
      </c>
      <c r="O171" s="65"/>
      <c r="P171" s="184">
        <f>O171*H171</f>
        <v>0</v>
      </c>
      <c r="Q171" s="184">
        <v>0</v>
      </c>
      <c r="R171" s="184">
        <f>Q171*H171</f>
        <v>0</v>
      </c>
      <c r="S171" s="184">
        <v>0</v>
      </c>
      <c r="T171" s="185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6" t="s">
        <v>193</v>
      </c>
      <c r="AT171" s="186" t="s">
        <v>189</v>
      </c>
      <c r="AU171" s="186" t="s">
        <v>81</v>
      </c>
      <c r="AY171" s="18" t="s">
        <v>187</v>
      </c>
      <c r="BE171" s="187">
        <f>IF(N171="základní",J171,0)</f>
        <v>0</v>
      </c>
      <c r="BF171" s="187">
        <f>IF(N171="snížená",J171,0)</f>
        <v>0</v>
      </c>
      <c r="BG171" s="187">
        <f>IF(N171="zákl. přenesená",J171,0)</f>
        <v>0</v>
      </c>
      <c r="BH171" s="187">
        <f>IF(N171="sníž. přenesená",J171,0)</f>
        <v>0</v>
      </c>
      <c r="BI171" s="187">
        <f>IF(N171="nulová",J171,0)</f>
        <v>0</v>
      </c>
      <c r="BJ171" s="18" t="s">
        <v>79</v>
      </c>
      <c r="BK171" s="187">
        <f>ROUND(I171*H171,2)</f>
        <v>0</v>
      </c>
      <c r="BL171" s="18" t="s">
        <v>193</v>
      </c>
      <c r="BM171" s="186" t="s">
        <v>1642</v>
      </c>
    </row>
    <row r="172" spans="1:65" s="2" customFormat="1" ht="11.25">
      <c r="A172" s="35"/>
      <c r="B172" s="36"/>
      <c r="C172" s="37"/>
      <c r="D172" s="188" t="s">
        <v>195</v>
      </c>
      <c r="E172" s="37"/>
      <c r="F172" s="189" t="s">
        <v>376</v>
      </c>
      <c r="G172" s="37"/>
      <c r="H172" s="37"/>
      <c r="I172" s="190"/>
      <c r="J172" s="37"/>
      <c r="K172" s="37"/>
      <c r="L172" s="40"/>
      <c r="M172" s="191"/>
      <c r="N172" s="192"/>
      <c r="O172" s="65"/>
      <c r="P172" s="65"/>
      <c r="Q172" s="65"/>
      <c r="R172" s="65"/>
      <c r="S172" s="65"/>
      <c r="T172" s="66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T172" s="18" t="s">
        <v>195</v>
      </c>
      <c r="AU172" s="18" t="s">
        <v>81</v>
      </c>
    </row>
    <row r="173" spans="1:65" s="15" customFormat="1" ht="11.25">
      <c r="B173" s="216"/>
      <c r="C173" s="217"/>
      <c r="D173" s="195" t="s">
        <v>197</v>
      </c>
      <c r="E173" s="218" t="s">
        <v>19</v>
      </c>
      <c r="F173" s="219" t="s">
        <v>377</v>
      </c>
      <c r="G173" s="217"/>
      <c r="H173" s="218" t="s">
        <v>19</v>
      </c>
      <c r="I173" s="220"/>
      <c r="J173" s="217"/>
      <c r="K173" s="217"/>
      <c r="L173" s="221"/>
      <c r="M173" s="222"/>
      <c r="N173" s="223"/>
      <c r="O173" s="223"/>
      <c r="P173" s="223"/>
      <c r="Q173" s="223"/>
      <c r="R173" s="223"/>
      <c r="S173" s="223"/>
      <c r="T173" s="224"/>
      <c r="AT173" s="225" t="s">
        <v>197</v>
      </c>
      <c r="AU173" s="225" t="s">
        <v>81</v>
      </c>
      <c r="AV173" s="15" t="s">
        <v>79</v>
      </c>
      <c r="AW173" s="15" t="s">
        <v>33</v>
      </c>
      <c r="AX173" s="15" t="s">
        <v>71</v>
      </c>
      <c r="AY173" s="225" t="s">
        <v>187</v>
      </c>
    </row>
    <row r="174" spans="1:65" s="13" customFormat="1" ht="11.25">
      <c r="B174" s="193"/>
      <c r="C174" s="194"/>
      <c r="D174" s="195" t="s">
        <v>197</v>
      </c>
      <c r="E174" s="196" t="s">
        <v>19</v>
      </c>
      <c r="F174" s="197" t="s">
        <v>1643</v>
      </c>
      <c r="G174" s="194"/>
      <c r="H174" s="198">
        <v>50.61</v>
      </c>
      <c r="I174" s="199"/>
      <c r="J174" s="194"/>
      <c r="K174" s="194"/>
      <c r="L174" s="200"/>
      <c r="M174" s="201"/>
      <c r="N174" s="202"/>
      <c r="O174" s="202"/>
      <c r="P174" s="202"/>
      <c r="Q174" s="202"/>
      <c r="R174" s="202"/>
      <c r="S174" s="202"/>
      <c r="T174" s="203"/>
      <c r="AT174" s="204" t="s">
        <v>197</v>
      </c>
      <c r="AU174" s="204" t="s">
        <v>81</v>
      </c>
      <c r="AV174" s="13" t="s">
        <v>81</v>
      </c>
      <c r="AW174" s="13" t="s">
        <v>33</v>
      </c>
      <c r="AX174" s="13" t="s">
        <v>71</v>
      </c>
      <c r="AY174" s="204" t="s">
        <v>187</v>
      </c>
    </row>
    <row r="175" spans="1:65" s="14" customFormat="1" ht="11.25">
      <c r="B175" s="205"/>
      <c r="C175" s="206"/>
      <c r="D175" s="195" t="s">
        <v>197</v>
      </c>
      <c r="E175" s="207" t="s">
        <v>136</v>
      </c>
      <c r="F175" s="208" t="s">
        <v>199</v>
      </c>
      <c r="G175" s="206"/>
      <c r="H175" s="209">
        <v>50.61</v>
      </c>
      <c r="I175" s="210"/>
      <c r="J175" s="206"/>
      <c r="K175" s="206"/>
      <c r="L175" s="211"/>
      <c r="M175" s="212"/>
      <c r="N175" s="213"/>
      <c r="O175" s="213"/>
      <c r="P175" s="213"/>
      <c r="Q175" s="213"/>
      <c r="R175" s="213"/>
      <c r="S175" s="213"/>
      <c r="T175" s="214"/>
      <c r="AT175" s="215" t="s">
        <v>197</v>
      </c>
      <c r="AU175" s="215" t="s">
        <v>81</v>
      </c>
      <c r="AV175" s="14" t="s">
        <v>193</v>
      </c>
      <c r="AW175" s="14" t="s">
        <v>33</v>
      </c>
      <c r="AX175" s="14" t="s">
        <v>79</v>
      </c>
      <c r="AY175" s="215" t="s">
        <v>187</v>
      </c>
    </row>
    <row r="176" spans="1:65" s="2" customFormat="1" ht="16.5" customHeight="1">
      <c r="A176" s="35"/>
      <c r="B176" s="36"/>
      <c r="C176" s="226" t="s">
        <v>345</v>
      </c>
      <c r="D176" s="226" t="s">
        <v>346</v>
      </c>
      <c r="E176" s="227" t="s">
        <v>380</v>
      </c>
      <c r="F176" s="228" t="s">
        <v>381</v>
      </c>
      <c r="G176" s="229" t="s">
        <v>382</v>
      </c>
      <c r="H176" s="230">
        <v>1.7709999999999999</v>
      </c>
      <c r="I176" s="231"/>
      <c r="J176" s="232">
        <f>ROUND(I176*H176,2)</f>
        <v>0</v>
      </c>
      <c r="K176" s="228" t="s">
        <v>192</v>
      </c>
      <c r="L176" s="233"/>
      <c r="M176" s="234" t="s">
        <v>19</v>
      </c>
      <c r="N176" s="235" t="s">
        <v>42</v>
      </c>
      <c r="O176" s="65"/>
      <c r="P176" s="184">
        <f>O176*H176</f>
        <v>0</v>
      </c>
      <c r="Q176" s="184">
        <v>1E-3</v>
      </c>
      <c r="R176" s="184">
        <f>Q176*H176</f>
        <v>1.771E-3</v>
      </c>
      <c r="S176" s="184">
        <v>0</v>
      </c>
      <c r="T176" s="185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6" t="s">
        <v>232</v>
      </c>
      <c r="AT176" s="186" t="s">
        <v>346</v>
      </c>
      <c r="AU176" s="186" t="s">
        <v>81</v>
      </c>
      <c r="AY176" s="18" t="s">
        <v>187</v>
      </c>
      <c r="BE176" s="187">
        <f>IF(N176="základní",J176,0)</f>
        <v>0</v>
      </c>
      <c r="BF176" s="187">
        <f>IF(N176="snížená",J176,0)</f>
        <v>0</v>
      </c>
      <c r="BG176" s="187">
        <f>IF(N176="zákl. přenesená",J176,0)</f>
        <v>0</v>
      </c>
      <c r="BH176" s="187">
        <f>IF(N176="sníž. přenesená",J176,0)</f>
        <v>0</v>
      </c>
      <c r="BI176" s="187">
        <f>IF(N176="nulová",J176,0)</f>
        <v>0</v>
      </c>
      <c r="BJ176" s="18" t="s">
        <v>79</v>
      </c>
      <c r="BK176" s="187">
        <f>ROUND(I176*H176,2)</f>
        <v>0</v>
      </c>
      <c r="BL176" s="18" t="s">
        <v>193</v>
      </c>
      <c r="BM176" s="186" t="s">
        <v>1644</v>
      </c>
    </row>
    <row r="177" spans="1:65" s="13" customFormat="1" ht="11.25">
      <c r="B177" s="193"/>
      <c r="C177" s="194"/>
      <c r="D177" s="195" t="s">
        <v>197</v>
      </c>
      <c r="E177" s="194"/>
      <c r="F177" s="197" t="s">
        <v>1645</v>
      </c>
      <c r="G177" s="194"/>
      <c r="H177" s="198">
        <v>1.7709999999999999</v>
      </c>
      <c r="I177" s="199"/>
      <c r="J177" s="194"/>
      <c r="K177" s="194"/>
      <c r="L177" s="200"/>
      <c r="M177" s="201"/>
      <c r="N177" s="202"/>
      <c r="O177" s="202"/>
      <c r="P177" s="202"/>
      <c r="Q177" s="202"/>
      <c r="R177" s="202"/>
      <c r="S177" s="202"/>
      <c r="T177" s="203"/>
      <c r="AT177" s="204" t="s">
        <v>197</v>
      </c>
      <c r="AU177" s="204" t="s">
        <v>81</v>
      </c>
      <c r="AV177" s="13" t="s">
        <v>81</v>
      </c>
      <c r="AW177" s="13" t="s">
        <v>4</v>
      </c>
      <c r="AX177" s="13" t="s">
        <v>79</v>
      </c>
      <c r="AY177" s="204" t="s">
        <v>187</v>
      </c>
    </row>
    <row r="178" spans="1:65" s="2" customFormat="1" ht="16.5" customHeight="1">
      <c r="A178" s="35"/>
      <c r="B178" s="36"/>
      <c r="C178" s="175" t="s">
        <v>354</v>
      </c>
      <c r="D178" s="175" t="s">
        <v>189</v>
      </c>
      <c r="E178" s="176" t="s">
        <v>386</v>
      </c>
      <c r="F178" s="177" t="s">
        <v>387</v>
      </c>
      <c r="G178" s="178" t="s">
        <v>124</v>
      </c>
      <c r="H178" s="179">
        <v>50.61</v>
      </c>
      <c r="I178" s="180"/>
      <c r="J178" s="181">
        <f>ROUND(I178*H178,2)</f>
        <v>0</v>
      </c>
      <c r="K178" s="177" t="s">
        <v>192</v>
      </c>
      <c r="L178" s="40"/>
      <c r="M178" s="182" t="s">
        <v>19</v>
      </c>
      <c r="N178" s="183" t="s">
        <v>42</v>
      </c>
      <c r="O178" s="65"/>
      <c r="P178" s="184">
        <f>O178*H178</f>
        <v>0</v>
      </c>
      <c r="Q178" s="184">
        <v>0</v>
      </c>
      <c r="R178" s="184">
        <f>Q178*H178</f>
        <v>0</v>
      </c>
      <c r="S178" s="184">
        <v>0</v>
      </c>
      <c r="T178" s="185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6" t="s">
        <v>193</v>
      </c>
      <c r="AT178" s="186" t="s">
        <v>189</v>
      </c>
      <c r="AU178" s="186" t="s">
        <v>81</v>
      </c>
      <c r="AY178" s="18" t="s">
        <v>187</v>
      </c>
      <c r="BE178" s="187">
        <f>IF(N178="základní",J178,0)</f>
        <v>0</v>
      </c>
      <c r="BF178" s="187">
        <f>IF(N178="snížená",J178,0)</f>
        <v>0</v>
      </c>
      <c r="BG178" s="187">
        <f>IF(N178="zákl. přenesená",J178,0)</f>
        <v>0</v>
      </c>
      <c r="BH178" s="187">
        <f>IF(N178="sníž. přenesená",J178,0)</f>
        <v>0</v>
      </c>
      <c r="BI178" s="187">
        <f>IF(N178="nulová",J178,0)</f>
        <v>0</v>
      </c>
      <c r="BJ178" s="18" t="s">
        <v>79</v>
      </c>
      <c r="BK178" s="187">
        <f>ROUND(I178*H178,2)</f>
        <v>0</v>
      </c>
      <c r="BL178" s="18" t="s">
        <v>193</v>
      </c>
      <c r="BM178" s="186" t="s">
        <v>1646</v>
      </c>
    </row>
    <row r="179" spans="1:65" s="2" customFormat="1" ht="11.25">
      <c r="A179" s="35"/>
      <c r="B179" s="36"/>
      <c r="C179" s="37"/>
      <c r="D179" s="188" t="s">
        <v>195</v>
      </c>
      <c r="E179" s="37"/>
      <c r="F179" s="189" t="s">
        <v>389</v>
      </c>
      <c r="G179" s="37"/>
      <c r="H179" s="37"/>
      <c r="I179" s="190"/>
      <c r="J179" s="37"/>
      <c r="K179" s="37"/>
      <c r="L179" s="40"/>
      <c r="M179" s="191"/>
      <c r="N179" s="192"/>
      <c r="O179" s="65"/>
      <c r="P179" s="65"/>
      <c r="Q179" s="65"/>
      <c r="R179" s="65"/>
      <c r="S179" s="65"/>
      <c r="T179" s="66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T179" s="18" t="s">
        <v>195</v>
      </c>
      <c r="AU179" s="18" t="s">
        <v>81</v>
      </c>
    </row>
    <row r="180" spans="1:65" s="2" customFormat="1" ht="24.2" customHeight="1">
      <c r="A180" s="35"/>
      <c r="B180" s="36"/>
      <c r="C180" s="175" t="s">
        <v>362</v>
      </c>
      <c r="D180" s="175" t="s">
        <v>189</v>
      </c>
      <c r="E180" s="176" t="s">
        <v>391</v>
      </c>
      <c r="F180" s="177" t="s">
        <v>392</v>
      </c>
      <c r="G180" s="178" t="s">
        <v>124</v>
      </c>
      <c r="H180" s="179">
        <v>50.61</v>
      </c>
      <c r="I180" s="180"/>
      <c r="J180" s="181">
        <f>ROUND(I180*H180,2)</f>
        <v>0</v>
      </c>
      <c r="K180" s="177" t="s">
        <v>192</v>
      </c>
      <c r="L180" s="40"/>
      <c r="M180" s="182" t="s">
        <v>19</v>
      </c>
      <c r="N180" s="183" t="s">
        <v>42</v>
      </c>
      <c r="O180" s="65"/>
      <c r="P180" s="184">
        <f>O180*H180</f>
        <v>0</v>
      </c>
      <c r="Q180" s="184">
        <v>0</v>
      </c>
      <c r="R180" s="184">
        <f>Q180*H180</f>
        <v>0</v>
      </c>
      <c r="S180" s="184">
        <v>0</v>
      </c>
      <c r="T180" s="185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6" t="s">
        <v>193</v>
      </c>
      <c r="AT180" s="186" t="s">
        <v>189</v>
      </c>
      <c r="AU180" s="186" t="s">
        <v>81</v>
      </c>
      <c r="AY180" s="18" t="s">
        <v>187</v>
      </c>
      <c r="BE180" s="187">
        <f>IF(N180="základní",J180,0)</f>
        <v>0</v>
      </c>
      <c r="BF180" s="187">
        <f>IF(N180="snížená",J180,0)</f>
        <v>0</v>
      </c>
      <c r="BG180" s="187">
        <f>IF(N180="zákl. přenesená",J180,0)</f>
        <v>0</v>
      </c>
      <c r="BH180" s="187">
        <f>IF(N180="sníž. přenesená",J180,0)</f>
        <v>0</v>
      </c>
      <c r="BI180" s="187">
        <f>IF(N180="nulová",J180,0)</f>
        <v>0</v>
      </c>
      <c r="BJ180" s="18" t="s">
        <v>79</v>
      </c>
      <c r="BK180" s="187">
        <f>ROUND(I180*H180,2)</f>
        <v>0</v>
      </c>
      <c r="BL180" s="18" t="s">
        <v>193</v>
      </c>
      <c r="BM180" s="186" t="s">
        <v>1647</v>
      </c>
    </row>
    <row r="181" spans="1:65" s="2" customFormat="1" ht="11.25">
      <c r="A181" s="35"/>
      <c r="B181" s="36"/>
      <c r="C181" s="37"/>
      <c r="D181" s="188" t="s">
        <v>195</v>
      </c>
      <c r="E181" s="37"/>
      <c r="F181" s="189" t="s">
        <v>394</v>
      </c>
      <c r="G181" s="37"/>
      <c r="H181" s="37"/>
      <c r="I181" s="190"/>
      <c r="J181" s="37"/>
      <c r="K181" s="37"/>
      <c r="L181" s="40"/>
      <c r="M181" s="191"/>
      <c r="N181" s="192"/>
      <c r="O181" s="65"/>
      <c r="P181" s="65"/>
      <c r="Q181" s="65"/>
      <c r="R181" s="65"/>
      <c r="S181" s="65"/>
      <c r="T181" s="66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T181" s="18" t="s">
        <v>195</v>
      </c>
      <c r="AU181" s="18" t="s">
        <v>81</v>
      </c>
    </row>
    <row r="182" spans="1:65" s="2" customFormat="1" ht="16.5" customHeight="1">
      <c r="A182" s="35"/>
      <c r="B182" s="36"/>
      <c r="C182" s="175" t="s">
        <v>367</v>
      </c>
      <c r="D182" s="175" t="s">
        <v>189</v>
      </c>
      <c r="E182" s="176" t="s">
        <v>396</v>
      </c>
      <c r="F182" s="177" t="s">
        <v>397</v>
      </c>
      <c r="G182" s="178" t="s">
        <v>124</v>
      </c>
      <c r="H182" s="179">
        <v>50.61</v>
      </c>
      <c r="I182" s="180"/>
      <c r="J182" s="181">
        <f>ROUND(I182*H182,2)</f>
        <v>0</v>
      </c>
      <c r="K182" s="177" t="s">
        <v>192</v>
      </c>
      <c r="L182" s="40"/>
      <c r="M182" s="182" t="s">
        <v>19</v>
      </c>
      <c r="N182" s="183" t="s">
        <v>42</v>
      </c>
      <c r="O182" s="65"/>
      <c r="P182" s="184">
        <f>O182*H182</f>
        <v>0</v>
      </c>
      <c r="Q182" s="184">
        <v>0</v>
      </c>
      <c r="R182" s="184">
        <f>Q182*H182</f>
        <v>0</v>
      </c>
      <c r="S182" s="184">
        <v>0</v>
      </c>
      <c r="T182" s="185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6" t="s">
        <v>193</v>
      </c>
      <c r="AT182" s="186" t="s">
        <v>189</v>
      </c>
      <c r="AU182" s="186" t="s">
        <v>81</v>
      </c>
      <c r="AY182" s="18" t="s">
        <v>187</v>
      </c>
      <c r="BE182" s="187">
        <f>IF(N182="základní",J182,0)</f>
        <v>0</v>
      </c>
      <c r="BF182" s="187">
        <f>IF(N182="snížená",J182,0)</f>
        <v>0</v>
      </c>
      <c r="BG182" s="187">
        <f>IF(N182="zákl. přenesená",J182,0)</f>
        <v>0</v>
      </c>
      <c r="BH182" s="187">
        <f>IF(N182="sníž. přenesená",J182,0)</f>
        <v>0</v>
      </c>
      <c r="BI182" s="187">
        <f>IF(N182="nulová",J182,0)</f>
        <v>0</v>
      </c>
      <c r="BJ182" s="18" t="s">
        <v>79</v>
      </c>
      <c r="BK182" s="187">
        <f>ROUND(I182*H182,2)</f>
        <v>0</v>
      </c>
      <c r="BL182" s="18" t="s">
        <v>193</v>
      </c>
      <c r="BM182" s="186" t="s">
        <v>1648</v>
      </c>
    </row>
    <row r="183" spans="1:65" s="2" customFormat="1" ht="11.25">
      <c r="A183" s="35"/>
      <c r="B183" s="36"/>
      <c r="C183" s="37"/>
      <c r="D183" s="188" t="s">
        <v>195</v>
      </c>
      <c r="E183" s="37"/>
      <c r="F183" s="189" t="s">
        <v>399</v>
      </c>
      <c r="G183" s="37"/>
      <c r="H183" s="37"/>
      <c r="I183" s="190"/>
      <c r="J183" s="37"/>
      <c r="K183" s="37"/>
      <c r="L183" s="40"/>
      <c r="M183" s="191"/>
      <c r="N183" s="192"/>
      <c r="O183" s="65"/>
      <c r="P183" s="65"/>
      <c r="Q183" s="65"/>
      <c r="R183" s="65"/>
      <c r="S183" s="65"/>
      <c r="T183" s="66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T183" s="18" t="s">
        <v>195</v>
      </c>
      <c r="AU183" s="18" t="s">
        <v>81</v>
      </c>
    </row>
    <row r="184" spans="1:65" s="2" customFormat="1" ht="16.5" customHeight="1">
      <c r="A184" s="35"/>
      <c r="B184" s="36"/>
      <c r="C184" s="175" t="s">
        <v>372</v>
      </c>
      <c r="D184" s="175" t="s">
        <v>189</v>
      </c>
      <c r="E184" s="176" t="s">
        <v>401</v>
      </c>
      <c r="F184" s="177" t="s">
        <v>402</v>
      </c>
      <c r="G184" s="178" t="s">
        <v>144</v>
      </c>
      <c r="H184" s="179">
        <v>5.0609999999999999</v>
      </c>
      <c r="I184" s="180"/>
      <c r="J184" s="181">
        <f>ROUND(I184*H184,2)</f>
        <v>0</v>
      </c>
      <c r="K184" s="177" t="s">
        <v>192</v>
      </c>
      <c r="L184" s="40"/>
      <c r="M184" s="182" t="s">
        <v>19</v>
      </c>
      <c r="N184" s="183" t="s">
        <v>42</v>
      </c>
      <c r="O184" s="65"/>
      <c r="P184" s="184">
        <f>O184*H184</f>
        <v>0</v>
      </c>
      <c r="Q184" s="184">
        <v>0</v>
      </c>
      <c r="R184" s="184">
        <f>Q184*H184</f>
        <v>0</v>
      </c>
      <c r="S184" s="184">
        <v>0</v>
      </c>
      <c r="T184" s="185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6" t="s">
        <v>193</v>
      </c>
      <c r="AT184" s="186" t="s">
        <v>189</v>
      </c>
      <c r="AU184" s="186" t="s">
        <v>81</v>
      </c>
      <c r="AY184" s="18" t="s">
        <v>187</v>
      </c>
      <c r="BE184" s="187">
        <f>IF(N184="základní",J184,0)</f>
        <v>0</v>
      </c>
      <c r="BF184" s="187">
        <f>IF(N184="snížená",J184,0)</f>
        <v>0</v>
      </c>
      <c r="BG184" s="187">
        <f>IF(N184="zákl. přenesená",J184,0)</f>
        <v>0</v>
      </c>
      <c r="BH184" s="187">
        <f>IF(N184="sníž. přenesená",J184,0)</f>
        <v>0</v>
      </c>
      <c r="BI184" s="187">
        <f>IF(N184="nulová",J184,0)</f>
        <v>0</v>
      </c>
      <c r="BJ184" s="18" t="s">
        <v>79</v>
      </c>
      <c r="BK184" s="187">
        <f>ROUND(I184*H184,2)</f>
        <v>0</v>
      </c>
      <c r="BL184" s="18" t="s">
        <v>193</v>
      </c>
      <c r="BM184" s="186" t="s">
        <v>1649</v>
      </c>
    </row>
    <row r="185" spans="1:65" s="2" customFormat="1" ht="11.25">
      <c r="A185" s="35"/>
      <c r="B185" s="36"/>
      <c r="C185" s="37"/>
      <c r="D185" s="188" t="s">
        <v>195</v>
      </c>
      <c r="E185" s="37"/>
      <c r="F185" s="189" t="s">
        <v>404</v>
      </c>
      <c r="G185" s="37"/>
      <c r="H185" s="37"/>
      <c r="I185" s="190"/>
      <c r="J185" s="37"/>
      <c r="K185" s="37"/>
      <c r="L185" s="40"/>
      <c r="M185" s="191"/>
      <c r="N185" s="192"/>
      <c r="O185" s="65"/>
      <c r="P185" s="65"/>
      <c r="Q185" s="65"/>
      <c r="R185" s="65"/>
      <c r="S185" s="65"/>
      <c r="T185" s="66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T185" s="18" t="s">
        <v>195</v>
      </c>
      <c r="AU185" s="18" t="s">
        <v>81</v>
      </c>
    </row>
    <row r="186" spans="1:65" s="13" customFormat="1" ht="11.25">
      <c r="B186" s="193"/>
      <c r="C186" s="194"/>
      <c r="D186" s="195" t="s">
        <v>197</v>
      </c>
      <c r="E186" s="194"/>
      <c r="F186" s="197" t="s">
        <v>1650</v>
      </c>
      <c r="G186" s="194"/>
      <c r="H186" s="198">
        <v>5.0609999999999999</v>
      </c>
      <c r="I186" s="199"/>
      <c r="J186" s="194"/>
      <c r="K186" s="194"/>
      <c r="L186" s="200"/>
      <c r="M186" s="201"/>
      <c r="N186" s="202"/>
      <c r="O186" s="202"/>
      <c r="P186" s="202"/>
      <c r="Q186" s="202"/>
      <c r="R186" s="202"/>
      <c r="S186" s="202"/>
      <c r="T186" s="203"/>
      <c r="AT186" s="204" t="s">
        <v>197</v>
      </c>
      <c r="AU186" s="204" t="s">
        <v>81</v>
      </c>
      <c r="AV186" s="13" t="s">
        <v>81</v>
      </c>
      <c r="AW186" s="13" t="s">
        <v>4</v>
      </c>
      <c r="AX186" s="13" t="s">
        <v>79</v>
      </c>
      <c r="AY186" s="204" t="s">
        <v>187</v>
      </c>
    </row>
    <row r="187" spans="1:65" s="2" customFormat="1" ht="16.5" customHeight="1">
      <c r="A187" s="35"/>
      <c r="B187" s="36"/>
      <c r="C187" s="226" t="s">
        <v>379</v>
      </c>
      <c r="D187" s="226" t="s">
        <v>346</v>
      </c>
      <c r="E187" s="227" t="s">
        <v>407</v>
      </c>
      <c r="F187" s="228" t="s">
        <v>408</v>
      </c>
      <c r="G187" s="229" t="s">
        <v>144</v>
      </c>
      <c r="H187" s="230">
        <v>5.0609999999999999</v>
      </c>
      <c r="I187" s="231"/>
      <c r="J187" s="232">
        <f>ROUND(I187*H187,2)</f>
        <v>0</v>
      </c>
      <c r="K187" s="228" t="s">
        <v>192</v>
      </c>
      <c r="L187" s="233"/>
      <c r="M187" s="234" t="s">
        <v>19</v>
      </c>
      <c r="N187" s="235" t="s">
        <v>42</v>
      </c>
      <c r="O187" s="65"/>
      <c r="P187" s="184">
        <f>O187*H187</f>
        <v>0</v>
      </c>
      <c r="Q187" s="184">
        <v>0</v>
      </c>
      <c r="R187" s="184">
        <f>Q187*H187</f>
        <v>0</v>
      </c>
      <c r="S187" s="184">
        <v>0</v>
      </c>
      <c r="T187" s="185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6" t="s">
        <v>232</v>
      </c>
      <c r="AT187" s="186" t="s">
        <v>346</v>
      </c>
      <c r="AU187" s="186" t="s">
        <v>81</v>
      </c>
      <c r="AY187" s="18" t="s">
        <v>187</v>
      </c>
      <c r="BE187" s="187">
        <f>IF(N187="základní",J187,0)</f>
        <v>0</v>
      </c>
      <c r="BF187" s="187">
        <f>IF(N187="snížená",J187,0)</f>
        <v>0</v>
      </c>
      <c r="BG187" s="187">
        <f>IF(N187="zákl. přenesená",J187,0)</f>
        <v>0</v>
      </c>
      <c r="BH187" s="187">
        <f>IF(N187="sníž. přenesená",J187,0)</f>
        <v>0</v>
      </c>
      <c r="BI187" s="187">
        <f>IF(N187="nulová",J187,0)</f>
        <v>0</v>
      </c>
      <c r="BJ187" s="18" t="s">
        <v>79</v>
      </c>
      <c r="BK187" s="187">
        <f>ROUND(I187*H187,2)</f>
        <v>0</v>
      </c>
      <c r="BL187" s="18" t="s">
        <v>193</v>
      </c>
      <c r="BM187" s="186" t="s">
        <v>1651</v>
      </c>
    </row>
    <row r="188" spans="1:65" s="13" customFormat="1" ht="11.25">
      <c r="B188" s="193"/>
      <c r="C188" s="194"/>
      <c r="D188" s="195" t="s">
        <v>197</v>
      </c>
      <c r="E188" s="194"/>
      <c r="F188" s="197" t="s">
        <v>1650</v>
      </c>
      <c r="G188" s="194"/>
      <c r="H188" s="198">
        <v>5.0609999999999999</v>
      </c>
      <c r="I188" s="199"/>
      <c r="J188" s="194"/>
      <c r="K188" s="194"/>
      <c r="L188" s="200"/>
      <c r="M188" s="201"/>
      <c r="N188" s="202"/>
      <c r="O188" s="202"/>
      <c r="P188" s="202"/>
      <c r="Q188" s="202"/>
      <c r="R188" s="202"/>
      <c r="S188" s="202"/>
      <c r="T188" s="203"/>
      <c r="AT188" s="204" t="s">
        <v>197</v>
      </c>
      <c r="AU188" s="204" t="s">
        <v>81</v>
      </c>
      <c r="AV188" s="13" t="s">
        <v>81</v>
      </c>
      <c r="AW188" s="13" t="s">
        <v>4</v>
      </c>
      <c r="AX188" s="13" t="s">
        <v>79</v>
      </c>
      <c r="AY188" s="204" t="s">
        <v>187</v>
      </c>
    </row>
    <row r="189" spans="1:65" s="12" customFormat="1" ht="22.9" customHeight="1">
      <c r="B189" s="159"/>
      <c r="C189" s="160"/>
      <c r="D189" s="161" t="s">
        <v>70</v>
      </c>
      <c r="E189" s="173" t="s">
        <v>193</v>
      </c>
      <c r="F189" s="173" t="s">
        <v>423</v>
      </c>
      <c r="G189" s="160"/>
      <c r="H189" s="160"/>
      <c r="I189" s="163"/>
      <c r="J189" s="174">
        <f>BK189</f>
        <v>0</v>
      </c>
      <c r="K189" s="160"/>
      <c r="L189" s="165"/>
      <c r="M189" s="166"/>
      <c r="N189" s="167"/>
      <c r="O189" s="167"/>
      <c r="P189" s="168">
        <f>SUM(P190:P193)</f>
        <v>0</v>
      </c>
      <c r="Q189" s="167"/>
      <c r="R189" s="168">
        <f>SUM(R190:R193)</f>
        <v>0</v>
      </c>
      <c r="S189" s="167"/>
      <c r="T189" s="169">
        <f>SUM(T190:T193)</f>
        <v>0</v>
      </c>
      <c r="AR189" s="170" t="s">
        <v>79</v>
      </c>
      <c r="AT189" s="171" t="s">
        <v>70</v>
      </c>
      <c r="AU189" s="171" t="s">
        <v>79</v>
      </c>
      <c r="AY189" s="170" t="s">
        <v>187</v>
      </c>
      <c r="BK189" s="172">
        <f>SUM(BK190:BK193)</f>
        <v>0</v>
      </c>
    </row>
    <row r="190" spans="1:65" s="2" customFormat="1" ht="21.75" customHeight="1">
      <c r="A190" s="35"/>
      <c r="B190" s="36"/>
      <c r="C190" s="175" t="s">
        <v>385</v>
      </c>
      <c r="D190" s="175" t="s">
        <v>189</v>
      </c>
      <c r="E190" s="176" t="s">
        <v>805</v>
      </c>
      <c r="F190" s="177" t="s">
        <v>806</v>
      </c>
      <c r="G190" s="178" t="s">
        <v>144</v>
      </c>
      <c r="H190" s="179">
        <v>5.1379999999999999</v>
      </c>
      <c r="I190" s="180"/>
      <c r="J190" s="181">
        <f>ROUND(I190*H190,2)</f>
        <v>0</v>
      </c>
      <c r="K190" s="177" t="s">
        <v>192</v>
      </c>
      <c r="L190" s="40"/>
      <c r="M190" s="182" t="s">
        <v>19</v>
      </c>
      <c r="N190" s="183" t="s">
        <v>42</v>
      </c>
      <c r="O190" s="65"/>
      <c r="P190" s="184">
        <f>O190*H190</f>
        <v>0</v>
      </c>
      <c r="Q190" s="184">
        <v>0</v>
      </c>
      <c r="R190" s="184">
        <f>Q190*H190</f>
        <v>0</v>
      </c>
      <c r="S190" s="184">
        <v>0</v>
      </c>
      <c r="T190" s="185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6" t="s">
        <v>193</v>
      </c>
      <c r="AT190" s="186" t="s">
        <v>189</v>
      </c>
      <c r="AU190" s="186" t="s">
        <v>81</v>
      </c>
      <c r="AY190" s="18" t="s">
        <v>187</v>
      </c>
      <c r="BE190" s="187">
        <f>IF(N190="základní",J190,0)</f>
        <v>0</v>
      </c>
      <c r="BF190" s="187">
        <f>IF(N190="snížená",J190,0)</f>
        <v>0</v>
      </c>
      <c r="BG190" s="187">
        <f>IF(N190="zákl. přenesená",J190,0)</f>
        <v>0</v>
      </c>
      <c r="BH190" s="187">
        <f>IF(N190="sníž. přenesená",J190,0)</f>
        <v>0</v>
      </c>
      <c r="BI190" s="187">
        <f>IF(N190="nulová",J190,0)</f>
        <v>0</v>
      </c>
      <c r="BJ190" s="18" t="s">
        <v>79</v>
      </c>
      <c r="BK190" s="187">
        <f>ROUND(I190*H190,2)</f>
        <v>0</v>
      </c>
      <c r="BL190" s="18" t="s">
        <v>193</v>
      </c>
      <c r="BM190" s="186" t="s">
        <v>1652</v>
      </c>
    </row>
    <row r="191" spans="1:65" s="2" customFormat="1" ht="11.25">
      <c r="A191" s="35"/>
      <c r="B191" s="36"/>
      <c r="C191" s="37"/>
      <c r="D191" s="188" t="s">
        <v>195</v>
      </c>
      <c r="E191" s="37"/>
      <c r="F191" s="189" t="s">
        <v>808</v>
      </c>
      <c r="G191" s="37"/>
      <c r="H191" s="37"/>
      <c r="I191" s="190"/>
      <c r="J191" s="37"/>
      <c r="K191" s="37"/>
      <c r="L191" s="40"/>
      <c r="M191" s="191"/>
      <c r="N191" s="192"/>
      <c r="O191" s="65"/>
      <c r="P191" s="65"/>
      <c r="Q191" s="65"/>
      <c r="R191" s="65"/>
      <c r="S191" s="65"/>
      <c r="T191" s="66"/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T191" s="18" t="s">
        <v>195</v>
      </c>
      <c r="AU191" s="18" t="s">
        <v>81</v>
      </c>
    </row>
    <row r="192" spans="1:65" s="13" customFormat="1" ht="11.25">
      <c r="B192" s="193"/>
      <c r="C192" s="194"/>
      <c r="D192" s="195" t="s">
        <v>197</v>
      </c>
      <c r="E192" s="196" t="s">
        <v>19</v>
      </c>
      <c r="F192" s="197" t="s">
        <v>1653</v>
      </c>
      <c r="G192" s="194"/>
      <c r="H192" s="198">
        <v>5.1379999999999999</v>
      </c>
      <c r="I192" s="199"/>
      <c r="J192" s="194"/>
      <c r="K192" s="194"/>
      <c r="L192" s="200"/>
      <c r="M192" s="201"/>
      <c r="N192" s="202"/>
      <c r="O192" s="202"/>
      <c r="P192" s="202"/>
      <c r="Q192" s="202"/>
      <c r="R192" s="202"/>
      <c r="S192" s="202"/>
      <c r="T192" s="203"/>
      <c r="AT192" s="204" t="s">
        <v>197</v>
      </c>
      <c r="AU192" s="204" t="s">
        <v>81</v>
      </c>
      <c r="AV192" s="13" t="s">
        <v>81</v>
      </c>
      <c r="AW192" s="13" t="s">
        <v>33</v>
      </c>
      <c r="AX192" s="13" t="s">
        <v>71</v>
      </c>
      <c r="AY192" s="204" t="s">
        <v>187</v>
      </c>
    </row>
    <row r="193" spans="1:65" s="14" customFormat="1" ht="11.25">
      <c r="B193" s="205"/>
      <c r="C193" s="206"/>
      <c r="D193" s="195" t="s">
        <v>197</v>
      </c>
      <c r="E193" s="207" t="s">
        <v>719</v>
      </c>
      <c r="F193" s="208" t="s">
        <v>199</v>
      </c>
      <c r="G193" s="206"/>
      <c r="H193" s="209">
        <v>5.1379999999999999</v>
      </c>
      <c r="I193" s="210"/>
      <c r="J193" s="206"/>
      <c r="K193" s="206"/>
      <c r="L193" s="211"/>
      <c r="M193" s="212"/>
      <c r="N193" s="213"/>
      <c r="O193" s="213"/>
      <c r="P193" s="213"/>
      <c r="Q193" s="213"/>
      <c r="R193" s="213"/>
      <c r="S193" s="213"/>
      <c r="T193" s="214"/>
      <c r="AT193" s="215" t="s">
        <v>197</v>
      </c>
      <c r="AU193" s="215" t="s">
        <v>81</v>
      </c>
      <c r="AV193" s="14" t="s">
        <v>193</v>
      </c>
      <c r="AW193" s="14" t="s">
        <v>33</v>
      </c>
      <c r="AX193" s="14" t="s">
        <v>79</v>
      </c>
      <c r="AY193" s="215" t="s">
        <v>187</v>
      </c>
    </row>
    <row r="194" spans="1:65" s="12" customFormat="1" ht="22.9" customHeight="1">
      <c r="B194" s="159"/>
      <c r="C194" s="160"/>
      <c r="D194" s="161" t="s">
        <v>70</v>
      </c>
      <c r="E194" s="173" t="s">
        <v>214</v>
      </c>
      <c r="F194" s="173" t="s">
        <v>474</v>
      </c>
      <c r="G194" s="160"/>
      <c r="H194" s="160"/>
      <c r="I194" s="163"/>
      <c r="J194" s="174">
        <f>BK194</f>
        <v>0</v>
      </c>
      <c r="K194" s="160"/>
      <c r="L194" s="165"/>
      <c r="M194" s="166"/>
      <c r="N194" s="167"/>
      <c r="O194" s="167"/>
      <c r="P194" s="168">
        <f>SUM(P195:P201)</f>
        <v>0</v>
      </c>
      <c r="Q194" s="167"/>
      <c r="R194" s="168">
        <f>SUM(R195:R201)</f>
        <v>0</v>
      </c>
      <c r="S194" s="167"/>
      <c r="T194" s="169">
        <f>SUM(T195:T201)</f>
        <v>0</v>
      </c>
      <c r="AR194" s="170" t="s">
        <v>79</v>
      </c>
      <c r="AT194" s="171" t="s">
        <v>70</v>
      </c>
      <c r="AU194" s="171" t="s">
        <v>79</v>
      </c>
      <c r="AY194" s="170" t="s">
        <v>187</v>
      </c>
      <c r="BK194" s="172">
        <f>SUM(BK195:BK201)</f>
        <v>0</v>
      </c>
    </row>
    <row r="195" spans="1:65" s="2" customFormat="1" ht="24.2" customHeight="1">
      <c r="A195" s="35"/>
      <c r="B195" s="36"/>
      <c r="C195" s="175" t="s">
        <v>390</v>
      </c>
      <c r="D195" s="175" t="s">
        <v>189</v>
      </c>
      <c r="E195" s="176" t="s">
        <v>476</v>
      </c>
      <c r="F195" s="177" t="s">
        <v>477</v>
      </c>
      <c r="G195" s="178" t="s">
        <v>124</v>
      </c>
      <c r="H195" s="179">
        <v>0.77300000000000002</v>
      </c>
      <c r="I195" s="180"/>
      <c r="J195" s="181">
        <f>ROUND(I195*H195,2)</f>
        <v>0</v>
      </c>
      <c r="K195" s="177" t="s">
        <v>192</v>
      </c>
      <c r="L195" s="40"/>
      <c r="M195" s="182" t="s">
        <v>19</v>
      </c>
      <c r="N195" s="183" t="s">
        <v>42</v>
      </c>
      <c r="O195" s="65"/>
      <c r="P195" s="184">
        <f>O195*H195</f>
        <v>0</v>
      </c>
      <c r="Q195" s="184">
        <v>0</v>
      </c>
      <c r="R195" s="184">
        <f>Q195*H195</f>
        <v>0</v>
      </c>
      <c r="S195" s="184">
        <v>0</v>
      </c>
      <c r="T195" s="185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6" t="s">
        <v>193</v>
      </c>
      <c r="AT195" s="186" t="s">
        <v>189</v>
      </c>
      <c r="AU195" s="186" t="s">
        <v>81</v>
      </c>
      <c r="AY195" s="18" t="s">
        <v>187</v>
      </c>
      <c r="BE195" s="187">
        <f>IF(N195="základní",J195,0)</f>
        <v>0</v>
      </c>
      <c r="BF195" s="187">
        <f>IF(N195="snížená",J195,0)</f>
        <v>0</v>
      </c>
      <c r="BG195" s="187">
        <f>IF(N195="zákl. přenesená",J195,0)</f>
        <v>0</v>
      </c>
      <c r="BH195" s="187">
        <f>IF(N195="sníž. přenesená",J195,0)</f>
        <v>0</v>
      </c>
      <c r="BI195" s="187">
        <f>IF(N195="nulová",J195,0)</f>
        <v>0</v>
      </c>
      <c r="BJ195" s="18" t="s">
        <v>79</v>
      </c>
      <c r="BK195" s="187">
        <f>ROUND(I195*H195,2)</f>
        <v>0</v>
      </c>
      <c r="BL195" s="18" t="s">
        <v>193</v>
      </c>
      <c r="BM195" s="186" t="s">
        <v>1654</v>
      </c>
    </row>
    <row r="196" spans="1:65" s="2" customFormat="1" ht="11.25">
      <c r="A196" s="35"/>
      <c r="B196" s="36"/>
      <c r="C196" s="37"/>
      <c r="D196" s="188" t="s">
        <v>195</v>
      </c>
      <c r="E196" s="37"/>
      <c r="F196" s="189" t="s">
        <v>479</v>
      </c>
      <c r="G196" s="37"/>
      <c r="H196" s="37"/>
      <c r="I196" s="190"/>
      <c r="J196" s="37"/>
      <c r="K196" s="37"/>
      <c r="L196" s="40"/>
      <c r="M196" s="191"/>
      <c r="N196" s="192"/>
      <c r="O196" s="65"/>
      <c r="P196" s="65"/>
      <c r="Q196" s="65"/>
      <c r="R196" s="65"/>
      <c r="S196" s="65"/>
      <c r="T196" s="66"/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T196" s="18" t="s">
        <v>195</v>
      </c>
      <c r="AU196" s="18" t="s">
        <v>81</v>
      </c>
    </row>
    <row r="197" spans="1:65" s="13" customFormat="1" ht="11.25">
      <c r="B197" s="193"/>
      <c r="C197" s="194"/>
      <c r="D197" s="195" t="s">
        <v>197</v>
      </c>
      <c r="E197" s="196" t="s">
        <v>19</v>
      </c>
      <c r="F197" s="197" t="s">
        <v>122</v>
      </c>
      <c r="G197" s="194"/>
      <c r="H197" s="198">
        <v>0.77300000000000002</v>
      </c>
      <c r="I197" s="199"/>
      <c r="J197" s="194"/>
      <c r="K197" s="194"/>
      <c r="L197" s="200"/>
      <c r="M197" s="201"/>
      <c r="N197" s="202"/>
      <c r="O197" s="202"/>
      <c r="P197" s="202"/>
      <c r="Q197" s="202"/>
      <c r="R197" s="202"/>
      <c r="S197" s="202"/>
      <c r="T197" s="203"/>
      <c r="AT197" s="204" t="s">
        <v>197</v>
      </c>
      <c r="AU197" s="204" t="s">
        <v>81</v>
      </c>
      <c r="AV197" s="13" t="s">
        <v>81</v>
      </c>
      <c r="AW197" s="13" t="s">
        <v>33</v>
      </c>
      <c r="AX197" s="13" t="s">
        <v>79</v>
      </c>
      <c r="AY197" s="204" t="s">
        <v>187</v>
      </c>
    </row>
    <row r="198" spans="1:65" s="2" customFormat="1" ht="24.2" customHeight="1">
      <c r="A198" s="35"/>
      <c r="B198" s="36"/>
      <c r="C198" s="175" t="s">
        <v>395</v>
      </c>
      <c r="D198" s="175" t="s">
        <v>189</v>
      </c>
      <c r="E198" s="176" t="s">
        <v>1655</v>
      </c>
      <c r="F198" s="177" t="s">
        <v>1656</v>
      </c>
      <c r="G198" s="178" t="s">
        <v>124</v>
      </c>
      <c r="H198" s="179">
        <v>0.77300000000000002</v>
      </c>
      <c r="I198" s="180"/>
      <c r="J198" s="181">
        <f>ROUND(I198*H198,2)</f>
        <v>0</v>
      </c>
      <c r="K198" s="177" t="s">
        <v>192</v>
      </c>
      <c r="L198" s="40"/>
      <c r="M198" s="182" t="s">
        <v>19</v>
      </c>
      <c r="N198" s="183" t="s">
        <v>42</v>
      </c>
      <c r="O198" s="65"/>
      <c r="P198" s="184">
        <f>O198*H198</f>
        <v>0</v>
      </c>
      <c r="Q198" s="184">
        <v>0</v>
      </c>
      <c r="R198" s="184">
        <f>Q198*H198</f>
        <v>0</v>
      </c>
      <c r="S198" s="184">
        <v>0</v>
      </c>
      <c r="T198" s="185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6" t="s">
        <v>193</v>
      </c>
      <c r="AT198" s="186" t="s">
        <v>189</v>
      </c>
      <c r="AU198" s="186" t="s">
        <v>81</v>
      </c>
      <c r="AY198" s="18" t="s">
        <v>187</v>
      </c>
      <c r="BE198" s="187">
        <f>IF(N198="základní",J198,0)</f>
        <v>0</v>
      </c>
      <c r="BF198" s="187">
        <f>IF(N198="snížená",J198,0)</f>
        <v>0</v>
      </c>
      <c r="BG198" s="187">
        <f>IF(N198="zákl. přenesená",J198,0)</f>
        <v>0</v>
      </c>
      <c r="BH198" s="187">
        <f>IF(N198="sníž. přenesená",J198,0)</f>
        <v>0</v>
      </c>
      <c r="BI198" s="187">
        <f>IF(N198="nulová",J198,0)</f>
        <v>0</v>
      </c>
      <c r="BJ198" s="18" t="s">
        <v>79</v>
      </c>
      <c r="BK198" s="187">
        <f>ROUND(I198*H198,2)</f>
        <v>0</v>
      </c>
      <c r="BL198" s="18" t="s">
        <v>193</v>
      </c>
      <c r="BM198" s="186" t="s">
        <v>1657</v>
      </c>
    </row>
    <row r="199" spans="1:65" s="2" customFormat="1" ht="11.25">
      <c r="A199" s="35"/>
      <c r="B199" s="36"/>
      <c r="C199" s="37"/>
      <c r="D199" s="188" t="s">
        <v>195</v>
      </c>
      <c r="E199" s="37"/>
      <c r="F199" s="189" t="s">
        <v>1658</v>
      </c>
      <c r="G199" s="37"/>
      <c r="H199" s="37"/>
      <c r="I199" s="190"/>
      <c r="J199" s="37"/>
      <c r="K199" s="37"/>
      <c r="L199" s="40"/>
      <c r="M199" s="191"/>
      <c r="N199" s="192"/>
      <c r="O199" s="65"/>
      <c r="P199" s="65"/>
      <c r="Q199" s="65"/>
      <c r="R199" s="65"/>
      <c r="S199" s="65"/>
      <c r="T199" s="66"/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T199" s="18" t="s">
        <v>195</v>
      </c>
      <c r="AU199" s="18" t="s">
        <v>81</v>
      </c>
    </row>
    <row r="200" spans="1:65" s="13" customFormat="1" ht="11.25">
      <c r="B200" s="193"/>
      <c r="C200" s="194"/>
      <c r="D200" s="195" t="s">
        <v>197</v>
      </c>
      <c r="E200" s="196" t="s">
        <v>19</v>
      </c>
      <c r="F200" s="197" t="s">
        <v>1659</v>
      </c>
      <c r="G200" s="194"/>
      <c r="H200" s="198">
        <v>0.77300000000000002</v>
      </c>
      <c r="I200" s="199"/>
      <c r="J200" s="194"/>
      <c r="K200" s="194"/>
      <c r="L200" s="200"/>
      <c r="M200" s="201"/>
      <c r="N200" s="202"/>
      <c r="O200" s="202"/>
      <c r="P200" s="202"/>
      <c r="Q200" s="202"/>
      <c r="R200" s="202"/>
      <c r="S200" s="202"/>
      <c r="T200" s="203"/>
      <c r="AT200" s="204" t="s">
        <v>197</v>
      </c>
      <c r="AU200" s="204" t="s">
        <v>81</v>
      </c>
      <c r="AV200" s="13" t="s">
        <v>81</v>
      </c>
      <c r="AW200" s="13" t="s">
        <v>33</v>
      </c>
      <c r="AX200" s="13" t="s">
        <v>71</v>
      </c>
      <c r="AY200" s="204" t="s">
        <v>187</v>
      </c>
    </row>
    <row r="201" spans="1:65" s="14" customFormat="1" ht="11.25">
      <c r="B201" s="205"/>
      <c r="C201" s="206"/>
      <c r="D201" s="195" t="s">
        <v>197</v>
      </c>
      <c r="E201" s="207" t="s">
        <v>122</v>
      </c>
      <c r="F201" s="208" t="s">
        <v>199</v>
      </c>
      <c r="G201" s="206"/>
      <c r="H201" s="209">
        <v>0.77300000000000002</v>
      </c>
      <c r="I201" s="210"/>
      <c r="J201" s="206"/>
      <c r="K201" s="206"/>
      <c r="L201" s="211"/>
      <c r="M201" s="212"/>
      <c r="N201" s="213"/>
      <c r="O201" s="213"/>
      <c r="P201" s="213"/>
      <c r="Q201" s="213"/>
      <c r="R201" s="213"/>
      <c r="S201" s="213"/>
      <c r="T201" s="214"/>
      <c r="AT201" s="215" t="s">
        <v>197</v>
      </c>
      <c r="AU201" s="215" t="s">
        <v>81</v>
      </c>
      <c r="AV201" s="14" t="s">
        <v>193</v>
      </c>
      <c r="AW201" s="14" t="s">
        <v>33</v>
      </c>
      <c r="AX201" s="14" t="s">
        <v>79</v>
      </c>
      <c r="AY201" s="215" t="s">
        <v>187</v>
      </c>
    </row>
    <row r="202" spans="1:65" s="12" customFormat="1" ht="22.9" customHeight="1">
      <c r="B202" s="159"/>
      <c r="C202" s="160"/>
      <c r="D202" s="161" t="s">
        <v>70</v>
      </c>
      <c r="E202" s="173" t="s">
        <v>232</v>
      </c>
      <c r="F202" s="173" t="s">
        <v>513</v>
      </c>
      <c r="G202" s="160"/>
      <c r="H202" s="160"/>
      <c r="I202" s="163"/>
      <c r="J202" s="174">
        <f>BK202</f>
        <v>0</v>
      </c>
      <c r="K202" s="160"/>
      <c r="L202" s="165"/>
      <c r="M202" s="166"/>
      <c r="N202" s="167"/>
      <c r="O202" s="167"/>
      <c r="P202" s="168">
        <f>SUM(P203:P245)</f>
        <v>0</v>
      </c>
      <c r="Q202" s="167"/>
      <c r="R202" s="168">
        <f>SUM(R203:R245)</f>
        <v>1.1719844000000001</v>
      </c>
      <c r="S202" s="167"/>
      <c r="T202" s="169">
        <f>SUM(T203:T245)</f>
        <v>0</v>
      </c>
      <c r="AR202" s="170" t="s">
        <v>79</v>
      </c>
      <c r="AT202" s="171" t="s">
        <v>70</v>
      </c>
      <c r="AU202" s="171" t="s">
        <v>79</v>
      </c>
      <c r="AY202" s="170" t="s">
        <v>187</v>
      </c>
      <c r="BK202" s="172">
        <f>SUM(BK203:BK245)</f>
        <v>0</v>
      </c>
    </row>
    <row r="203" spans="1:65" s="2" customFormat="1" ht="24.2" customHeight="1">
      <c r="A203" s="35"/>
      <c r="B203" s="36"/>
      <c r="C203" s="175" t="s">
        <v>400</v>
      </c>
      <c r="D203" s="175" t="s">
        <v>189</v>
      </c>
      <c r="E203" s="176" t="s">
        <v>1660</v>
      </c>
      <c r="F203" s="177" t="s">
        <v>1661</v>
      </c>
      <c r="G203" s="178" t="s">
        <v>128</v>
      </c>
      <c r="H203" s="179">
        <v>51.38</v>
      </c>
      <c r="I203" s="180"/>
      <c r="J203" s="181">
        <f>ROUND(I203*H203,2)</f>
        <v>0</v>
      </c>
      <c r="K203" s="177" t="s">
        <v>192</v>
      </c>
      <c r="L203" s="40"/>
      <c r="M203" s="182" t="s">
        <v>19</v>
      </c>
      <c r="N203" s="183" t="s">
        <v>42</v>
      </c>
      <c r="O203" s="65"/>
      <c r="P203" s="184">
        <f>O203*H203</f>
        <v>0</v>
      </c>
      <c r="Q203" s="184">
        <v>0</v>
      </c>
      <c r="R203" s="184">
        <f>Q203*H203</f>
        <v>0</v>
      </c>
      <c r="S203" s="184">
        <v>0</v>
      </c>
      <c r="T203" s="185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86" t="s">
        <v>193</v>
      </c>
      <c r="AT203" s="186" t="s">
        <v>189</v>
      </c>
      <c r="AU203" s="186" t="s">
        <v>81</v>
      </c>
      <c r="AY203" s="18" t="s">
        <v>187</v>
      </c>
      <c r="BE203" s="187">
        <f>IF(N203="základní",J203,0)</f>
        <v>0</v>
      </c>
      <c r="BF203" s="187">
        <f>IF(N203="snížená",J203,0)</f>
        <v>0</v>
      </c>
      <c r="BG203" s="187">
        <f>IF(N203="zákl. přenesená",J203,0)</f>
        <v>0</v>
      </c>
      <c r="BH203" s="187">
        <f>IF(N203="sníž. přenesená",J203,0)</f>
        <v>0</v>
      </c>
      <c r="BI203" s="187">
        <f>IF(N203="nulová",J203,0)</f>
        <v>0</v>
      </c>
      <c r="BJ203" s="18" t="s">
        <v>79</v>
      </c>
      <c r="BK203" s="187">
        <f>ROUND(I203*H203,2)</f>
        <v>0</v>
      </c>
      <c r="BL203" s="18" t="s">
        <v>193</v>
      </c>
      <c r="BM203" s="186" t="s">
        <v>1662</v>
      </c>
    </row>
    <row r="204" spans="1:65" s="2" customFormat="1" ht="11.25">
      <c r="A204" s="35"/>
      <c r="B204" s="36"/>
      <c r="C204" s="37"/>
      <c r="D204" s="188" t="s">
        <v>195</v>
      </c>
      <c r="E204" s="37"/>
      <c r="F204" s="189" t="s">
        <v>1663</v>
      </c>
      <c r="G204" s="37"/>
      <c r="H204" s="37"/>
      <c r="I204" s="190"/>
      <c r="J204" s="37"/>
      <c r="K204" s="37"/>
      <c r="L204" s="40"/>
      <c r="M204" s="191"/>
      <c r="N204" s="192"/>
      <c r="O204" s="65"/>
      <c r="P204" s="65"/>
      <c r="Q204" s="65"/>
      <c r="R204" s="65"/>
      <c r="S204" s="65"/>
      <c r="T204" s="66"/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T204" s="18" t="s">
        <v>195</v>
      </c>
      <c r="AU204" s="18" t="s">
        <v>81</v>
      </c>
    </row>
    <row r="205" spans="1:65" s="13" customFormat="1" ht="11.25">
      <c r="B205" s="193"/>
      <c r="C205" s="194"/>
      <c r="D205" s="195" t="s">
        <v>197</v>
      </c>
      <c r="E205" s="196" t="s">
        <v>19</v>
      </c>
      <c r="F205" s="197" t="s">
        <v>1573</v>
      </c>
      <c r="G205" s="194"/>
      <c r="H205" s="198">
        <v>51.38</v>
      </c>
      <c r="I205" s="199"/>
      <c r="J205" s="194"/>
      <c r="K205" s="194"/>
      <c r="L205" s="200"/>
      <c r="M205" s="201"/>
      <c r="N205" s="202"/>
      <c r="O205" s="202"/>
      <c r="P205" s="202"/>
      <c r="Q205" s="202"/>
      <c r="R205" s="202"/>
      <c r="S205" s="202"/>
      <c r="T205" s="203"/>
      <c r="AT205" s="204" t="s">
        <v>197</v>
      </c>
      <c r="AU205" s="204" t="s">
        <v>81</v>
      </c>
      <c r="AV205" s="13" t="s">
        <v>81</v>
      </c>
      <c r="AW205" s="13" t="s">
        <v>33</v>
      </c>
      <c r="AX205" s="13" t="s">
        <v>71</v>
      </c>
      <c r="AY205" s="204" t="s">
        <v>187</v>
      </c>
    </row>
    <row r="206" spans="1:65" s="14" customFormat="1" ht="11.25">
      <c r="B206" s="205"/>
      <c r="C206" s="206"/>
      <c r="D206" s="195" t="s">
        <v>197</v>
      </c>
      <c r="E206" s="207" t="s">
        <v>1571</v>
      </c>
      <c r="F206" s="208" t="s">
        <v>199</v>
      </c>
      <c r="G206" s="206"/>
      <c r="H206" s="209">
        <v>51.38</v>
      </c>
      <c r="I206" s="210"/>
      <c r="J206" s="206"/>
      <c r="K206" s="206"/>
      <c r="L206" s="211"/>
      <c r="M206" s="212"/>
      <c r="N206" s="213"/>
      <c r="O206" s="213"/>
      <c r="P206" s="213"/>
      <c r="Q206" s="213"/>
      <c r="R206" s="213"/>
      <c r="S206" s="213"/>
      <c r="T206" s="214"/>
      <c r="AT206" s="215" t="s">
        <v>197</v>
      </c>
      <c r="AU206" s="215" t="s">
        <v>81</v>
      </c>
      <c r="AV206" s="14" t="s">
        <v>193</v>
      </c>
      <c r="AW206" s="14" t="s">
        <v>33</v>
      </c>
      <c r="AX206" s="14" t="s">
        <v>79</v>
      </c>
      <c r="AY206" s="215" t="s">
        <v>187</v>
      </c>
    </row>
    <row r="207" spans="1:65" s="2" customFormat="1" ht="16.5" customHeight="1">
      <c r="A207" s="35"/>
      <c r="B207" s="36"/>
      <c r="C207" s="226" t="s">
        <v>406</v>
      </c>
      <c r="D207" s="226" t="s">
        <v>346</v>
      </c>
      <c r="E207" s="227" t="s">
        <v>1664</v>
      </c>
      <c r="F207" s="228" t="s">
        <v>1665</v>
      </c>
      <c r="G207" s="229" t="s">
        <v>128</v>
      </c>
      <c r="H207" s="230">
        <v>51.38</v>
      </c>
      <c r="I207" s="231"/>
      <c r="J207" s="232">
        <f>ROUND(I207*H207,2)</f>
        <v>0</v>
      </c>
      <c r="K207" s="228" t="s">
        <v>192</v>
      </c>
      <c r="L207" s="233"/>
      <c r="M207" s="234" t="s">
        <v>19</v>
      </c>
      <c r="N207" s="235" t="s">
        <v>42</v>
      </c>
      <c r="O207" s="65"/>
      <c r="P207" s="184">
        <f>O207*H207</f>
        <v>0</v>
      </c>
      <c r="Q207" s="184">
        <v>2.1199999999999999E-3</v>
      </c>
      <c r="R207" s="184">
        <f>Q207*H207</f>
        <v>0.1089256</v>
      </c>
      <c r="S207" s="184">
        <v>0</v>
      </c>
      <c r="T207" s="185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86" t="s">
        <v>232</v>
      </c>
      <c r="AT207" s="186" t="s">
        <v>346</v>
      </c>
      <c r="AU207" s="186" t="s">
        <v>81</v>
      </c>
      <c r="AY207" s="18" t="s">
        <v>187</v>
      </c>
      <c r="BE207" s="187">
        <f>IF(N207="základní",J207,0)</f>
        <v>0</v>
      </c>
      <c r="BF207" s="187">
        <f>IF(N207="snížená",J207,0)</f>
        <v>0</v>
      </c>
      <c r="BG207" s="187">
        <f>IF(N207="zákl. přenesená",J207,0)</f>
        <v>0</v>
      </c>
      <c r="BH207" s="187">
        <f>IF(N207="sníž. přenesená",J207,0)</f>
        <v>0</v>
      </c>
      <c r="BI207" s="187">
        <f>IF(N207="nulová",J207,0)</f>
        <v>0</v>
      </c>
      <c r="BJ207" s="18" t="s">
        <v>79</v>
      </c>
      <c r="BK207" s="187">
        <f>ROUND(I207*H207,2)</f>
        <v>0</v>
      </c>
      <c r="BL207" s="18" t="s">
        <v>193</v>
      </c>
      <c r="BM207" s="186" t="s">
        <v>1666</v>
      </c>
    </row>
    <row r="208" spans="1:65" s="2" customFormat="1" ht="24.2" customHeight="1">
      <c r="A208" s="35"/>
      <c r="B208" s="36"/>
      <c r="C208" s="175" t="s">
        <v>411</v>
      </c>
      <c r="D208" s="175" t="s">
        <v>189</v>
      </c>
      <c r="E208" s="176" t="s">
        <v>1667</v>
      </c>
      <c r="F208" s="177" t="s">
        <v>1668</v>
      </c>
      <c r="G208" s="178" t="s">
        <v>427</v>
      </c>
      <c r="H208" s="179">
        <v>9</v>
      </c>
      <c r="I208" s="180"/>
      <c r="J208" s="181">
        <f>ROUND(I208*H208,2)</f>
        <v>0</v>
      </c>
      <c r="K208" s="177" t="s">
        <v>192</v>
      </c>
      <c r="L208" s="40"/>
      <c r="M208" s="182" t="s">
        <v>19</v>
      </c>
      <c r="N208" s="183" t="s">
        <v>42</v>
      </c>
      <c r="O208" s="65"/>
      <c r="P208" s="184">
        <f>O208*H208</f>
        <v>0</v>
      </c>
      <c r="Q208" s="184">
        <v>0</v>
      </c>
      <c r="R208" s="184">
        <f>Q208*H208</f>
        <v>0</v>
      </c>
      <c r="S208" s="184">
        <v>0</v>
      </c>
      <c r="T208" s="185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86" t="s">
        <v>193</v>
      </c>
      <c r="AT208" s="186" t="s">
        <v>189</v>
      </c>
      <c r="AU208" s="186" t="s">
        <v>81</v>
      </c>
      <c r="AY208" s="18" t="s">
        <v>187</v>
      </c>
      <c r="BE208" s="187">
        <f>IF(N208="základní",J208,0)</f>
        <v>0</v>
      </c>
      <c r="BF208" s="187">
        <f>IF(N208="snížená",J208,0)</f>
        <v>0</v>
      </c>
      <c r="BG208" s="187">
        <f>IF(N208="zákl. přenesená",J208,0)</f>
        <v>0</v>
      </c>
      <c r="BH208" s="187">
        <f>IF(N208="sníž. přenesená",J208,0)</f>
        <v>0</v>
      </c>
      <c r="BI208" s="187">
        <f>IF(N208="nulová",J208,0)</f>
        <v>0</v>
      </c>
      <c r="BJ208" s="18" t="s">
        <v>79</v>
      </c>
      <c r="BK208" s="187">
        <f>ROUND(I208*H208,2)</f>
        <v>0</v>
      </c>
      <c r="BL208" s="18" t="s">
        <v>193</v>
      </c>
      <c r="BM208" s="186" t="s">
        <v>1669</v>
      </c>
    </row>
    <row r="209" spans="1:65" s="2" customFormat="1" ht="11.25">
      <c r="A209" s="35"/>
      <c r="B209" s="36"/>
      <c r="C209" s="37"/>
      <c r="D209" s="188" t="s">
        <v>195</v>
      </c>
      <c r="E209" s="37"/>
      <c r="F209" s="189" t="s">
        <v>1670</v>
      </c>
      <c r="G209" s="37"/>
      <c r="H209" s="37"/>
      <c r="I209" s="190"/>
      <c r="J209" s="37"/>
      <c r="K209" s="37"/>
      <c r="L209" s="40"/>
      <c r="M209" s="191"/>
      <c r="N209" s="192"/>
      <c r="O209" s="65"/>
      <c r="P209" s="65"/>
      <c r="Q209" s="65"/>
      <c r="R209" s="65"/>
      <c r="S209" s="65"/>
      <c r="T209" s="66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T209" s="18" t="s">
        <v>195</v>
      </c>
      <c r="AU209" s="18" t="s">
        <v>81</v>
      </c>
    </row>
    <row r="210" spans="1:65" s="2" customFormat="1" ht="16.5" customHeight="1">
      <c r="A210" s="35"/>
      <c r="B210" s="36"/>
      <c r="C210" s="226" t="s">
        <v>416</v>
      </c>
      <c r="D210" s="226" t="s">
        <v>346</v>
      </c>
      <c r="E210" s="227" t="s">
        <v>1671</v>
      </c>
      <c r="F210" s="228" t="s">
        <v>1672</v>
      </c>
      <c r="G210" s="229" t="s">
        <v>427</v>
      </c>
      <c r="H210" s="230">
        <v>1</v>
      </c>
      <c r="I210" s="231"/>
      <c r="J210" s="232">
        <f t="shared" ref="J210:J215" si="0">ROUND(I210*H210,2)</f>
        <v>0</v>
      </c>
      <c r="K210" s="228" t="s">
        <v>19</v>
      </c>
      <c r="L210" s="233"/>
      <c r="M210" s="234" t="s">
        <v>19</v>
      </c>
      <c r="N210" s="235" t="s">
        <v>42</v>
      </c>
      <c r="O210" s="65"/>
      <c r="P210" s="184">
        <f t="shared" ref="P210:P215" si="1">O210*H210</f>
        <v>0</v>
      </c>
      <c r="Q210" s="184">
        <v>7.4999999999999997E-3</v>
      </c>
      <c r="R210" s="184">
        <f t="shared" ref="R210:R215" si="2">Q210*H210</f>
        <v>7.4999999999999997E-3</v>
      </c>
      <c r="S210" s="184">
        <v>0</v>
      </c>
      <c r="T210" s="185">
        <f t="shared" ref="T210:T215" si="3"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86" t="s">
        <v>232</v>
      </c>
      <c r="AT210" s="186" t="s">
        <v>346</v>
      </c>
      <c r="AU210" s="186" t="s">
        <v>81</v>
      </c>
      <c r="AY210" s="18" t="s">
        <v>187</v>
      </c>
      <c r="BE210" s="187">
        <f t="shared" ref="BE210:BE215" si="4">IF(N210="základní",J210,0)</f>
        <v>0</v>
      </c>
      <c r="BF210" s="187">
        <f t="shared" ref="BF210:BF215" si="5">IF(N210="snížená",J210,0)</f>
        <v>0</v>
      </c>
      <c r="BG210" s="187">
        <f t="shared" ref="BG210:BG215" si="6">IF(N210="zákl. přenesená",J210,0)</f>
        <v>0</v>
      </c>
      <c r="BH210" s="187">
        <f t="shared" ref="BH210:BH215" si="7">IF(N210="sníž. přenesená",J210,0)</f>
        <v>0</v>
      </c>
      <c r="BI210" s="187">
        <f t="shared" ref="BI210:BI215" si="8">IF(N210="nulová",J210,0)</f>
        <v>0</v>
      </c>
      <c r="BJ210" s="18" t="s">
        <v>79</v>
      </c>
      <c r="BK210" s="187">
        <f t="shared" ref="BK210:BK215" si="9">ROUND(I210*H210,2)</f>
        <v>0</v>
      </c>
      <c r="BL210" s="18" t="s">
        <v>193</v>
      </c>
      <c r="BM210" s="186" t="s">
        <v>1673</v>
      </c>
    </row>
    <row r="211" spans="1:65" s="2" customFormat="1" ht="16.5" customHeight="1">
      <c r="A211" s="35"/>
      <c r="B211" s="36"/>
      <c r="C211" s="226" t="s">
        <v>424</v>
      </c>
      <c r="D211" s="226" t="s">
        <v>346</v>
      </c>
      <c r="E211" s="227" t="s">
        <v>1674</v>
      </c>
      <c r="F211" s="228" t="s">
        <v>1675</v>
      </c>
      <c r="G211" s="229" t="s">
        <v>427</v>
      </c>
      <c r="H211" s="230">
        <v>4</v>
      </c>
      <c r="I211" s="231"/>
      <c r="J211" s="232">
        <f t="shared" si="0"/>
        <v>0</v>
      </c>
      <c r="K211" s="228" t="s">
        <v>19</v>
      </c>
      <c r="L211" s="233"/>
      <c r="M211" s="234" t="s">
        <v>19</v>
      </c>
      <c r="N211" s="235" t="s">
        <v>42</v>
      </c>
      <c r="O211" s="65"/>
      <c r="P211" s="184">
        <f t="shared" si="1"/>
        <v>0</v>
      </c>
      <c r="Q211" s="184">
        <v>4.4000000000000002E-4</v>
      </c>
      <c r="R211" s="184">
        <f t="shared" si="2"/>
        <v>1.7600000000000001E-3</v>
      </c>
      <c r="S211" s="184">
        <v>0</v>
      </c>
      <c r="T211" s="185">
        <f t="shared" si="3"/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86" t="s">
        <v>232</v>
      </c>
      <c r="AT211" s="186" t="s">
        <v>346</v>
      </c>
      <c r="AU211" s="186" t="s">
        <v>81</v>
      </c>
      <c r="AY211" s="18" t="s">
        <v>187</v>
      </c>
      <c r="BE211" s="187">
        <f t="shared" si="4"/>
        <v>0</v>
      </c>
      <c r="BF211" s="187">
        <f t="shared" si="5"/>
        <v>0</v>
      </c>
      <c r="BG211" s="187">
        <f t="shared" si="6"/>
        <v>0</v>
      </c>
      <c r="BH211" s="187">
        <f t="shared" si="7"/>
        <v>0</v>
      </c>
      <c r="BI211" s="187">
        <f t="shared" si="8"/>
        <v>0</v>
      </c>
      <c r="BJ211" s="18" t="s">
        <v>79</v>
      </c>
      <c r="BK211" s="187">
        <f t="shared" si="9"/>
        <v>0</v>
      </c>
      <c r="BL211" s="18" t="s">
        <v>193</v>
      </c>
      <c r="BM211" s="186" t="s">
        <v>1676</v>
      </c>
    </row>
    <row r="212" spans="1:65" s="2" customFormat="1" ht="16.5" customHeight="1">
      <c r="A212" s="35"/>
      <c r="B212" s="36"/>
      <c r="C212" s="226" t="s">
        <v>430</v>
      </c>
      <c r="D212" s="226" t="s">
        <v>346</v>
      </c>
      <c r="E212" s="227" t="s">
        <v>1677</v>
      </c>
      <c r="F212" s="228" t="s">
        <v>1678</v>
      </c>
      <c r="G212" s="229" t="s">
        <v>427</v>
      </c>
      <c r="H212" s="230">
        <v>2</v>
      </c>
      <c r="I212" s="231"/>
      <c r="J212" s="232">
        <f t="shared" si="0"/>
        <v>0</v>
      </c>
      <c r="K212" s="228" t="s">
        <v>19</v>
      </c>
      <c r="L212" s="233"/>
      <c r="M212" s="234" t="s">
        <v>19</v>
      </c>
      <c r="N212" s="235" t="s">
        <v>42</v>
      </c>
      <c r="O212" s="65"/>
      <c r="P212" s="184">
        <f t="shared" si="1"/>
        <v>0</v>
      </c>
      <c r="Q212" s="184">
        <v>7.7999999999999999E-4</v>
      </c>
      <c r="R212" s="184">
        <f t="shared" si="2"/>
        <v>1.56E-3</v>
      </c>
      <c r="S212" s="184">
        <v>0</v>
      </c>
      <c r="T212" s="185">
        <f t="shared" si="3"/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86" t="s">
        <v>232</v>
      </c>
      <c r="AT212" s="186" t="s">
        <v>346</v>
      </c>
      <c r="AU212" s="186" t="s">
        <v>81</v>
      </c>
      <c r="AY212" s="18" t="s">
        <v>187</v>
      </c>
      <c r="BE212" s="187">
        <f t="shared" si="4"/>
        <v>0</v>
      </c>
      <c r="BF212" s="187">
        <f t="shared" si="5"/>
        <v>0</v>
      </c>
      <c r="BG212" s="187">
        <f t="shared" si="6"/>
        <v>0</v>
      </c>
      <c r="BH212" s="187">
        <f t="shared" si="7"/>
        <v>0</v>
      </c>
      <c r="BI212" s="187">
        <f t="shared" si="8"/>
        <v>0</v>
      </c>
      <c r="BJ212" s="18" t="s">
        <v>79</v>
      </c>
      <c r="BK212" s="187">
        <f t="shared" si="9"/>
        <v>0</v>
      </c>
      <c r="BL212" s="18" t="s">
        <v>193</v>
      </c>
      <c r="BM212" s="186" t="s">
        <v>1679</v>
      </c>
    </row>
    <row r="213" spans="1:65" s="2" customFormat="1" ht="16.5" customHeight="1">
      <c r="A213" s="35"/>
      <c r="B213" s="36"/>
      <c r="C213" s="226" t="s">
        <v>434</v>
      </c>
      <c r="D213" s="226" t="s">
        <v>346</v>
      </c>
      <c r="E213" s="227" t="s">
        <v>1680</v>
      </c>
      <c r="F213" s="228" t="s">
        <v>1681</v>
      </c>
      <c r="G213" s="229" t="s">
        <v>427</v>
      </c>
      <c r="H213" s="230">
        <v>1</v>
      </c>
      <c r="I213" s="231"/>
      <c r="J213" s="232">
        <f t="shared" si="0"/>
        <v>0</v>
      </c>
      <c r="K213" s="228" t="s">
        <v>19</v>
      </c>
      <c r="L213" s="233"/>
      <c r="M213" s="234" t="s">
        <v>19</v>
      </c>
      <c r="N213" s="235" t="s">
        <v>42</v>
      </c>
      <c r="O213" s="65"/>
      <c r="P213" s="184">
        <f t="shared" si="1"/>
        <v>0</v>
      </c>
      <c r="Q213" s="184">
        <v>0</v>
      </c>
      <c r="R213" s="184">
        <f t="shared" si="2"/>
        <v>0</v>
      </c>
      <c r="S213" s="184">
        <v>0</v>
      </c>
      <c r="T213" s="185">
        <f t="shared" si="3"/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86" t="s">
        <v>232</v>
      </c>
      <c r="AT213" s="186" t="s">
        <v>346</v>
      </c>
      <c r="AU213" s="186" t="s">
        <v>81</v>
      </c>
      <c r="AY213" s="18" t="s">
        <v>187</v>
      </c>
      <c r="BE213" s="187">
        <f t="shared" si="4"/>
        <v>0</v>
      </c>
      <c r="BF213" s="187">
        <f t="shared" si="5"/>
        <v>0</v>
      </c>
      <c r="BG213" s="187">
        <f t="shared" si="6"/>
        <v>0</v>
      </c>
      <c r="BH213" s="187">
        <f t="shared" si="7"/>
        <v>0</v>
      </c>
      <c r="BI213" s="187">
        <f t="shared" si="8"/>
        <v>0</v>
      </c>
      <c r="BJ213" s="18" t="s">
        <v>79</v>
      </c>
      <c r="BK213" s="187">
        <f t="shared" si="9"/>
        <v>0</v>
      </c>
      <c r="BL213" s="18" t="s">
        <v>193</v>
      </c>
      <c r="BM213" s="186" t="s">
        <v>1682</v>
      </c>
    </row>
    <row r="214" spans="1:65" s="2" customFormat="1" ht="16.5" customHeight="1">
      <c r="A214" s="35"/>
      <c r="B214" s="36"/>
      <c r="C214" s="226" t="s">
        <v>438</v>
      </c>
      <c r="D214" s="226" t="s">
        <v>346</v>
      </c>
      <c r="E214" s="227" t="s">
        <v>1683</v>
      </c>
      <c r="F214" s="228" t="s">
        <v>1684</v>
      </c>
      <c r="G214" s="229" t="s">
        <v>427</v>
      </c>
      <c r="H214" s="230">
        <v>1</v>
      </c>
      <c r="I214" s="231"/>
      <c r="J214" s="232">
        <f t="shared" si="0"/>
        <v>0</v>
      </c>
      <c r="K214" s="228" t="s">
        <v>19</v>
      </c>
      <c r="L214" s="233"/>
      <c r="M214" s="234" t="s">
        <v>19</v>
      </c>
      <c r="N214" s="235" t="s">
        <v>42</v>
      </c>
      <c r="O214" s="65"/>
      <c r="P214" s="184">
        <f t="shared" si="1"/>
        <v>0</v>
      </c>
      <c r="Q214" s="184">
        <v>0</v>
      </c>
      <c r="R214" s="184">
        <f t="shared" si="2"/>
        <v>0</v>
      </c>
      <c r="S214" s="184">
        <v>0</v>
      </c>
      <c r="T214" s="185">
        <f t="shared" si="3"/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86" t="s">
        <v>232</v>
      </c>
      <c r="AT214" s="186" t="s">
        <v>346</v>
      </c>
      <c r="AU214" s="186" t="s">
        <v>81</v>
      </c>
      <c r="AY214" s="18" t="s">
        <v>187</v>
      </c>
      <c r="BE214" s="187">
        <f t="shared" si="4"/>
        <v>0</v>
      </c>
      <c r="BF214" s="187">
        <f t="shared" si="5"/>
        <v>0</v>
      </c>
      <c r="BG214" s="187">
        <f t="shared" si="6"/>
        <v>0</v>
      </c>
      <c r="BH214" s="187">
        <f t="shared" si="7"/>
        <v>0</v>
      </c>
      <c r="BI214" s="187">
        <f t="shared" si="8"/>
        <v>0</v>
      </c>
      <c r="BJ214" s="18" t="s">
        <v>79</v>
      </c>
      <c r="BK214" s="187">
        <f t="shared" si="9"/>
        <v>0</v>
      </c>
      <c r="BL214" s="18" t="s">
        <v>193</v>
      </c>
      <c r="BM214" s="186" t="s">
        <v>1685</v>
      </c>
    </row>
    <row r="215" spans="1:65" s="2" customFormat="1" ht="24.2" customHeight="1">
      <c r="A215" s="35"/>
      <c r="B215" s="36"/>
      <c r="C215" s="175" t="s">
        <v>442</v>
      </c>
      <c r="D215" s="175" t="s">
        <v>189</v>
      </c>
      <c r="E215" s="176" t="s">
        <v>1686</v>
      </c>
      <c r="F215" s="177" t="s">
        <v>1687</v>
      </c>
      <c r="G215" s="178" t="s">
        <v>427</v>
      </c>
      <c r="H215" s="179">
        <v>2</v>
      </c>
      <c r="I215" s="180"/>
      <c r="J215" s="181">
        <f t="shared" si="0"/>
        <v>0</v>
      </c>
      <c r="K215" s="177" t="s">
        <v>192</v>
      </c>
      <c r="L215" s="40"/>
      <c r="M215" s="182" t="s">
        <v>19</v>
      </c>
      <c r="N215" s="183" t="s">
        <v>42</v>
      </c>
      <c r="O215" s="65"/>
      <c r="P215" s="184">
        <f t="shared" si="1"/>
        <v>0</v>
      </c>
      <c r="Q215" s="184">
        <v>0</v>
      </c>
      <c r="R215" s="184">
        <f t="shared" si="2"/>
        <v>0</v>
      </c>
      <c r="S215" s="184">
        <v>0</v>
      </c>
      <c r="T215" s="185">
        <f t="shared" si="3"/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86" t="s">
        <v>193</v>
      </c>
      <c r="AT215" s="186" t="s">
        <v>189</v>
      </c>
      <c r="AU215" s="186" t="s">
        <v>81</v>
      </c>
      <c r="AY215" s="18" t="s">
        <v>187</v>
      </c>
      <c r="BE215" s="187">
        <f t="shared" si="4"/>
        <v>0</v>
      </c>
      <c r="BF215" s="187">
        <f t="shared" si="5"/>
        <v>0</v>
      </c>
      <c r="BG215" s="187">
        <f t="shared" si="6"/>
        <v>0</v>
      </c>
      <c r="BH215" s="187">
        <f t="shared" si="7"/>
        <v>0</v>
      </c>
      <c r="BI215" s="187">
        <f t="shared" si="8"/>
        <v>0</v>
      </c>
      <c r="BJ215" s="18" t="s">
        <v>79</v>
      </c>
      <c r="BK215" s="187">
        <f t="shared" si="9"/>
        <v>0</v>
      </c>
      <c r="BL215" s="18" t="s">
        <v>193</v>
      </c>
      <c r="BM215" s="186" t="s">
        <v>1688</v>
      </c>
    </row>
    <row r="216" spans="1:65" s="2" customFormat="1" ht="11.25">
      <c r="A216" s="35"/>
      <c r="B216" s="36"/>
      <c r="C216" s="37"/>
      <c r="D216" s="188" t="s">
        <v>195</v>
      </c>
      <c r="E216" s="37"/>
      <c r="F216" s="189" t="s">
        <v>1689</v>
      </c>
      <c r="G216" s="37"/>
      <c r="H216" s="37"/>
      <c r="I216" s="190"/>
      <c r="J216" s="37"/>
      <c r="K216" s="37"/>
      <c r="L216" s="40"/>
      <c r="M216" s="191"/>
      <c r="N216" s="192"/>
      <c r="O216" s="65"/>
      <c r="P216" s="65"/>
      <c r="Q216" s="65"/>
      <c r="R216" s="65"/>
      <c r="S216" s="65"/>
      <c r="T216" s="66"/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T216" s="18" t="s">
        <v>195</v>
      </c>
      <c r="AU216" s="18" t="s">
        <v>81</v>
      </c>
    </row>
    <row r="217" spans="1:65" s="2" customFormat="1" ht="16.5" customHeight="1">
      <c r="A217" s="35"/>
      <c r="B217" s="36"/>
      <c r="C217" s="226" t="s">
        <v>446</v>
      </c>
      <c r="D217" s="226" t="s">
        <v>346</v>
      </c>
      <c r="E217" s="227" t="s">
        <v>1690</v>
      </c>
      <c r="F217" s="228" t="s">
        <v>1691</v>
      </c>
      <c r="G217" s="229" t="s">
        <v>427</v>
      </c>
      <c r="H217" s="230">
        <v>2</v>
      </c>
      <c r="I217" s="231"/>
      <c r="J217" s="232">
        <f>ROUND(I217*H217,2)</f>
        <v>0</v>
      </c>
      <c r="K217" s="228" t="s">
        <v>192</v>
      </c>
      <c r="L217" s="233"/>
      <c r="M217" s="234" t="s">
        <v>19</v>
      </c>
      <c r="N217" s="235" t="s">
        <v>42</v>
      </c>
      <c r="O217" s="65"/>
      <c r="P217" s="184">
        <f>O217*H217</f>
        <v>0</v>
      </c>
      <c r="Q217" s="184">
        <v>7.2000000000000005E-4</v>
      </c>
      <c r="R217" s="184">
        <f>Q217*H217</f>
        <v>1.4400000000000001E-3</v>
      </c>
      <c r="S217" s="184">
        <v>0</v>
      </c>
      <c r="T217" s="185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86" t="s">
        <v>232</v>
      </c>
      <c r="AT217" s="186" t="s">
        <v>346</v>
      </c>
      <c r="AU217" s="186" t="s">
        <v>81</v>
      </c>
      <c r="AY217" s="18" t="s">
        <v>187</v>
      </c>
      <c r="BE217" s="187">
        <f>IF(N217="základní",J217,0)</f>
        <v>0</v>
      </c>
      <c r="BF217" s="187">
        <f>IF(N217="snížená",J217,0)</f>
        <v>0</v>
      </c>
      <c r="BG217" s="187">
        <f>IF(N217="zákl. přenesená",J217,0)</f>
        <v>0</v>
      </c>
      <c r="BH217" s="187">
        <f>IF(N217="sníž. přenesená",J217,0)</f>
        <v>0</v>
      </c>
      <c r="BI217" s="187">
        <f>IF(N217="nulová",J217,0)</f>
        <v>0</v>
      </c>
      <c r="BJ217" s="18" t="s">
        <v>79</v>
      </c>
      <c r="BK217" s="187">
        <f>ROUND(I217*H217,2)</f>
        <v>0</v>
      </c>
      <c r="BL217" s="18" t="s">
        <v>193</v>
      </c>
      <c r="BM217" s="186" t="s">
        <v>1692</v>
      </c>
    </row>
    <row r="218" spans="1:65" s="2" customFormat="1" ht="24.2" customHeight="1">
      <c r="A218" s="35"/>
      <c r="B218" s="36"/>
      <c r="C218" s="175" t="s">
        <v>451</v>
      </c>
      <c r="D218" s="175" t="s">
        <v>189</v>
      </c>
      <c r="E218" s="176" t="s">
        <v>1693</v>
      </c>
      <c r="F218" s="177" t="s">
        <v>1694</v>
      </c>
      <c r="G218" s="178" t="s">
        <v>427</v>
      </c>
      <c r="H218" s="179">
        <v>2</v>
      </c>
      <c r="I218" s="180"/>
      <c r="J218" s="181">
        <f>ROUND(I218*H218,2)</f>
        <v>0</v>
      </c>
      <c r="K218" s="177" t="s">
        <v>192</v>
      </c>
      <c r="L218" s="40"/>
      <c r="M218" s="182" t="s">
        <v>19</v>
      </c>
      <c r="N218" s="183" t="s">
        <v>42</v>
      </c>
      <c r="O218" s="65"/>
      <c r="P218" s="184">
        <f>O218*H218</f>
        <v>0</v>
      </c>
      <c r="Q218" s="184">
        <v>7.2000000000000005E-4</v>
      </c>
      <c r="R218" s="184">
        <f>Q218*H218</f>
        <v>1.4400000000000001E-3</v>
      </c>
      <c r="S218" s="184">
        <v>0</v>
      </c>
      <c r="T218" s="185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86" t="s">
        <v>193</v>
      </c>
      <c r="AT218" s="186" t="s">
        <v>189</v>
      </c>
      <c r="AU218" s="186" t="s">
        <v>81</v>
      </c>
      <c r="AY218" s="18" t="s">
        <v>187</v>
      </c>
      <c r="BE218" s="187">
        <f>IF(N218="základní",J218,0)</f>
        <v>0</v>
      </c>
      <c r="BF218" s="187">
        <f>IF(N218="snížená",J218,0)</f>
        <v>0</v>
      </c>
      <c r="BG218" s="187">
        <f>IF(N218="zákl. přenesená",J218,0)</f>
        <v>0</v>
      </c>
      <c r="BH218" s="187">
        <f>IF(N218="sníž. přenesená",J218,0)</f>
        <v>0</v>
      </c>
      <c r="BI218" s="187">
        <f>IF(N218="nulová",J218,0)</f>
        <v>0</v>
      </c>
      <c r="BJ218" s="18" t="s">
        <v>79</v>
      </c>
      <c r="BK218" s="187">
        <f>ROUND(I218*H218,2)</f>
        <v>0</v>
      </c>
      <c r="BL218" s="18" t="s">
        <v>193</v>
      </c>
      <c r="BM218" s="186" t="s">
        <v>1695</v>
      </c>
    </row>
    <row r="219" spans="1:65" s="2" customFormat="1" ht="11.25">
      <c r="A219" s="35"/>
      <c r="B219" s="36"/>
      <c r="C219" s="37"/>
      <c r="D219" s="188" t="s">
        <v>195</v>
      </c>
      <c r="E219" s="37"/>
      <c r="F219" s="189" t="s">
        <v>1696</v>
      </c>
      <c r="G219" s="37"/>
      <c r="H219" s="37"/>
      <c r="I219" s="190"/>
      <c r="J219" s="37"/>
      <c r="K219" s="37"/>
      <c r="L219" s="40"/>
      <c r="M219" s="191"/>
      <c r="N219" s="192"/>
      <c r="O219" s="65"/>
      <c r="P219" s="65"/>
      <c r="Q219" s="65"/>
      <c r="R219" s="65"/>
      <c r="S219" s="65"/>
      <c r="T219" s="66"/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T219" s="18" t="s">
        <v>195</v>
      </c>
      <c r="AU219" s="18" t="s">
        <v>81</v>
      </c>
    </row>
    <row r="220" spans="1:65" s="2" customFormat="1" ht="16.5" customHeight="1">
      <c r="A220" s="35"/>
      <c r="B220" s="36"/>
      <c r="C220" s="226" t="s">
        <v>455</v>
      </c>
      <c r="D220" s="226" t="s">
        <v>346</v>
      </c>
      <c r="E220" s="227" t="s">
        <v>1697</v>
      </c>
      <c r="F220" s="228" t="s">
        <v>1698</v>
      </c>
      <c r="G220" s="229" t="s">
        <v>427</v>
      </c>
      <c r="H220" s="230">
        <v>2</v>
      </c>
      <c r="I220" s="231"/>
      <c r="J220" s="232">
        <f>ROUND(I220*H220,2)</f>
        <v>0</v>
      </c>
      <c r="K220" s="228" t="s">
        <v>19</v>
      </c>
      <c r="L220" s="233"/>
      <c r="M220" s="234" t="s">
        <v>19</v>
      </c>
      <c r="N220" s="235" t="s">
        <v>42</v>
      </c>
      <c r="O220" s="65"/>
      <c r="P220" s="184">
        <f>O220*H220</f>
        <v>0</v>
      </c>
      <c r="Q220" s="184">
        <v>4.4000000000000003E-3</v>
      </c>
      <c r="R220" s="184">
        <f>Q220*H220</f>
        <v>8.8000000000000005E-3</v>
      </c>
      <c r="S220" s="184">
        <v>0</v>
      </c>
      <c r="T220" s="185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86" t="s">
        <v>232</v>
      </c>
      <c r="AT220" s="186" t="s">
        <v>346</v>
      </c>
      <c r="AU220" s="186" t="s">
        <v>81</v>
      </c>
      <c r="AY220" s="18" t="s">
        <v>187</v>
      </c>
      <c r="BE220" s="187">
        <f>IF(N220="základní",J220,0)</f>
        <v>0</v>
      </c>
      <c r="BF220" s="187">
        <f>IF(N220="snížená",J220,0)</f>
        <v>0</v>
      </c>
      <c r="BG220" s="187">
        <f>IF(N220="zákl. přenesená",J220,0)</f>
        <v>0</v>
      </c>
      <c r="BH220" s="187">
        <f>IF(N220="sníž. přenesená",J220,0)</f>
        <v>0</v>
      </c>
      <c r="BI220" s="187">
        <f>IF(N220="nulová",J220,0)</f>
        <v>0</v>
      </c>
      <c r="BJ220" s="18" t="s">
        <v>79</v>
      </c>
      <c r="BK220" s="187">
        <f>ROUND(I220*H220,2)</f>
        <v>0</v>
      </c>
      <c r="BL220" s="18" t="s">
        <v>193</v>
      </c>
      <c r="BM220" s="186" t="s">
        <v>1699</v>
      </c>
    </row>
    <row r="221" spans="1:65" s="2" customFormat="1" ht="16.5" customHeight="1">
      <c r="A221" s="35"/>
      <c r="B221" s="36"/>
      <c r="C221" s="226" t="s">
        <v>462</v>
      </c>
      <c r="D221" s="226" t="s">
        <v>346</v>
      </c>
      <c r="E221" s="227" t="s">
        <v>1700</v>
      </c>
      <c r="F221" s="228" t="s">
        <v>1701</v>
      </c>
      <c r="G221" s="229" t="s">
        <v>427</v>
      </c>
      <c r="H221" s="230">
        <v>2</v>
      </c>
      <c r="I221" s="231"/>
      <c r="J221" s="232">
        <f>ROUND(I221*H221,2)</f>
        <v>0</v>
      </c>
      <c r="K221" s="228" t="s">
        <v>192</v>
      </c>
      <c r="L221" s="233"/>
      <c r="M221" s="234" t="s">
        <v>19</v>
      </c>
      <c r="N221" s="235" t="s">
        <v>42</v>
      </c>
      <c r="O221" s="65"/>
      <c r="P221" s="184">
        <f>O221*H221</f>
        <v>0</v>
      </c>
      <c r="Q221" s="184">
        <v>2.3999999999999998E-3</v>
      </c>
      <c r="R221" s="184">
        <f>Q221*H221</f>
        <v>4.7999999999999996E-3</v>
      </c>
      <c r="S221" s="184">
        <v>0</v>
      </c>
      <c r="T221" s="185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86" t="s">
        <v>232</v>
      </c>
      <c r="AT221" s="186" t="s">
        <v>346</v>
      </c>
      <c r="AU221" s="186" t="s">
        <v>81</v>
      </c>
      <c r="AY221" s="18" t="s">
        <v>187</v>
      </c>
      <c r="BE221" s="187">
        <f>IF(N221="základní",J221,0)</f>
        <v>0</v>
      </c>
      <c r="BF221" s="187">
        <f>IF(N221="snížená",J221,0)</f>
        <v>0</v>
      </c>
      <c r="BG221" s="187">
        <f>IF(N221="zákl. přenesená",J221,0)</f>
        <v>0</v>
      </c>
      <c r="BH221" s="187">
        <f>IF(N221="sníž. přenesená",J221,0)</f>
        <v>0</v>
      </c>
      <c r="BI221" s="187">
        <f>IF(N221="nulová",J221,0)</f>
        <v>0</v>
      </c>
      <c r="BJ221" s="18" t="s">
        <v>79</v>
      </c>
      <c r="BK221" s="187">
        <f>ROUND(I221*H221,2)</f>
        <v>0</v>
      </c>
      <c r="BL221" s="18" t="s">
        <v>193</v>
      </c>
      <c r="BM221" s="186" t="s">
        <v>1702</v>
      </c>
    </row>
    <row r="222" spans="1:65" s="2" customFormat="1" ht="24.2" customHeight="1">
      <c r="A222" s="35"/>
      <c r="B222" s="36"/>
      <c r="C222" s="175" t="s">
        <v>469</v>
      </c>
      <c r="D222" s="175" t="s">
        <v>189</v>
      </c>
      <c r="E222" s="176" t="s">
        <v>1703</v>
      </c>
      <c r="F222" s="177" t="s">
        <v>1704</v>
      </c>
      <c r="G222" s="178" t="s">
        <v>427</v>
      </c>
      <c r="H222" s="179">
        <v>2</v>
      </c>
      <c r="I222" s="180"/>
      <c r="J222" s="181">
        <f>ROUND(I222*H222,2)</f>
        <v>0</v>
      </c>
      <c r="K222" s="177" t="s">
        <v>192</v>
      </c>
      <c r="L222" s="40"/>
      <c r="M222" s="182" t="s">
        <v>19</v>
      </c>
      <c r="N222" s="183" t="s">
        <v>42</v>
      </c>
      <c r="O222" s="65"/>
      <c r="P222" s="184">
        <f>O222*H222</f>
        <v>0</v>
      </c>
      <c r="Q222" s="184">
        <v>0</v>
      </c>
      <c r="R222" s="184">
        <f>Q222*H222</f>
        <v>0</v>
      </c>
      <c r="S222" s="184">
        <v>0</v>
      </c>
      <c r="T222" s="185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86" t="s">
        <v>193</v>
      </c>
      <c r="AT222" s="186" t="s">
        <v>189</v>
      </c>
      <c r="AU222" s="186" t="s">
        <v>81</v>
      </c>
      <c r="AY222" s="18" t="s">
        <v>187</v>
      </c>
      <c r="BE222" s="187">
        <f>IF(N222="základní",J222,0)</f>
        <v>0</v>
      </c>
      <c r="BF222" s="187">
        <f>IF(N222="snížená",J222,0)</f>
        <v>0</v>
      </c>
      <c r="BG222" s="187">
        <f>IF(N222="zákl. přenesená",J222,0)</f>
        <v>0</v>
      </c>
      <c r="BH222" s="187">
        <f>IF(N222="sníž. přenesená",J222,0)</f>
        <v>0</v>
      </c>
      <c r="BI222" s="187">
        <f>IF(N222="nulová",J222,0)</f>
        <v>0</v>
      </c>
      <c r="BJ222" s="18" t="s">
        <v>79</v>
      </c>
      <c r="BK222" s="187">
        <f>ROUND(I222*H222,2)</f>
        <v>0</v>
      </c>
      <c r="BL222" s="18" t="s">
        <v>193</v>
      </c>
      <c r="BM222" s="186" t="s">
        <v>1705</v>
      </c>
    </row>
    <row r="223" spans="1:65" s="2" customFormat="1" ht="11.25">
      <c r="A223" s="35"/>
      <c r="B223" s="36"/>
      <c r="C223" s="37"/>
      <c r="D223" s="188" t="s">
        <v>195</v>
      </c>
      <c r="E223" s="37"/>
      <c r="F223" s="189" t="s">
        <v>1706</v>
      </c>
      <c r="G223" s="37"/>
      <c r="H223" s="37"/>
      <c r="I223" s="190"/>
      <c r="J223" s="37"/>
      <c r="K223" s="37"/>
      <c r="L223" s="40"/>
      <c r="M223" s="191"/>
      <c r="N223" s="192"/>
      <c r="O223" s="65"/>
      <c r="P223" s="65"/>
      <c r="Q223" s="65"/>
      <c r="R223" s="65"/>
      <c r="S223" s="65"/>
      <c r="T223" s="66"/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T223" s="18" t="s">
        <v>195</v>
      </c>
      <c r="AU223" s="18" t="s">
        <v>81</v>
      </c>
    </row>
    <row r="224" spans="1:65" s="2" customFormat="1" ht="16.5" customHeight="1">
      <c r="A224" s="35"/>
      <c r="B224" s="36"/>
      <c r="C224" s="226" t="s">
        <v>475</v>
      </c>
      <c r="D224" s="226" t="s">
        <v>346</v>
      </c>
      <c r="E224" s="227" t="s">
        <v>1707</v>
      </c>
      <c r="F224" s="228" t="s">
        <v>1708</v>
      </c>
      <c r="G224" s="229" t="s">
        <v>427</v>
      </c>
      <c r="H224" s="230">
        <v>2</v>
      </c>
      <c r="I224" s="231"/>
      <c r="J224" s="232">
        <f>ROUND(I224*H224,2)</f>
        <v>0</v>
      </c>
      <c r="K224" s="228" t="s">
        <v>19</v>
      </c>
      <c r="L224" s="233"/>
      <c r="M224" s="234" t="s">
        <v>19</v>
      </c>
      <c r="N224" s="235" t="s">
        <v>42</v>
      </c>
      <c r="O224" s="65"/>
      <c r="P224" s="184">
        <f>O224*H224</f>
        <v>0</v>
      </c>
      <c r="Q224" s="184">
        <v>2E-3</v>
      </c>
      <c r="R224" s="184">
        <f>Q224*H224</f>
        <v>4.0000000000000001E-3</v>
      </c>
      <c r="S224" s="184">
        <v>0</v>
      </c>
      <c r="T224" s="185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86" t="s">
        <v>232</v>
      </c>
      <c r="AT224" s="186" t="s">
        <v>346</v>
      </c>
      <c r="AU224" s="186" t="s">
        <v>81</v>
      </c>
      <c r="AY224" s="18" t="s">
        <v>187</v>
      </c>
      <c r="BE224" s="187">
        <f>IF(N224="základní",J224,0)</f>
        <v>0</v>
      </c>
      <c r="BF224" s="187">
        <f>IF(N224="snížená",J224,0)</f>
        <v>0</v>
      </c>
      <c r="BG224" s="187">
        <f>IF(N224="zákl. přenesená",J224,0)</f>
        <v>0</v>
      </c>
      <c r="BH224" s="187">
        <f>IF(N224="sníž. přenesená",J224,0)</f>
        <v>0</v>
      </c>
      <c r="BI224" s="187">
        <f>IF(N224="nulová",J224,0)</f>
        <v>0</v>
      </c>
      <c r="BJ224" s="18" t="s">
        <v>79</v>
      </c>
      <c r="BK224" s="187">
        <f>ROUND(I224*H224,2)</f>
        <v>0</v>
      </c>
      <c r="BL224" s="18" t="s">
        <v>193</v>
      </c>
      <c r="BM224" s="186" t="s">
        <v>1709</v>
      </c>
    </row>
    <row r="225" spans="1:65" s="2" customFormat="1" ht="16.5" customHeight="1">
      <c r="A225" s="35"/>
      <c r="B225" s="36"/>
      <c r="C225" s="175" t="s">
        <v>480</v>
      </c>
      <c r="D225" s="175" t="s">
        <v>189</v>
      </c>
      <c r="E225" s="176" t="s">
        <v>1710</v>
      </c>
      <c r="F225" s="177" t="s">
        <v>1711</v>
      </c>
      <c r="G225" s="178" t="s">
        <v>128</v>
      </c>
      <c r="H225" s="179">
        <v>51.38</v>
      </c>
      <c r="I225" s="180"/>
      <c r="J225" s="181">
        <f>ROUND(I225*H225,2)</f>
        <v>0</v>
      </c>
      <c r="K225" s="177" t="s">
        <v>192</v>
      </c>
      <c r="L225" s="40"/>
      <c r="M225" s="182" t="s">
        <v>19</v>
      </c>
      <c r="N225" s="183" t="s">
        <v>42</v>
      </c>
      <c r="O225" s="65"/>
      <c r="P225" s="184">
        <f>O225*H225</f>
        <v>0</v>
      </c>
      <c r="Q225" s="184">
        <v>0</v>
      </c>
      <c r="R225" s="184">
        <f>Q225*H225</f>
        <v>0</v>
      </c>
      <c r="S225" s="184">
        <v>0</v>
      </c>
      <c r="T225" s="185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86" t="s">
        <v>193</v>
      </c>
      <c r="AT225" s="186" t="s">
        <v>189</v>
      </c>
      <c r="AU225" s="186" t="s">
        <v>81</v>
      </c>
      <c r="AY225" s="18" t="s">
        <v>187</v>
      </c>
      <c r="BE225" s="187">
        <f>IF(N225="základní",J225,0)</f>
        <v>0</v>
      </c>
      <c r="BF225" s="187">
        <f>IF(N225="snížená",J225,0)</f>
        <v>0</v>
      </c>
      <c r="BG225" s="187">
        <f>IF(N225="zákl. přenesená",J225,0)</f>
        <v>0</v>
      </c>
      <c r="BH225" s="187">
        <f>IF(N225="sníž. přenesená",J225,0)</f>
        <v>0</v>
      </c>
      <c r="BI225" s="187">
        <f>IF(N225="nulová",J225,0)</f>
        <v>0</v>
      </c>
      <c r="BJ225" s="18" t="s">
        <v>79</v>
      </c>
      <c r="BK225" s="187">
        <f>ROUND(I225*H225,2)</f>
        <v>0</v>
      </c>
      <c r="BL225" s="18" t="s">
        <v>193</v>
      </c>
      <c r="BM225" s="186" t="s">
        <v>1712</v>
      </c>
    </row>
    <row r="226" spans="1:65" s="2" customFormat="1" ht="11.25">
      <c r="A226" s="35"/>
      <c r="B226" s="36"/>
      <c r="C226" s="37"/>
      <c r="D226" s="188" t="s">
        <v>195</v>
      </c>
      <c r="E226" s="37"/>
      <c r="F226" s="189" t="s">
        <v>1713</v>
      </c>
      <c r="G226" s="37"/>
      <c r="H226" s="37"/>
      <c r="I226" s="190"/>
      <c r="J226" s="37"/>
      <c r="K226" s="37"/>
      <c r="L226" s="40"/>
      <c r="M226" s="191"/>
      <c r="N226" s="192"/>
      <c r="O226" s="65"/>
      <c r="P226" s="65"/>
      <c r="Q226" s="65"/>
      <c r="R226" s="65"/>
      <c r="S226" s="65"/>
      <c r="T226" s="66"/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T226" s="18" t="s">
        <v>195</v>
      </c>
      <c r="AU226" s="18" t="s">
        <v>81</v>
      </c>
    </row>
    <row r="227" spans="1:65" s="13" customFormat="1" ht="11.25">
      <c r="B227" s="193"/>
      <c r="C227" s="194"/>
      <c r="D227" s="195" t="s">
        <v>197</v>
      </c>
      <c r="E227" s="196" t="s">
        <v>19</v>
      </c>
      <c r="F227" s="197" t="s">
        <v>1571</v>
      </c>
      <c r="G227" s="194"/>
      <c r="H227" s="198">
        <v>51.38</v>
      </c>
      <c r="I227" s="199"/>
      <c r="J227" s="194"/>
      <c r="K227" s="194"/>
      <c r="L227" s="200"/>
      <c r="M227" s="201"/>
      <c r="N227" s="202"/>
      <c r="O227" s="202"/>
      <c r="P227" s="202"/>
      <c r="Q227" s="202"/>
      <c r="R227" s="202"/>
      <c r="S227" s="202"/>
      <c r="T227" s="203"/>
      <c r="AT227" s="204" t="s">
        <v>197</v>
      </c>
      <c r="AU227" s="204" t="s">
        <v>81</v>
      </c>
      <c r="AV227" s="13" t="s">
        <v>81</v>
      </c>
      <c r="AW227" s="13" t="s">
        <v>33</v>
      </c>
      <c r="AX227" s="13" t="s">
        <v>79</v>
      </c>
      <c r="AY227" s="204" t="s">
        <v>187</v>
      </c>
    </row>
    <row r="228" spans="1:65" s="2" customFormat="1" ht="16.5" customHeight="1">
      <c r="A228" s="35"/>
      <c r="B228" s="36"/>
      <c r="C228" s="175" t="s">
        <v>485</v>
      </c>
      <c r="D228" s="175" t="s">
        <v>189</v>
      </c>
      <c r="E228" s="176" t="s">
        <v>1714</v>
      </c>
      <c r="F228" s="177" t="s">
        <v>1715</v>
      </c>
      <c r="G228" s="178" t="s">
        <v>128</v>
      </c>
      <c r="H228" s="179">
        <v>51.38</v>
      </c>
      <c r="I228" s="180"/>
      <c r="J228" s="181">
        <f>ROUND(I228*H228,2)</f>
        <v>0</v>
      </c>
      <c r="K228" s="177" t="s">
        <v>192</v>
      </c>
      <c r="L228" s="40"/>
      <c r="M228" s="182" t="s">
        <v>19</v>
      </c>
      <c r="N228" s="183" t="s">
        <v>42</v>
      </c>
      <c r="O228" s="65"/>
      <c r="P228" s="184">
        <f>O228*H228</f>
        <v>0</v>
      </c>
      <c r="Q228" s="184">
        <v>0</v>
      </c>
      <c r="R228" s="184">
        <f>Q228*H228</f>
        <v>0</v>
      </c>
      <c r="S228" s="184">
        <v>0</v>
      </c>
      <c r="T228" s="185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86" t="s">
        <v>193</v>
      </c>
      <c r="AT228" s="186" t="s">
        <v>189</v>
      </c>
      <c r="AU228" s="186" t="s">
        <v>81</v>
      </c>
      <c r="AY228" s="18" t="s">
        <v>187</v>
      </c>
      <c r="BE228" s="187">
        <f>IF(N228="základní",J228,0)</f>
        <v>0</v>
      </c>
      <c r="BF228" s="187">
        <f>IF(N228="snížená",J228,0)</f>
        <v>0</v>
      </c>
      <c r="BG228" s="187">
        <f>IF(N228="zákl. přenesená",J228,0)</f>
        <v>0</v>
      </c>
      <c r="BH228" s="187">
        <f>IF(N228="sníž. přenesená",J228,0)</f>
        <v>0</v>
      </c>
      <c r="BI228" s="187">
        <f>IF(N228="nulová",J228,0)</f>
        <v>0</v>
      </c>
      <c r="BJ228" s="18" t="s">
        <v>79</v>
      </c>
      <c r="BK228" s="187">
        <f>ROUND(I228*H228,2)</f>
        <v>0</v>
      </c>
      <c r="BL228" s="18" t="s">
        <v>193</v>
      </c>
      <c r="BM228" s="186" t="s">
        <v>1716</v>
      </c>
    </row>
    <row r="229" spans="1:65" s="2" customFormat="1" ht="11.25">
      <c r="A229" s="35"/>
      <c r="B229" s="36"/>
      <c r="C229" s="37"/>
      <c r="D229" s="188" t="s">
        <v>195</v>
      </c>
      <c r="E229" s="37"/>
      <c r="F229" s="189" t="s">
        <v>1717</v>
      </c>
      <c r="G229" s="37"/>
      <c r="H229" s="37"/>
      <c r="I229" s="190"/>
      <c r="J229" s="37"/>
      <c r="K229" s="37"/>
      <c r="L229" s="40"/>
      <c r="M229" s="191"/>
      <c r="N229" s="192"/>
      <c r="O229" s="65"/>
      <c r="P229" s="65"/>
      <c r="Q229" s="65"/>
      <c r="R229" s="65"/>
      <c r="S229" s="65"/>
      <c r="T229" s="66"/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T229" s="18" t="s">
        <v>195</v>
      </c>
      <c r="AU229" s="18" t="s">
        <v>81</v>
      </c>
    </row>
    <row r="230" spans="1:65" s="13" customFormat="1" ht="11.25">
      <c r="B230" s="193"/>
      <c r="C230" s="194"/>
      <c r="D230" s="195" t="s">
        <v>197</v>
      </c>
      <c r="E230" s="196" t="s">
        <v>19</v>
      </c>
      <c r="F230" s="197" t="s">
        <v>1571</v>
      </c>
      <c r="G230" s="194"/>
      <c r="H230" s="198">
        <v>51.38</v>
      </c>
      <c r="I230" s="199"/>
      <c r="J230" s="194"/>
      <c r="K230" s="194"/>
      <c r="L230" s="200"/>
      <c r="M230" s="201"/>
      <c r="N230" s="202"/>
      <c r="O230" s="202"/>
      <c r="P230" s="202"/>
      <c r="Q230" s="202"/>
      <c r="R230" s="202"/>
      <c r="S230" s="202"/>
      <c r="T230" s="203"/>
      <c r="AT230" s="204" t="s">
        <v>197</v>
      </c>
      <c r="AU230" s="204" t="s">
        <v>81</v>
      </c>
      <c r="AV230" s="13" t="s">
        <v>81</v>
      </c>
      <c r="AW230" s="13" t="s">
        <v>33</v>
      </c>
      <c r="AX230" s="13" t="s">
        <v>79</v>
      </c>
      <c r="AY230" s="204" t="s">
        <v>187</v>
      </c>
    </row>
    <row r="231" spans="1:65" s="2" customFormat="1" ht="16.5" customHeight="1">
      <c r="A231" s="35"/>
      <c r="B231" s="36"/>
      <c r="C231" s="175" t="s">
        <v>490</v>
      </c>
      <c r="D231" s="175" t="s">
        <v>189</v>
      </c>
      <c r="E231" s="176" t="s">
        <v>1485</v>
      </c>
      <c r="F231" s="177" t="s">
        <v>1486</v>
      </c>
      <c r="G231" s="178" t="s">
        <v>427</v>
      </c>
      <c r="H231" s="179">
        <v>2</v>
      </c>
      <c r="I231" s="180"/>
      <c r="J231" s="181">
        <f>ROUND(I231*H231,2)</f>
        <v>0</v>
      </c>
      <c r="K231" s="177" t="s">
        <v>192</v>
      </c>
      <c r="L231" s="40"/>
      <c r="M231" s="182" t="s">
        <v>19</v>
      </c>
      <c r="N231" s="183" t="s">
        <v>42</v>
      </c>
      <c r="O231" s="65"/>
      <c r="P231" s="184">
        <f>O231*H231</f>
        <v>0</v>
      </c>
      <c r="Q231" s="184">
        <v>0.45937</v>
      </c>
      <c r="R231" s="184">
        <f>Q231*H231</f>
        <v>0.91874</v>
      </c>
      <c r="S231" s="184">
        <v>0</v>
      </c>
      <c r="T231" s="185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86" t="s">
        <v>193</v>
      </c>
      <c r="AT231" s="186" t="s">
        <v>189</v>
      </c>
      <c r="AU231" s="186" t="s">
        <v>81</v>
      </c>
      <c r="AY231" s="18" t="s">
        <v>187</v>
      </c>
      <c r="BE231" s="187">
        <f>IF(N231="základní",J231,0)</f>
        <v>0</v>
      </c>
      <c r="BF231" s="187">
        <f>IF(N231="snížená",J231,0)</f>
        <v>0</v>
      </c>
      <c r="BG231" s="187">
        <f>IF(N231="zákl. přenesená",J231,0)</f>
        <v>0</v>
      </c>
      <c r="BH231" s="187">
        <f>IF(N231="sníž. přenesená",J231,0)</f>
        <v>0</v>
      </c>
      <c r="BI231" s="187">
        <f>IF(N231="nulová",J231,0)</f>
        <v>0</v>
      </c>
      <c r="BJ231" s="18" t="s">
        <v>79</v>
      </c>
      <c r="BK231" s="187">
        <f>ROUND(I231*H231,2)</f>
        <v>0</v>
      </c>
      <c r="BL231" s="18" t="s">
        <v>193</v>
      </c>
      <c r="BM231" s="186" t="s">
        <v>1718</v>
      </c>
    </row>
    <row r="232" spans="1:65" s="2" customFormat="1" ht="11.25">
      <c r="A232" s="35"/>
      <c r="B232" s="36"/>
      <c r="C232" s="37"/>
      <c r="D232" s="188" t="s">
        <v>195</v>
      </c>
      <c r="E232" s="37"/>
      <c r="F232" s="189" t="s">
        <v>1488</v>
      </c>
      <c r="G232" s="37"/>
      <c r="H232" s="37"/>
      <c r="I232" s="190"/>
      <c r="J232" s="37"/>
      <c r="K232" s="37"/>
      <c r="L232" s="40"/>
      <c r="M232" s="191"/>
      <c r="N232" s="192"/>
      <c r="O232" s="65"/>
      <c r="P232" s="65"/>
      <c r="Q232" s="65"/>
      <c r="R232" s="65"/>
      <c r="S232" s="65"/>
      <c r="T232" s="66"/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T232" s="18" t="s">
        <v>195</v>
      </c>
      <c r="AU232" s="18" t="s">
        <v>81</v>
      </c>
    </row>
    <row r="233" spans="1:65" s="2" customFormat="1" ht="16.5" customHeight="1">
      <c r="A233" s="35"/>
      <c r="B233" s="36"/>
      <c r="C233" s="175" t="s">
        <v>864</v>
      </c>
      <c r="D233" s="175" t="s">
        <v>189</v>
      </c>
      <c r="E233" s="176" t="s">
        <v>1719</v>
      </c>
      <c r="F233" s="177" t="s">
        <v>1720</v>
      </c>
      <c r="G233" s="178" t="s">
        <v>427</v>
      </c>
      <c r="H233" s="179">
        <v>2</v>
      </c>
      <c r="I233" s="180"/>
      <c r="J233" s="181">
        <f>ROUND(I233*H233,2)</f>
        <v>0</v>
      </c>
      <c r="K233" s="177" t="s">
        <v>192</v>
      </c>
      <c r="L233" s="40"/>
      <c r="M233" s="182" t="s">
        <v>19</v>
      </c>
      <c r="N233" s="183" t="s">
        <v>42</v>
      </c>
      <c r="O233" s="65"/>
      <c r="P233" s="184">
        <f>O233*H233</f>
        <v>0</v>
      </c>
      <c r="Q233" s="184">
        <v>0.04</v>
      </c>
      <c r="R233" s="184">
        <f>Q233*H233</f>
        <v>0.08</v>
      </c>
      <c r="S233" s="184">
        <v>0</v>
      </c>
      <c r="T233" s="185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186" t="s">
        <v>193</v>
      </c>
      <c r="AT233" s="186" t="s">
        <v>189</v>
      </c>
      <c r="AU233" s="186" t="s">
        <v>81</v>
      </c>
      <c r="AY233" s="18" t="s">
        <v>187</v>
      </c>
      <c r="BE233" s="187">
        <f>IF(N233="základní",J233,0)</f>
        <v>0</v>
      </c>
      <c r="BF233" s="187">
        <f>IF(N233="snížená",J233,0)</f>
        <v>0</v>
      </c>
      <c r="BG233" s="187">
        <f>IF(N233="zákl. přenesená",J233,0)</f>
        <v>0</v>
      </c>
      <c r="BH233" s="187">
        <f>IF(N233="sníž. přenesená",J233,0)</f>
        <v>0</v>
      </c>
      <c r="BI233" s="187">
        <f>IF(N233="nulová",J233,0)</f>
        <v>0</v>
      </c>
      <c r="BJ233" s="18" t="s">
        <v>79</v>
      </c>
      <c r="BK233" s="187">
        <f>ROUND(I233*H233,2)</f>
        <v>0</v>
      </c>
      <c r="BL233" s="18" t="s">
        <v>193</v>
      </c>
      <c r="BM233" s="186" t="s">
        <v>1721</v>
      </c>
    </row>
    <row r="234" spans="1:65" s="2" customFormat="1" ht="11.25">
      <c r="A234" s="35"/>
      <c r="B234" s="36"/>
      <c r="C234" s="37"/>
      <c r="D234" s="188" t="s">
        <v>195</v>
      </c>
      <c r="E234" s="37"/>
      <c r="F234" s="189" t="s">
        <v>1722</v>
      </c>
      <c r="G234" s="37"/>
      <c r="H234" s="37"/>
      <c r="I234" s="190"/>
      <c r="J234" s="37"/>
      <c r="K234" s="37"/>
      <c r="L234" s="40"/>
      <c r="M234" s="191"/>
      <c r="N234" s="192"/>
      <c r="O234" s="65"/>
      <c r="P234" s="65"/>
      <c r="Q234" s="65"/>
      <c r="R234" s="65"/>
      <c r="S234" s="65"/>
      <c r="T234" s="66"/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T234" s="18" t="s">
        <v>195</v>
      </c>
      <c r="AU234" s="18" t="s">
        <v>81</v>
      </c>
    </row>
    <row r="235" spans="1:65" s="2" customFormat="1" ht="16.5" customHeight="1">
      <c r="A235" s="35"/>
      <c r="B235" s="36"/>
      <c r="C235" s="226" t="s">
        <v>869</v>
      </c>
      <c r="D235" s="226" t="s">
        <v>346</v>
      </c>
      <c r="E235" s="227" t="s">
        <v>1723</v>
      </c>
      <c r="F235" s="228" t="s">
        <v>1724</v>
      </c>
      <c r="G235" s="229" t="s">
        <v>427</v>
      </c>
      <c r="H235" s="230">
        <v>2</v>
      </c>
      <c r="I235" s="231"/>
      <c r="J235" s="232">
        <f>ROUND(I235*H235,2)</f>
        <v>0</v>
      </c>
      <c r="K235" s="228" t="s">
        <v>192</v>
      </c>
      <c r="L235" s="233"/>
      <c r="M235" s="234" t="s">
        <v>19</v>
      </c>
      <c r="N235" s="235" t="s">
        <v>42</v>
      </c>
      <c r="O235" s="65"/>
      <c r="P235" s="184">
        <f>O235*H235</f>
        <v>0</v>
      </c>
      <c r="Q235" s="184">
        <v>9.1999999999999998E-3</v>
      </c>
      <c r="R235" s="184">
        <f>Q235*H235</f>
        <v>1.84E-2</v>
      </c>
      <c r="S235" s="184">
        <v>0</v>
      </c>
      <c r="T235" s="185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86" t="s">
        <v>232</v>
      </c>
      <c r="AT235" s="186" t="s">
        <v>346</v>
      </c>
      <c r="AU235" s="186" t="s">
        <v>81</v>
      </c>
      <c r="AY235" s="18" t="s">
        <v>187</v>
      </c>
      <c r="BE235" s="187">
        <f>IF(N235="základní",J235,0)</f>
        <v>0</v>
      </c>
      <c r="BF235" s="187">
        <f>IF(N235="snížená",J235,0)</f>
        <v>0</v>
      </c>
      <c r="BG235" s="187">
        <f>IF(N235="zákl. přenesená",J235,0)</f>
        <v>0</v>
      </c>
      <c r="BH235" s="187">
        <f>IF(N235="sníž. přenesená",J235,0)</f>
        <v>0</v>
      </c>
      <c r="BI235" s="187">
        <f>IF(N235="nulová",J235,0)</f>
        <v>0</v>
      </c>
      <c r="BJ235" s="18" t="s">
        <v>79</v>
      </c>
      <c r="BK235" s="187">
        <f>ROUND(I235*H235,2)</f>
        <v>0</v>
      </c>
      <c r="BL235" s="18" t="s">
        <v>193</v>
      </c>
      <c r="BM235" s="186" t="s">
        <v>1725</v>
      </c>
    </row>
    <row r="236" spans="1:65" s="2" customFormat="1" ht="16.5" customHeight="1">
      <c r="A236" s="35"/>
      <c r="B236" s="36"/>
      <c r="C236" s="226" t="s">
        <v>873</v>
      </c>
      <c r="D236" s="226" t="s">
        <v>346</v>
      </c>
      <c r="E236" s="227" t="s">
        <v>1726</v>
      </c>
      <c r="F236" s="228" t="s">
        <v>1727</v>
      </c>
      <c r="G236" s="229" t="s">
        <v>427</v>
      </c>
      <c r="H236" s="230">
        <v>2</v>
      </c>
      <c r="I236" s="231"/>
      <c r="J236" s="232">
        <f>ROUND(I236*H236,2)</f>
        <v>0</v>
      </c>
      <c r="K236" s="228" t="s">
        <v>192</v>
      </c>
      <c r="L236" s="233"/>
      <c r="M236" s="234" t="s">
        <v>19</v>
      </c>
      <c r="N236" s="235" t="s">
        <v>42</v>
      </c>
      <c r="O236" s="65"/>
      <c r="P236" s="184">
        <f>O236*H236</f>
        <v>0</v>
      </c>
      <c r="Q236" s="184">
        <v>2.9999999999999997E-4</v>
      </c>
      <c r="R236" s="184">
        <f>Q236*H236</f>
        <v>5.9999999999999995E-4</v>
      </c>
      <c r="S236" s="184">
        <v>0</v>
      </c>
      <c r="T236" s="185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86" t="s">
        <v>232</v>
      </c>
      <c r="AT236" s="186" t="s">
        <v>346</v>
      </c>
      <c r="AU236" s="186" t="s">
        <v>81</v>
      </c>
      <c r="AY236" s="18" t="s">
        <v>187</v>
      </c>
      <c r="BE236" s="187">
        <f>IF(N236="základní",J236,0)</f>
        <v>0</v>
      </c>
      <c r="BF236" s="187">
        <f>IF(N236="snížená",J236,0)</f>
        <v>0</v>
      </c>
      <c r="BG236" s="187">
        <f>IF(N236="zákl. přenesená",J236,0)</f>
        <v>0</v>
      </c>
      <c r="BH236" s="187">
        <f>IF(N236="sníž. přenesená",J236,0)</f>
        <v>0</v>
      </c>
      <c r="BI236" s="187">
        <f>IF(N236="nulová",J236,0)</f>
        <v>0</v>
      </c>
      <c r="BJ236" s="18" t="s">
        <v>79</v>
      </c>
      <c r="BK236" s="187">
        <f>ROUND(I236*H236,2)</f>
        <v>0</v>
      </c>
      <c r="BL236" s="18" t="s">
        <v>193</v>
      </c>
      <c r="BM236" s="186" t="s">
        <v>1728</v>
      </c>
    </row>
    <row r="237" spans="1:65" s="2" customFormat="1" ht="16.5" customHeight="1">
      <c r="A237" s="35"/>
      <c r="B237" s="36"/>
      <c r="C237" s="175" t="s">
        <v>496</v>
      </c>
      <c r="D237" s="175" t="s">
        <v>189</v>
      </c>
      <c r="E237" s="176" t="s">
        <v>1729</v>
      </c>
      <c r="F237" s="177" t="s">
        <v>1730</v>
      </c>
      <c r="G237" s="178" t="s">
        <v>427</v>
      </c>
      <c r="H237" s="179">
        <v>2</v>
      </c>
      <c r="I237" s="180"/>
      <c r="J237" s="181">
        <f>ROUND(I237*H237,2)</f>
        <v>0</v>
      </c>
      <c r="K237" s="177" t="s">
        <v>192</v>
      </c>
      <c r="L237" s="40"/>
      <c r="M237" s="182" t="s">
        <v>19</v>
      </c>
      <c r="N237" s="183" t="s">
        <v>42</v>
      </c>
      <c r="O237" s="65"/>
      <c r="P237" s="184">
        <f>O237*H237</f>
        <v>0</v>
      </c>
      <c r="Q237" s="184">
        <v>3.3E-4</v>
      </c>
      <c r="R237" s="184">
        <f>Q237*H237</f>
        <v>6.6E-4</v>
      </c>
      <c r="S237" s="184">
        <v>0</v>
      </c>
      <c r="T237" s="185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186" t="s">
        <v>193</v>
      </c>
      <c r="AT237" s="186" t="s">
        <v>189</v>
      </c>
      <c r="AU237" s="186" t="s">
        <v>81</v>
      </c>
      <c r="AY237" s="18" t="s">
        <v>187</v>
      </c>
      <c r="BE237" s="187">
        <f>IF(N237="základní",J237,0)</f>
        <v>0</v>
      </c>
      <c r="BF237" s="187">
        <f>IF(N237="snížená",J237,0)</f>
        <v>0</v>
      </c>
      <c r="BG237" s="187">
        <f>IF(N237="zákl. přenesená",J237,0)</f>
        <v>0</v>
      </c>
      <c r="BH237" s="187">
        <f>IF(N237="sníž. přenesená",J237,0)</f>
        <v>0</v>
      </c>
      <c r="BI237" s="187">
        <f>IF(N237="nulová",J237,0)</f>
        <v>0</v>
      </c>
      <c r="BJ237" s="18" t="s">
        <v>79</v>
      </c>
      <c r="BK237" s="187">
        <f>ROUND(I237*H237,2)</f>
        <v>0</v>
      </c>
      <c r="BL237" s="18" t="s">
        <v>193</v>
      </c>
      <c r="BM237" s="186" t="s">
        <v>1731</v>
      </c>
    </row>
    <row r="238" spans="1:65" s="2" customFormat="1" ht="11.25">
      <c r="A238" s="35"/>
      <c r="B238" s="36"/>
      <c r="C238" s="37"/>
      <c r="D238" s="188" t="s">
        <v>195</v>
      </c>
      <c r="E238" s="37"/>
      <c r="F238" s="189" t="s">
        <v>1732</v>
      </c>
      <c r="G238" s="37"/>
      <c r="H238" s="37"/>
      <c r="I238" s="190"/>
      <c r="J238" s="37"/>
      <c r="K238" s="37"/>
      <c r="L238" s="40"/>
      <c r="M238" s="191"/>
      <c r="N238" s="192"/>
      <c r="O238" s="65"/>
      <c r="P238" s="65"/>
      <c r="Q238" s="65"/>
      <c r="R238" s="65"/>
      <c r="S238" s="65"/>
      <c r="T238" s="66"/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T238" s="18" t="s">
        <v>195</v>
      </c>
      <c r="AU238" s="18" t="s">
        <v>81</v>
      </c>
    </row>
    <row r="239" spans="1:65" s="2" customFormat="1" ht="16.5" customHeight="1">
      <c r="A239" s="35"/>
      <c r="B239" s="36"/>
      <c r="C239" s="175" t="s">
        <v>501</v>
      </c>
      <c r="D239" s="175" t="s">
        <v>189</v>
      </c>
      <c r="E239" s="176" t="s">
        <v>1510</v>
      </c>
      <c r="F239" s="177" t="s">
        <v>1511</v>
      </c>
      <c r="G239" s="178" t="s">
        <v>128</v>
      </c>
      <c r="H239" s="179">
        <v>51.38</v>
      </c>
      <c r="I239" s="180"/>
      <c r="J239" s="181">
        <f>ROUND(I239*H239,2)</f>
        <v>0</v>
      </c>
      <c r="K239" s="177" t="s">
        <v>192</v>
      </c>
      <c r="L239" s="40"/>
      <c r="M239" s="182" t="s">
        <v>19</v>
      </c>
      <c r="N239" s="183" t="s">
        <v>42</v>
      </c>
      <c r="O239" s="65"/>
      <c r="P239" s="184">
        <f>O239*H239</f>
        <v>0</v>
      </c>
      <c r="Q239" s="184">
        <v>1.9000000000000001E-4</v>
      </c>
      <c r="R239" s="184">
        <f>Q239*H239</f>
        <v>9.7622000000000004E-3</v>
      </c>
      <c r="S239" s="184">
        <v>0</v>
      </c>
      <c r="T239" s="185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86" t="s">
        <v>193</v>
      </c>
      <c r="AT239" s="186" t="s">
        <v>189</v>
      </c>
      <c r="AU239" s="186" t="s">
        <v>81</v>
      </c>
      <c r="AY239" s="18" t="s">
        <v>187</v>
      </c>
      <c r="BE239" s="187">
        <f>IF(N239="základní",J239,0)</f>
        <v>0</v>
      </c>
      <c r="BF239" s="187">
        <f>IF(N239="snížená",J239,0)</f>
        <v>0</v>
      </c>
      <c r="BG239" s="187">
        <f>IF(N239="zákl. přenesená",J239,0)</f>
        <v>0</v>
      </c>
      <c r="BH239" s="187">
        <f>IF(N239="sníž. přenesená",J239,0)</f>
        <v>0</v>
      </c>
      <c r="BI239" s="187">
        <f>IF(N239="nulová",J239,0)</f>
        <v>0</v>
      </c>
      <c r="BJ239" s="18" t="s">
        <v>79</v>
      </c>
      <c r="BK239" s="187">
        <f>ROUND(I239*H239,2)</f>
        <v>0</v>
      </c>
      <c r="BL239" s="18" t="s">
        <v>193</v>
      </c>
      <c r="BM239" s="186" t="s">
        <v>1733</v>
      </c>
    </row>
    <row r="240" spans="1:65" s="2" customFormat="1" ht="11.25">
      <c r="A240" s="35"/>
      <c r="B240" s="36"/>
      <c r="C240" s="37"/>
      <c r="D240" s="188" t="s">
        <v>195</v>
      </c>
      <c r="E240" s="37"/>
      <c r="F240" s="189" t="s">
        <v>1513</v>
      </c>
      <c r="G240" s="37"/>
      <c r="H240" s="37"/>
      <c r="I240" s="190"/>
      <c r="J240" s="37"/>
      <c r="K240" s="37"/>
      <c r="L240" s="40"/>
      <c r="M240" s="191"/>
      <c r="N240" s="192"/>
      <c r="O240" s="65"/>
      <c r="P240" s="65"/>
      <c r="Q240" s="65"/>
      <c r="R240" s="65"/>
      <c r="S240" s="65"/>
      <c r="T240" s="66"/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T240" s="18" t="s">
        <v>195</v>
      </c>
      <c r="AU240" s="18" t="s">
        <v>81</v>
      </c>
    </row>
    <row r="241" spans="1:65" s="13" customFormat="1" ht="11.25">
      <c r="B241" s="193"/>
      <c r="C241" s="194"/>
      <c r="D241" s="195" t="s">
        <v>197</v>
      </c>
      <c r="E241" s="196" t="s">
        <v>19</v>
      </c>
      <c r="F241" s="197" t="s">
        <v>1734</v>
      </c>
      <c r="G241" s="194"/>
      <c r="H241" s="198">
        <v>51.38</v>
      </c>
      <c r="I241" s="199"/>
      <c r="J241" s="194"/>
      <c r="K241" s="194"/>
      <c r="L241" s="200"/>
      <c r="M241" s="201"/>
      <c r="N241" s="202"/>
      <c r="O241" s="202"/>
      <c r="P241" s="202"/>
      <c r="Q241" s="202"/>
      <c r="R241" s="202"/>
      <c r="S241" s="202"/>
      <c r="T241" s="203"/>
      <c r="AT241" s="204" t="s">
        <v>197</v>
      </c>
      <c r="AU241" s="204" t="s">
        <v>81</v>
      </c>
      <c r="AV241" s="13" t="s">
        <v>81</v>
      </c>
      <c r="AW241" s="13" t="s">
        <v>33</v>
      </c>
      <c r="AX241" s="13" t="s">
        <v>79</v>
      </c>
      <c r="AY241" s="204" t="s">
        <v>187</v>
      </c>
    </row>
    <row r="242" spans="1:65" s="2" customFormat="1" ht="16.5" customHeight="1">
      <c r="A242" s="35"/>
      <c r="B242" s="36"/>
      <c r="C242" s="175" t="s">
        <v>508</v>
      </c>
      <c r="D242" s="175" t="s">
        <v>189</v>
      </c>
      <c r="E242" s="176" t="s">
        <v>1515</v>
      </c>
      <c r="F242" s="177" t="s">
        <v>1516</v>
      </c>
      <c r="G242" s="178" t="s">
        <v>128</v>
      </c>
      <c r="H242" s="179">
        <v>51.38</v>
      </c>
      <c r="I242" s="180"/>
      <c r="J242" s="181">
        <f>ROUND(I242*H242,2)</f>
        <v>0</v>
      </c>
      <c r="K242" s="177" t="s">
        <v>192</v>
      </c>
      <c r="L242" s="40"/>
      <c r="M242" s="182" t="s">
        <v>19</v>
      </c>
      <c r="N242" s="183" t="s">
        <v>42</v>
      </c>
      <c r="O242" s="65"/>
      <c r="P242" s="184">
        <f>O242*H242</f>
        <v>0</v>
      </c>
      <c r="Q242" s="184">
        <v>6.9999999999999994E-5</v>
      </c>
      <c r="R242" s="184">
        <f>Q242*H242</f>
        <v>3.5965999999999997E-3</v>
      </c>
      <c r="S242" s="184">
        <v>0</v>
      </c>
      <c r="T242" s="185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186" t="s">
        <v>193</v>
      </c>
      <c r="AT242" s="186" t="s">
        <v>189</v>
      </c>
      <c r="AU242" s="186" t="s">
        <v>81</v>
      </c>
      <c r="AY242" s="18" t="s">
        <v>187</v>
      </c>
      <c r="BE242" s="187">
        <f>IF(N242="základní",J242,0)</f>
        <v>0</v>
      </c>
      <c r="BF242" s="187">
        <f>IF(N242="snížená",J242,0)</f>
        <v>0</v>
      </c>
      <c r="BG242" s="187">
        <f>IF(N242="zákl. přenesená",J242,0)</f>
        <v>0</v>
      </c>
      <c r="BH242" s="187">
        <f>IF(N242="sníž. přenesená",J242,0)</f>
        <v>0</v>
      </c>
      <c r="BI242" s="187">
        <f>IF(N242="nulová",J242,0)</f>
        <v>0</v>
      </c>
      <c r="BJ242" s="18" t="s">
        <v>79</v>
      </c>
      <c r="BK242" s="187">
        <f>ROUND(I242*H242,2)</f>
        <v>0</v>
      </c>
      <c r="BL242" s="18" t="s">
        <v>193</v>
      </c>
      <c r="BM242" s="186" t="s">
        <v>1735</v>
      </c>
    </row>
    <row r="243" spans="1:65" s="2" customFormat="1" ht="11.25">
      <c r="A243" s="35"/>
      <c r="B243" s="36"/>
      <c r="C243" s="37"/>
      <c r="D243" s="188" t="s">
        <v>195</v>
      </c>
      <c r="E243" s="37"/>
      <c r="F243" s="189" t="s">
        <v>1518</v>
      </c>
      <c r="G243" s="37"/>
      <c r="H243" s="37"/>
      <c r="I243" s="190"/>
      <c r="J243" s="37"/>
      <c r="K243" s="37"/>
      <c r="L243" s="40"/>
      <c r="M243" s="191"/>
      <c r="N243" s="192"/>
      <c r="O243" s="65"/>
      <c r="P243" s="65"/>
      <c r="Q243" s="65"/>
      <c r="R243" s="65"/>
      <c r="S243" s="65"/>
      <c r="T243" s="66"/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T243" s="18" t="s">
        <v>195</v>
      </c>
      <c r="AU243" s="18" t="s">
        <v>81</v>
      </c>
    </row>
    <row r="244" spans="1:65" s="15" customFormat="1" ht="11.25">
      <c r="B244" s="216"/>
      <c r="C244" s="217"/>
      <c r="D244" s="195" t="s">
        <v>197</v>
      </c>
      <c r="E244" s="218" t="s">
        <v>19</v>
      </c>
      <c r="F244" s="219" t="s">
        <v>1736</v>
      </c>
      <c r="G244" s="217"/>
      <c r="H244" s="218" t="s">
        <v>19</v>
      </c>
      <c r="I244" s="220"/>
      <c r="J244" s="217"/>
      <c r="K244" s="217"/>
      <c r="L244" s="221"/>
      <c r="M244" s="222"/>
      <c r="N244" s="223"/>
      <c r="O244" s="223"/>
      <c r="P244" s="223"/>
      <c r="Q244" s="223"/>
      <c r="R244" s="223"/>
      <c r="S244" s="223"/>
      <c r="T244" s="224"/>
      <c r="AT244" s="225" t="s">
        <v>197</v>
      </c>
      <c r="AU244" s="225" t="s">
        <v>81</v>
      </c>
      <c r="AV244" s="15" t="s">
        <v>79</v>
      </c>
      <c r="AW244" s="15" t="s">
        <v>33</v>
      </c>
      <c r="AX244" s="15" t="s">
        <v>71</v>
      </c>
      <c r="AY244" s="225" t="s">
        <v>187</v>
      </c>
    </row>
    <row r="245" spans="1:65" s="13" customFormat="1" ht="11.25">
      <c r="B245" s="193"/>
      <c r="C245" s="194"/>
      <c r="D245" s="195" t="s">
        <v>197</v>
      </c>
      <c r="E245" s="196" t="s">
        <v>19</v>
      </c>
      <c r="F245" s="197" t="s">
        <v>1571</v>
      </c>
      <c r="G245" s="194"/>
      <c r="H245" s="198">
        <v>51.38</v>
      </c>
      <c r="I245" s="199"/>
      <c r="J245" s="194"/>
      <c r="K245" s="194"/>
      <c r="L245" s="200"/>
      <c r="M245" s="201"/>
      <c r="N245" s="202"/>
      <c r="O245" s="202"/>
      <c r="P245" s="202"/>
      <c r="Q245" s="202"/>
      <c r="R245" s="202"/>
      <c r="S245" s="202"/>
      <c r="T245" s="203"/>
      <c r="AT245" s="204" t="s">
        <v>197</v>
      </c>
      <c r="AU245" s="204" t="s">
        <v>81</v>
      </c>
      <c r="AV245" s="13" t="s">
        <v>81</v>
      </c>
      <c r="AW245" s="13" t="s">
        <v>33</v>
      </c>
      <c r="AX245" s="13" t="s">
        <v>79</v>
      </c>
      <c r="AY245" s="204" t="s">
        <v>187</v>
      </c>
    </row>
    <row r="246" spans="1:65" s="12" customFormat="1" ht="22.9" customHeight="1">
      <c r="B246" s="159"/>
      <c r="C246" s="160"/>
      <c r="D246" s="161" t="s">
        <v>70</v>
      </c>
      <c r="E246" s="173" t="s">
        <v>658</v>
      </c>
      <c r="F246" s="173" t="s">
        <v>659</v>
      </c>
      <c r="G246" s="160"/>
      <c r="H246" s="160"/>
      <c r="I246" s="163"/>
      <c r="J246" s="174">
        <f>BK246</f>
        <v>0</v>
      </c>
      <c r="K246" s="160"/>
      <c r="L246" s="165"/>
      <c r="M246" s="166"/>
      <c r="N246" s="167"/>
      <c r="O246" s="167"/>
      <c r="P246" s="168">
        <f>SUM(P247:P253)</f>
        <v>0</v>
      </c>
      <c r="Q246" s="167"/>
      <c r="R246" s="168">
        <f>SUM(R247:R253)</f>
        <v>0</v>
      </c>
      <c r="S246" s="167"/>
      <c r="T246" s="169">
        <f>SUM(T247:T253)</f>
        <v>0</v>
      </c>
      <c r="AR246" s="170" t="s">
        <v>79</v>
      </c>
      <c r="AT246" s="171" t="s">
        <v>70</v>
      </c>
      <c r="AU246" s="171" t="s">
        <v>79</v>
      </c>
      <c r="AY246" s="170" t="s">
        <v>187</v>
      </c>
      <c r="BK246" s="172">
        <f>SUM(BK247:BK253)</f>
        <v>0</v>
      </c>
    </row>
    <row r="247" spans="1:65" s="2" customFormat="1" ht="24.2" customHeight="1">
      <c r="A247" s="35"/>
      <c r="B247" s="36"/>
      <c r="C247" s="175" t="s">
        <v>888</v>
      </c>
      <c r="D247" s="175" t="s">
        <v>189</v>
      </c>
      <c r="E247" s="176" t="s">
        <v>661</v>
      </c>
      <c r="F247" s="177" t="s">
        <v>662</v>
      </c>
      <c r="G247" s="178" t="s">
        <v>330</v>
      </c>
      <c r="H247" s="179">
        <v>0.224</v>
      </c>
      <c r="I247" s="180"/>
      <c r="J247" s="181">
        <f>ROUND(I247*H247,2)</f>
        <v>0</v>
      </c>
      <c r="K247" s="177" t="s">
        <v>192</v>
      </c>
      <c r="L247" s="40"/>
      <c r="M247" s="182" t="s">
        <v>19</v>
      </c>
      <c r="N247" s="183" t="s">
        <v>42</v>
      </c>
      <c r="O247" s="65"/>
      <c r="P247" s="184">
        <f>O247*H247</f>
        <v>0</v>
      </c>
      <c r="Q247" s="184">
        <v>0</v>
      </c>
      <c r="R247" s="184">
        <f>Q247*H247</f>
        <v>0</v>
      </c>
      <c r="S247" s="184">
        <v>0</v>
      </c>
      <c r="T247" s="185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86" t="s">
        <v>193</v>
      </c>
      <c r="AT247" s="186" t="s">
        <v>189</v>
      </c>
      <c r="AU247" s="186" t="s">
        <v>81</v>
      </c>
      <c r="AY247" s="18" t="s">
        <v>187</v>
      </c>
      <c r="BE247" s="187">
        <f>IF(N247="základní",J247,0)</f>
        <v>0</v>
      </c>
      <c r="BF247" s="187">
        <f>IF(N247="snížená",J247,0)</f>
        <v>0</v>
      </c>
      <c r="BG247" s="187">
        <f>IF(N247="zákl. přenesená",J247,0)</f>
        <v>0</v>
      </c>
      <c r="BH247" s="187">
        <f>IF(N247="sníž. přenesená",J247,0)</f>
        <v>0</v>
      </c>
      <c r="BI247" s="187">
        <f>IF(N247="nulová",J247,0)</f>
        <v>0</v>
      </c>
      <c r="BJ247" s="18" t="s">
        <v>79</v>
      </c>
      <c r="BK247" s="187">
        <f>ROUND(I247*H247,2)</f>
        <v>0</v>
      </c>
      <c r="BL247" s="18" t="s">
        <v>193</v>
      </c>
      <c r="BM247" s="186" t="s">
        <v>1737</v>
      </c>
    </row>
    <row r="248" spans="1:65" s="2" customFormat="1" ht="11.25">
      <c r="A248" s="35"/>
      <c r="B248" s="36"/>
      <c r="C248" s="37"/>
      <c r="D248" s="188" t="s">
        <v>195</v>
      </c>
      <c r="E248" s="37"/>
      <c r="F248" s="189" t="s">
        <v>664</v>
      </c>
      <c r="G248" s="37"/>
      <c r="H248" s="37"/>
      <c r="I248" s="190"/>
      <c r="J248" s="37"/>
      <c r="K248" s="37"/>
      <c r="L248" s="40"/>
      <c r="M248" s="191"/>
      <c r="N248" s="192"/>
      <c r="O248" s="65"/>
      <c r="P248" s="65"/>
      <c r="Q248" s="65"/>
      <c r="R248" s="65"/>
      <c r="S248" s="65"/>
      <c r="T248" s="66"/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T248" s="18" t="s">
        <v>195</v>
      </c>
      <c r="AU248" s="18" t="s">
        <v>81</v>
      </c>
    </row>
    <row r="249" spans="1:65" s="2" customFormat="1" ht="24.2" customHeight="1">
      <c r="A249" s="35"/>
      <c r="B249" s="36"/>
      <c r="C249" s="175" t="s">
        <v>514</v>
      </c>
      <c r="D249" s="175" t="s">
        <v>189</v>
      </c>
      <c r="E249" s="176" t="s">
        <v>667</v>
      </c>
      <c r="F249" s="177" t="s">
        <v>668</v>
      </c>
      <c r="G249" s="178" t="s">
        <v>330</v>
      </c>
      <c r="H249" s="179">
        <v>2.464</v>
      </c>
      <c r="I249" s="180"/>
      <c r="J249" s="181">
        <f>ROUND(I249*H249,2)</f>
        <v>0</v>
      </c>
      <c r="K249" s="177" t="s">
        <v>192</v>
      </c>
      <c r="L249" s="40"/>
      <c r="M249" s="182" t="s">
        <v>19</v>
      </c>
      <c r="N249" s="183" t="s">
        <v>42</v>
      </c>
      <c r="O249" s="65"/>
      <c r="P249" s="184">
        <f>O249*H249</f>
        <v>0</v>
      </c>
      <c r="Q249" s="184">
        <v>0</v>
      </c>
      <c r="R249" s="184">
        <f>Q249*H249</f>
        <v>0</v>
      </c>
      <c r="S249" s="184">
        <v>0</v>
      </c>
      <c r="T249" s="185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186" t="s">
        <v>193</v>
      </c>
      <c r="AT249" s="186" t="s">
        <v>189</v>
      </c>
      <c r="AU249" s="186" t="s">
        <v>81</v>
      </c>
      <c r="AY249" s="18" t="s">
        <v>187</v>
      </c>
      <c r="BE249" s="187">
        <f>IF(N249="základní",J249,0)</f>
        <v>0</v>
      </c>
      <c r="BF249" s="187">
        <f>IF(N249="snížená",J249,0)</f>
        <v>0</v>
      </c>
      <c r="BG249" s="187">
        <f>IF(N249="zákl. přenesená",J249,0)</f>
        <v>0</v>
      </c>
      <c r="BH249" s="187">
        <f>IF(N249="sníž. přenesená",J249,0)</f>
        <v>0</v>
      </c>
      <c r="BI249" s="187">
        <f>IF(N249="nulová",J249,0)</f>
        <v>0</v>
      </c>
      <c r="BJ249" s="18" t="s">
        <v>79</v>
      </c>
      <c r="BK249" s="187">
        <f>ROUND(I249*H249,2)</f>
        <v>0</v>
      </c>
      <c r="BL249" s="18" t="s">
        <v>193</v>
      </c>
      <c r="BM249" s="186" t="s">
        <v>1738</v>
      </c>
    </row>
    <row r="250" spans="1:65" s="2" customFormat="1" ht="11.25">
      <c r="A250" s="35"/>
      <c r="B250" s="36"/>
      <c r="C250" s="37"/>
      <c r="D250" s="188" t="s">
        <v>195</v>
      </c>
      <c r="E250" s="37"/>
      <c r="F250" s="189" t="s">
        <v>670</v>
      </c>
      <c r="G250" s="37"/>
      <c r="H250" s="37"/>
      <c r="I250" s="190"/>
      <c r="J250" s="37"/>
      <c r="K250" s="37"/>
      <c r="L250" s="40"/>
      <c r="M250" s="191"/>
      <c r="N250" s="192"/>
      <c r="O250" s="65"/>
      <c r="P250" s="65"/>
      <c r="Q250" s="65"/>
      <c r="R250" s="65"/>
      <c r="S250" s="65"/>
      <c r="T250" s="66"/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T250" s="18" t="s">
        <v>195</v>
      </c>
      <c r="AU250" s="18" t="s">
        <v>81</v>
      </c>
    </row>
    <row r="251" spans="1:65" s="13" customFormat="1" ht="11.25">
      <c r="B251" s="193"/>
      <c r="C251" s="194"/>
      <c r="D251" s="195" t="s">
        <v>197</v>
      </c>
      <c r="E251" s="194"/>
      <c r="F251" s="197" t="s">
        <v>1739</v>
      </c>
      <c r="G251" s="194"/>
      <c r="H251" s="198">
        <v>2.464</v>
      </c>
      <c r="I251" s="199"/>
      <c r="J251" s="194"/>
      <c r="K251" s="194"/>
      <c r="L251" s="200"/>
      <c r="M251" s="201"/>
      <c r="N251" s="202"/>
      <c r="O251" s="202"/>
      <c r="P251" s="202"/>
      <c r="Q251" s="202"/>
      <c r="R251" s="202"/>
      <c r="S251" s="202"/>
      <c r="T251" s="203"/>
      <c r="AT251" s="204" t="s">
        <v>197</v>
      </c>
      <c r="AU251" s="204" t="s">
        <v>81</v>
      </c>
      <c r="AV251" s="13" t="s">
        <v>81</v>
      </c>
      <c r="AW251" s="13" t="s">
        <v>4</v>
      </c>
      <c r="AX251" s="13" t="s">
        <v>79</v>
      </c>
      <c r="AY251" s="204" t="s">
        <v>187</v>
      </c>
    </row>
    <row r="252" spans="1:65" s="2" customFormat="1" ht="24.2" customHeight="1">
      <c r="A252" s="35"/>
      <c r="B252" s="36"/>
      <c r="C252" s="175" t="s">
        <v>526</v>
      </c>
      <c r="D252" s="175" t="s">
        <v>189</v>
      </c>
      <c r="E252" s="176" t="s">
        <v>690</v>
      </c>
      <c r="F252" s="177" t="s">
        <v>329</v>
      </c>
      <c r="G252" s="178" t="s">
        <v>330</v>
      </c>
      <c r="H252" s="179">
        <v>0.224</v>
      </c>
      <c r="I252" s="180"/>
      <c r="J252" s="181">
        <f>ROUND(I252*H252,2)</f>
        <v>0</v>
      </c>
      <c r="K252" s="177" t="s">
        <v>192</v>
      </c>
      <c r="L252" s="40"/>
      <c r="M252" s="182" t="s">
        <v>19</v>
      </c>
      <c r="N252" s="183" t="s">
        <v>42</v>
      </c>
      <c r="O252" s="65"/>
      <c r="P252" s="184">
        <f>O252*H252</f>
        <v>0</v>
      </c>
      <c r="Q252" s="184">
        <v>0</v>
      </c>
      <c r="R252" s="184">
        <f>Q252*H252</f>
        <v>0</v>
      </c>
      <c r="S252" s="184">
        <v>0</v>
      </c>
      <c r="T252" s="185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86" t="s">
        <v>193</v>
      </c>
      <c r="AT252" s="186" t="s">
        <v>189</v>
      </c>
      <c r="AU252" s="186" t="s">
        <v>81</v>
      </c>
      <c r="AY252" s="18" t="s">
        <v>187</v>
      </c>
      <c r="BE252" s="187">
        <f>IF(N252="základní",J252,0)</f>
        <v>0</v>
      </c>
      <c r="BF252" s="187">
        <f>IF(N252="snížená",J252,0)</f>
        <v>0</v>
      </c>
      <c r="BG252" s="187">
        <f>IF(N252="zákl. přenesená",J252,0)</f>
        <v>0</v>
      </c>
      <c r="BH252" s="187">
        <f>IF(N252="sníž. přenesená",J252,0)</f>
        <v>0</v>
      </c>
      <c r="BI252" s="187">
        <f>IF(N252="nulová",J252,0)</f>
        <v>0</v>
      </c>
      <c r="BJ252" s="18" t="s">
        <v>79</v>
      </c>
      <c r="BK252" s="187">
        <f>ROUND(I252*H252,2)</f>
        <v>0</v>
      </c>
      <c r="BL252" s="18" t="s">
        <v>193</v>
      </c>
      <c r="BM252" s="186" t="s">
        <v>1740</v>
      </c>
    </row>
    <row r="253" spans="1:65" s="2" customFormat="1" ht="11.25">
      <c r="A253" s="35"/>
      <c r="B253" s="36"/>
      <c r="C253" s="37"/>
      <c r="D253" s="188" t="s">
        <v>195</v>
      </c>
      <c r="E253" s="37"/>
      <c r="F253" s="189" t="s">
        <v>692</v>
      </c>
      <c r="G253" s="37"/>
      <c r="H253" s="37"/>
      <c r="I253" s="190"/>
      <c r="J253" s="37"/>
      <c r="K253" s="37"/>
      <c r="L253" s="40"/>
      <c r="M253" s="191"/>
      <c r="N253" s="192"/>
      <c r="O253" s="65"/>
      <c r="P253" s="65"/>
      <c r="Q253" s="65"/>
      <c r="R253" s="65"/>
      <c r="S253" s="65"/>
      <c r="T253" s="66"/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T253" s="18" t="s">
        <v>195</v>
      </c>
      <c r="AU253" s="18" t="s">
        <v>81</v>
      </c>
    </row>
    <row r="254" spans="1:65" s="12" customFormat="1" ht="22.9" customHeight="1">
      <c r="B254" s="159"/>
      <c r="C254" s="160"/>
      <c r="D254" s="161" t="s">
        <v>70</v>
      </c>
      <c r="E254" s="173" t="s">
        <v>700</v>
      </c>
      <c r="F254" s="173" t="s">
        <v>701</v>
      </c>
      <c r="G254" s="160"/>
      <c r="H254" s="160"/>
      <c r="I254" s="163"/>
      <c r="J254" s="174">
        <f>BK254</f>
        <v>0</v>
      </c>
      <c r="K254" s="160"/>
      <c r="L254" s="165"/>
      <c r="M254" s="166"/>
      <c r="N254" s="167"/>
      <c r="O254" s="167"/>
      <c r="P254" s="168">
        <f>SUM(P255:P256)</f>
        <v>0</v>
      </c>
      <c r="Q254" s="167"/>
      <c r="R254" s="168">
        <f>SUM(R255:R256)</f>
        <v>0</v>
      </c>
      <c r="S254" s="167"/>
      <c r="T254" s="169">
        <f>SUM(T255:T256)</f>
        <v>0</v>
      </c>
      <c r="AR254" s="170" t="s">
        <v>79</v>
      </c>
      <c r="AT254" s="171" t="s">
        <v>70</v>
      </c>
      <c r="AU254" s="171" t="s">
        <v>79</v>
      </c>
      <c r="AY254" s="170" t="s">
        <v>187</v>
      </c>
      <c r="BK254" s="172">
        <f>SUM(BK255:BK256)</f>
        <v>0</v>
      </c>
    </row>
    <row r="255" spans="1:65" s="2" customFormat="1" ht="24.2" customHeight="1">
      <c r="A255" s="35"/>
      <c r="B255" s="36"/>
      <c r="C255" s="175" t="s">
        <v>531</v>
      </c>
      <c r="D255" s="175" t="s">
        <v>189</v>
      </c>
      <c r="E255" s="176" t="s">
        <v>1561</v>
      </c>
      <c r="F255" s="177" t="s">
        <v>1562</v>
      </c>
      <c r="G255" s="178" t="s">
        <v>330</v>
      </c>
      <c r="H255" s="179">
        <v>1.397</v>
      </c>
      <c r="I255" s="180"/>
      <c r="J255" s="181">
        <f>ROUND(I255*H255,2)</f>
        <v>0</v>
      </c>
      <c r="K255" s="177" t="s">
        <v>192</v>
      </c>
      <c r="L255" s="40"/>
      <c r="M255" s="182" t="s">
        <v>19</v>
      </c>
      <c r="N255" s="183" t="s">
        <v>42</v>
      </c>
      <c r="O255" s="65"/>
      <c r="P255" s="184">
        <f>O255*H255</f>
        <v>0</v>
      </c>
      <c r="Q255" s="184">
        <v>0</v>
      </c>
      <c r="R255" s="184">
        <f>Q255*H255</f>
        <v>0</v>
      </c>
      <c r="S255" s="184">
        <v>0</v>
      </c>
      <c r="T255" s="185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186" t="s">
        <v>193</v>
      </c>
      <c r="AT255" s="186" t="s">
        <v>189</v>
      </c>
      <c r="AU255" s="186" t="s">
        <v>81</v>
      </c>
      <c r="AY255" s="18" t="s">
        <v>187</v>
      </c>
      <c r="BE255" s="187">
        <f>IF(N255="základní",J255,0)</f>
        <v>0</v>
      </c>
      <c r="BF255" s="187">
        <f>IF(N255="snížená",J255,0)</f>
        <v>0</v>
      </c>
      <c r="BG255" s="187">
        <f>IF(N255="zákl. přenesená",J255,0)</f>
        <v>0</v>
      </c>
      <c r="BH255" s="187">
        <f>IF(N255="sníž. přenesená",J255,0)</f>
        <v>0</v>
      </c>
      <c r="BI255" s="187">
        <f>IF(N255="nulová",J255,0)</f>
        <v>0</v>
      </c>
      <c r="BJ255" s="18" t="s">
        <v>79</v>
      </c>
      <c r="BK255" s="187">
        <f>ROUND(I255*H255,2)</f>
        <v>0</v>
      </c>
      <c r="BL255" s="18" t="s">
        <v>193</v>
      </c>
      <c r="BM255" s="186" t="s">
        <v>1741</v>
      </c>
    </row>
    <row r="256" spans="1:65" s="2" customFormat="1" ht="11.25">
      <c r="A256" s="35"/>
      <c r="B256" s="36"/>
      <c r="C256" s="37"/>
      <c r="D256" s="188" t="s">
        <v>195</v>
      </c>
      <c r="E256" s="37"/>
      <c r="F256" s="189" t="s">
        <v>1564</v>
      </c>
      <c r="G256" s="37"/>
      <c r="H256" s="37"/>
      <c r="I256" s="190"/>
      <c r="J256" s="37"/>
      <c r="K256" s="37"/>
      <c r="L256" s="40"/>
      <c r="M256" s="247"/>
      <c r="N256" s="248"/>
      <c r="O256" s="249"/>
      <c r="P256" s="249"/>
      <c r="Q256" s="249"/>
      <c r="R256" s="249"/>
      <c r="S256" s="249"/>
      <c r="T256" s="250"/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T256" s="18" t="s">
        <v>195</v>
      </c>
      <c r="AU256" s="18" t="s">
        <v>81</v>
      </c>
    </row>
    <row r="257" spans="1:31" s="2" customFormat="1" ht="6.95" customHeight="1">
      <c r="A257" s="35"/>
      <c r="B257" s="48"/>
      <c r="C257" s="49"/>
      <c r="D257" s="49"/>
      <c r="E257" s="49"/>
      <c r="F257" s="49"/>
      <c r="G257" s="49"/>
      <c r="H257" s="49"/>
      <c r="I257" s="49"/>
      <c r="J257" s="49"/>
      <c r="K257" s="49"/>
      <c r="L257" s="40"/>
      <c r="M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</row>
  </sheetData>
  <sheetProtection algorithmName="SHA-512" hashValue="CnMBjGDdPIcBbzijN+2WLtWQ53gLiX7zHkRL/8A36Ep0VDJdJ8lu0L0CdCID1qAlRSQivYjCEIg7B53KvZeB2w==" saltValue="+Zr1mWNiNwRa/r8UMmKW0zkp2R3suIqDF/DCLmcxKXuVfJXDVa6hkkgRZB/L8RfWClrQ0mDi/aeIumR3TN+YrQ==" spinCount="100000" sheet="1" objects="1" scenarios="1" formatColumns="0" formatRows="0" autoFilter="0"/>
  <autoFilter ref="C85:K256"/>
  <mergeCells count="9">
    <mergeCell ref="E50:H50"/>
    <mergeCell ref="E76:H76"/>
    <mergeCell ref="E78:H78"/>
    <mergeCell ref="L2:V2"/>
    <mergeCell ref="E7:H7"/>
    <mergeCell ref="E9:H9"/>
    <mergeCell ref="E18:H18"/>
    <mergeCell ref="E27:H27"/>
    <mergeCell ref="E48:H48"/>
  </mergeCells>
  <hyperlinks>
    <hyperlink ref="F90" r:id="rId1"/>
    <hyperlink ref="F92" r:id="rId2"/>
    <hyperlink ref="F94" r:id="rId3"/>
    <hyperlink ref="F97" r:id="rId4"/>
    <hyperlink ref="F100" r:id="rId5"/>
    <hyperlink ref="F103" r:id="rId6"/>
    <hyperlink ref="F106" r:id="rId7"/>
    <hyperlink ref="F109" r:id="rId8"/>
    <hyperlink ref="F117" r:id="rId9"/>
    <hyperlink ref="F120" r:id="rId10"/>
    <hyperlink ref="F123" r:id="rId11"/>
    <hyperlink ref="F126" r:id="rId12"/>
    <hyperlink ref="F128" r:id="rId13"/>
    <hyperlink ref="F130" r:id="rId14"/>
    <hyperlink ref="F132" r:id="rId15"/>
    <hyperlink ref="F134" r:id="rId16"/>
    <hyperlink ref="F138" r:id="rId17"/>
    <hyperlink ref="F142" r:id="rId18"/>
    <hyperlink ref="F145" r:id="rId19"/>
    <hyperlink ref="F148" r:id="rId20"/>
    <hyperlink ref="F151" r:id="rId21"/>
    <hyperlink ref="F154" r:id="rId22"/>
    <hyperlink ref="F158" r:id="rId23"/>
    <hyperlink ref="F163" r:id="rId24"/>
    <hyperlink ref="F169" r:id="rId25"/>
    <hyperlink ref="F172" r:id="rId26"/>
    <hyperlink ref="F179" r:id="rId27"/>
    <hyperlink ref="F181" r:id="rId28"/>
    <hyperlink ref="F183" r:id="rId29"/>
    <hyperlink ref="F185" r:id="rId30"/>
    <hyperlink ref="F191" r:id="rId31"/>
    <hyperlink ref="F196" r:id="rId32"/>
    <hyperlink ref="F199" r:id="rId33"/>
    <hyperlink ref="F204" r:id="rId34"/>
    <hyperlink ref="F209" r:id="rId35"/>
    <hyperlink ref="F216" r:id="rId36"/>
    <hyperlink ref="F219" r:id="rId37"/>
    <hyperlink ref="F223" r:id="rId38"/>
    <hyperlink ref="F226" r:id="rId39"/>
    <hyperlink ref="F229" r:id="rId40"/>
    <hyperlink ref="F232" r:id="rId41"/>
    <hyperlink ref="F234" r:id="rId42"/>
    <hyperlink ref="F238" r:id="rId43"/>
    <hyperlink ref="F240" r:id="rId44"/>
    <hyperlink ref="F243" r:id="rId45"/>
    <hyperlink ref="F248" r:id="rId46"/>
    <hyperlink ref="F250" r:id="rId47"/>
    <hyperlink ref="F253" r:id="rId48"/>
    <hyperlink ref="F256" r:id="rId49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5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92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6"/>
      <c r="M2" s="296"/>
      <c r="N2" s="296"/>
      <c r="O2" s="296"/>
      <c r="P2" s="296"/>
      <c r="Q2" s="296"/>
      <c r="R2" s="296"/>
      <c r="S2" s="296"/>
      <c r="T2" s="296"/>
      <c r="U2" s="296"/>
      <c r="V2" s="296"/>
      <c r="AT2" s="18" t="s">
        <v>100</v>
      </c>
    </row>
    <row r="3" spans="1:46" s="1" customFormat="1" ht="6.95" hidden="1" customHeight="1">
      <c r="B3" s="103"/>
      <c r="C3" s="104"/>
      <c r="D3" s="104"/>
      <c r="E3" s="104"/>
      <c r="F3" s="104"/>
      <c r="G3" s="104"/>
      <c r="H3" s="104"/>
      <c r="I3" s="104"/>
      <c r="J3" s="104"/>
      <c r="K3" s="104"/>
      <c r="L3" s="21"/>
      <c r="AT3" s="18" t="s">
        <v>81</v>
      </c>
    </row>
    <row r="4" spans="1:46" s="1" customFormat="1" ht="24.95" hidden="1" customHeight="1">
      <c r="B4" s="21"/>
      <c r="D4" s="105" t="s">
        <v>130</v>
      </c>
      <c r="L4" s="21"/>
      <c r="M4" s="106" t="s">
        <v>10</v>
      </c>
      <c r="AT4" s="18" t="s">
        <v>4</v>
      </c>
    </row>
    <row r="5" spans="1:46" s="1" customFormat="1" ht="6.95" hidden="1" customHeight="1">
      <c r="B5" s="21"/>
      <c r="L5" s="21"/>
    </row>
    <row r="6" spans="1:46" s="1" customFormat="1" ht="12" hidden="1" customHeight="1">
      <c r="B6" s="21"/>
      <c r="D6" s="107" t="s">
        <v>16</v>
      </c>
      <c r="L6" s="21"/>
    </row>
    <row r="7" spans="1:46" s="1" customFormat="1" ht="16.5" hidden="1" customHeight="1">
      <c r="B7" s="21"/>
      <c r="E7" s="310" t="str">
        <f>'Rekapitulace stavby'!K6</f>
        <v>Splašková kanalizace Němčice</v>
      </c>
      <c r="F7" s="311"/>
      <c r="G7" s="311"/>
      <c r="H7" s="311"/>
      <c r="L7" s="21"/>
    </row>
    <row r="8" spans="1:46" s="2" customFormat="1" ht="12" hidden="1" customHeight="1">
      <c r="A8" s="35"/>
      <c r="B8" s="40"/>
      <c r="C8" s="35"/>
      <c r="D8" s="107" t="s">
        <v>142</v>
      </c>
      <c r="E8" s="35"/>
      <c r="F8" s="35"/>
      <c r="G8" s="35"/>
      <c r="H8" s="35"/>
      <c r="I8" s="35"/>
      <c r="J8" s="35"/>
      <c r="K8" s="35"/>
      <c r="L8" s="108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hidden="1" customHeight="1">
      <c r="A9" s="35"/>
      <c r="B9" s="40"/>
      <c r="C9" s="35"/>
      <c r="D9" s="35"/>
      <c r="E9" s="312" t="s">
        <v>1742</v>
      </c>
      <c r="F9" s="313"/>
      <c r="G9" s="313"/>
      <c r="H9" s="313"/>
      <c r="I9" s="35"/>
      <c r="J9" s="35"/>
      <c r="K9" s="35"/>
      <c r="L9" s="108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1.25" hidden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108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hidden="1" customHeight="1">
      <c r="A11" s="35"/>
      <c r="B11" s="40"/>
      <c r="C11" s="35"/>
      <c r="D11" s="107" t="s">
        <v>18</v>
      </c>
      <c r="E11" s="35"/>
      <c r="F11" s="109" t="s">
        <v>19</v>
      </c>
      <c r="G11" s="35"/>
      <c r="H11" s="35"/>
      <c r="I11" s="107" t="s">
        <v>20</v>
      </c>
      <c r="J11" s="109" t="s">
        <v>19</v>
      </c>
      <c r="K11" s="35"/>
      <c r="L11" s="108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hidden="1" customHeight="1">
      <c r="A12" s="35"/>
      <c r="B12" s="40"/>
      <c r="C12" s="35"/>
      <c r="D12" s="107" t="s">
        <v>21</v>
      </c>
      <c r="E12" s="35"/>
      <c r="F12" s="109" t="s">
        <v>22</v>
      </c>
      <c r="G12" s="35"/>
      <c r="H12" s="35"/>
      <c r="I12" s="107" t="s">
        <v>23</v>
      </c>
      <c r="J12" s="110" t="str">
        <f>'Rekapitulace stavby'!AN8</f>
        <v>26. 5. 2025</v>
      </c>
      <c r="K12" s="35"/>
      <c r="L12" s="108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hidden="1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108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hidden="1" customHeight="1">
      <c r="A14" s="35"/>
      <c r="B14" s="40"/>
      <c r="C14" s="35"/>
      <c r="D14" s="107" t="s">
        <v>25</v>
      </c>
      <c r="E14" s="35"/>
      <c r="F14" s="35"/>
      <c r="G14" s="35"/>
      <c r="H14" s="35"/>
      <c r="I14" s="107" t="s">
        <v>26</v>
      </c>
      <c r="J14" s="109" t="s">
        <v>19</v>
      </c>
      <c r="K14" s="35"/>
      <c r="L14" s="108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hidden="1" customHeight="1">
      <c r="A15" s="35"/>
      <c r="B15" s="40"/>
      <c r="C15" s="35"/>
      <c r="D15" s="35"/>
      <c r="E15" s="109" t="s">
        <v>27</v>
      </c>
      <c r="F15" s="35"/>
      <c r="G15" s="35"/>
      <c r="H15" s="35"/>
      <c r="I15" s="107" t="s">
        <v>28</v>
      </c>
      <c r="J15" s="109" t="s">
        <v>19</v>
      </c>
      <c r="K15" s="35"/>
      <c r="L15" s="108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hidden="1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108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hidden="1" customHeight="1">
      <c r="A17" s="35"/>
      <c r="B17" s="40"/>
      <c r="C17" s="35"/>
      <c r="D17" s="107" t="s">
        <v>29</v>
      </c>
      <c r="E17" s="35"/>
      <c r="F17" s="35"/>
      <c r="G17" s="35"/>
      <c r="H17" s="35"/>
      <c r="I17" s="107" t="s">
        <v>26</v>
      </c>
      <c r="J17" s="31" t="str">
        <f>'Rekapitulace stavby'!AN13</f>
        <v>Vyplň údaj</v>
      </c>
      <c r="K17" s="35"/>
      <c r="L17" s="108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hidden="1" customHeight="1">
      <c r="A18" s="35"/>
      <c r="B18" s="40"/>
      <c r="C18" s="35"/>
      <c r="D18" s="35"/>
      <c r="E18" s="314" t="str">
        <f>'Rekapitulace stavby'!E14</f>
        <v>Vyplň údaj</v>
      </c>
      <c r="F18" s="315"/>
      <c r="G18" s="315"/>
      <c r="H18" s="315"/>
      <c r="I18" s="107" t="s">
        <v>28</v>
      </c>
      <c r="J18" s="31" t="str">
        <f>'Rekapitulace stavby'!AN14</f>
        <v>Vyplň údaj</v>
      </c>
      <c r="K18" s="35"/>
      <c r="L18" s="108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hidden="1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108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hidden="1" customHeight="1">
      <c r="A20" s="35"/>
      <c r="B20" s="40"/>
      <c r="C20" s="35"/>
      <c r="D20" s="107" t="s">
        <v>31</v>
      </c>
      <c r="E20" s="35"/>
      <c r="F20" s="35"/>
      <c r="G20" s="35"/>
      <c r="H20" s="35"/>
      <c r="I20" s="107" t="s">
        <v>26</v>
      </c>
      <c r="J20" s="109" t="s">
        <v>19</v>
      </c>
      <c r="K20" s="35"/>
      <c r="L20" s="108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hidden="1" customHeight="1">
      <c r="A21" s="35"/>
      <c r="B21" s="40"/>
      <c r="C21" s="35"/>
      <c r="D21" s="35"/>
      <c r="E21" s="109" t="s">
        <v>32</v>
      </c>
      <c r="F21" s="35"/>
      <c r="G21" s="35"/>
      <c r="H21" s="35"/>
      <c r="I21" s="107" t="s">
        <v>28</v>
      </c>
      <c r="J21" s="109" t="s">
        <v>19</v>
      </c>
      <c r="K21" s="35"/>
      <c r="L21" s="108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hidden="1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108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hidden="1" customHeight="1">
      <c r="A23" s="35"/>
      <c r="B23" s="40"/>
      <c r="C23" s="35"/>
      <c r="D23" s="107" t="s">
        <v>34</v>
      </c>
      <c r="E23" s="35"/>
      <c r="F23" s="35"/>
      <c r="G23" s="35"/>
      <c r="H23" s="35"/>
      <c r="I23" s="107" t="s">
        <v>26</v>
      </c>
      <c r="J23" s="109" t="s">
        <v>19</v>
      </c>
      <c r="K23" s="35"/>
      <c r="L23" s="108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hidden="1" customHeight="1">
      <c r="A24" s="35"/>
      <c r="B24" s="40"/>
      <c r="C24" s="35"/>
      <c r="D24" s="35"/>
      <c r="E24" s="109" t="s">
        <v>35</v>
      </c>
      <c r="F24" s="35"/>
      <c r="G24" s="35"/>
      <c r="H24" s="35"/>
      <c r="I24" s="107" t="s">
        <v>28</v>
      </c>
      <c r="J24" s="109" t="s">
        <v>19</v>
      </c>
      <c r="K24" s="35"/>
      <c r="L24" s="108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hidden="1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108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hidden="1" customHeight="1">
      <c r="A26" s="35"/>
      <c r="B26" s="40"/>
      <c r="C26" s="35"/>
      <c r="D26" s="107" t="s">
        <v>36</v>
      </c>
      <c r="E26" s="35"/>
      <c r="F26" s="35"/>
      <c r="G26" s="35"/>
      <c r="H26" s="35"/>
      <c r="I26" s="35"/>
      <c r="J26" s="35"/>
      <c r="K26" s="35"/>
      <c r="L26" s="108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hidden="1" customHeight="1">
      <c r="A27" s="111"/>
      <c r="B27" s="112"/>
      <c r="C27" s="111"/>
      <c r="D27" s="111"/>
      <c r="E27" s="316" t="s">
        <v>19</v>
      </c>
      <c r="F27" s="316"/>
      <c r="G27" s="316"/>
      <c r="H27" s="316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hidden="1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108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hidden="1" customHeight="1">
      <c r="A29" s="35"/>
      <c r="B29" s="40"/>
      <c r="C29" s="35"/>
      <c r="D29" s="114"/>
      <c r="E29" s="114"/>
      <c r="F29" s="114"/>
      <c r="G29" s="114"/>
      <c r="H29" s="114"/>
      <c r="I29" s="114"/>
      <c r="J29" s="114"/>
      <c r="K29" s="114"/>
      <c r="L29" s="108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hidden="1" customHeight="1">
      <c r="A30" s="35"/>
      <c r="B30" s="40"/>
      <c r="C30" s="35"/>
      <c r="D30" s="115" t="s">
        <v>37</v>
      </c>
      <c r="E30" s="35"/>
      <c r="F30" s="35"/>
      <c r="G30" s="35"/>
      <c r="H30" s="35"/>
      <c r="I30" s="35"/>
      <c r="J30" s="116">
        <f>ROUND(J81, 2)</f>
        <v>0</v>
      </c>
      <c r="K30" s="35"/>
      <c r="L30" s="108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hidden="1" customHeight="1">
      <c r="A31" s="35"/>
      <c r="B31" s="40"/>
      <c r="C31" s="35"/>
      <c r="D31" s="114"/>
      <c r="E31" s="114"/>
      <c r="F31" s="114"/>
      <c r="G31" s="114"/>
      <c r="H31" s="114"/>
      <c r="I31" s="114"/>
      <c r="J31" s="114"/>
      <c r="K31" s="114"/>
      <c r="L31" s="108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hidden="1" customHeight="1">
      <c r="A32" s="35"/>
      <c r="B32" s="40"/>
      <c r="C32" s="35"/>
      <c r="D32" s="35"/>
      <c r="E32" s="35"/>
      <c r="F32" s="117" t="s">
        <v>39</v>
      </c>
      <c r="G32" s="35"/>
      <c r="H32" s="35"/>
      <c r="I32" s="117" t="s">
        <v>38</v>
      </c>
      <c r="J32" s="117" t="s">
        <v>40</v>
      </c>
      <c r="K32" s="35"/>
      <c r="L32" s="108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hidden="1" customHeight="1">
      <c r="A33" s="35"/>
      <c r="B33" s="40"/>
      <c r="C33" s="35"/>
      <c r="D33" s="118" t="s">
        <v>41</v>
      </c>
      <c r="E33" s="107" t="s">
        <v>42</v>
      </c>
      <c r="F33" s="119">
        <f>ROUND((SUM(BE81:BE91)),  2)</f>
        <v>0</v>
      </c>
      <c r="G33" s="35"/>
      <c r="H33" s="35"/>
      <c r="I33" s="120">
        <v>0.21</v>
      </c>
      <c r="J33" s="119">
        <f>ROUND(((SUM(BE81:BE91))*I33),  2)</f>
        <v>0</v>
      </c>
      <c r="K33" s="35"/>
      <c r="L33" s="108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hidden="1" customHeight="1">
      <c r="A34" s="35"/>
      <c r="B34" s="40"/>
      <c r="C34" s="35"/>
      <c r="D34" s="35"/>
      <c r="E34" s="107" t="s">
        <v>43</v>
      </c>
      <c r="F34" s="119">
        <f>ROUND((SUM(BF81:BF91)),  2)</f>
        <v>0</v>
      </c>
      <c r="G34" s="35"/>
      <c r="H34" s="35"/>
      <c r="I34" s="120">
        <v>0.12</v>
      </c>
      <c r="J34" s="119">
        <f>ROUND(((SUM(BF81:BF91))*I34),  2)</f>
        <v>0</v>
      </c>
      <c r="K34" s="35"/>
      <c r="L34" s="108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07" t="s">
        <v>44</v>
      </c>
      <c r="F35" s="119">
        <f>ROUND((SUM(BG81:BG91)),  2)</f>
        <v>0</v>
      </c>
      <c r="G35" s="35"/>
      <c r="H35" s="35"/>
      <c r="I35" s="120">
        <v>0.21</v>
      </c>
      <c r="J35" s="119">
        <f>0</f>
        <v>0</v>
      </c>
      <c r="K35" s="35"/>
      <c r="L35" s="108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>
      <c r="A36" s="35"/>
      <c r="B36" s="40"/>
      <c r="C36" s="35"/>
      <c r="D36" s="35"/>
      <c r="E36" s="107" t="s">
        <v>45</v>
      </c>
      <c r="F36" s="119">
        <f>ROUND((SUM(BH81:BH91)),  2)</f>
        <v>0</v>
      </c>
      <c r="G36" s="35"/>
      <c r="H36" s="35"/>
      <c r="I36" s="120">
        <v>0.12</v>
      </c>
      <c r="J36" s="119">
        <f>0</f>
        <v>0</v>
      </c>
      <c r="K36" s="35"/>
      <c r="L36" s="108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07" t="s">
        <v>46</v>
      </c>
      <c r="F37" s="119">
        <f>ROUND((SUM(BI81:BI91)),  2)</f>
        <v>0</v>
      </c>
      <c r="G37" s="35"/>
      <c r="H37" s="35"/>
      <c r="I37" s="120">
        <v>0</v>
      </c>
      <c r="J37" s="119">
        <f>0</f>
        <v>0</v>
      </c>
      <c r="K37" s="35"/>
      <c r="L37" s="108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hidden="1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108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hidden="1" customHeight="1">
      <c r="A39" s="35"/>
      <c r="B39" s="40"/>
      <c r="C39" s="121"/>
      <c r="D39" s="122" t="s">
        <v>47</v>
      </c>
      <c r="E39" s="123"/>
      <c r="F39" s="123"/>
      <c r="G39" s="124" t="s">
        <v>48</v>
      </c>
      <c r="H39" s="125" t="s">
        <v>49</v>
      </c>
      <c r="I39" s="123"/>
      <c r="J39" s="126">
        <f>SUM(J30:J37)</f>
        <v>0</v>
      </c>
      <c r="K39" s="127"/>
      <c r="L39" s="108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128"/>
      <c r="C40" s="129"/>
      <c r="D40" s="129"/>
      <c r="E40" s="129"/>
      <c r="F40" s="129"/>
      <c r="G40" s="129"/>
      <c r="H40" s="129"/>
      <c r="I40" s="129"/>
      <c r="J40" s="129"/>
      <c r="K40" s="129"/>
      <c r="L40" s="108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ht="11.25" hidden="1"/>
    <row r="42" spans="1:31" ht="11.25" hidden="1"/>
    <row r="43" spans="1:31" ht="11.25" hidden="1"/>
    <row r="44" spans="1:31" s="2" customFormat="1" ht="6.95" hidden="1" customHeight="1">
      <c r="A44" s="35"/>
      <c r="B44" s="130"/>
      <c r="C44" s="131"/>
      <c r="D44" s="131"/>
      <c r="E44" s="131"/>
      <c r="F44" s="131"/>
      <c r="G44" s="131"/>
      <c r="H44" s="131"/>
      <c r="I44" s="131"/>
      <c r="J44" s="131"/>
      <c r="K44" s="131"/>
      <c r="L44" s="108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2" customFormat="1" ht="24.95" hidden="1" customHeight="1">
      <c r="A45" s="35"/>
      <c r="B45" s="36"/>
      <c r="C45" s="24" t="s">
        <v>159</v>
      </c>
      <c r="D45" s="37"/>
      <c r="E45" s="37"/>
      <c r="F45" s="37"/>
      <c r="G45" s="37"/>
      <c r="H45" s="37"/>
      <c r="I45" s="37"/>
      <c r="J45" s="37"/>
      <c r="K45" s="37"/>
      <c r="L45" s="108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</row>
    <row r="46" spans="1:31" s="2" customFormat="1" ht="6.95" hidden="1" customHeight="1">
      <c r="A46" s="35"/>
      <c r="B46" s="36"/>
      <c r="C46" s="37"/>
      <c r="D46" s="37"/>
      <c r="E46" s="37"/>
      <c r="F46" s="37"/>
      <c r="G46" s="37"/>
      <c r="H46" s="37"/>
      <c r="I46" s="37"/>
      <c r="J46" s="37"/>
      <c r="K46" s="37"/>
      <c r="L46" s="108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</row>
    <row r="47" spans="1:31" s="2" customFormat="1" ht="12" hidden="1" customHeight="1">
      <c r="A47" s="35"/>
      <c r="B47" s="36"/>
      <c r="C47" s="30" t="s">
        <v>16</v>
      </c>
      <c r="D47" s="37"/>
      <c r="E47" s="37"/>
      <c r="F47" s="37"/>
      <c r="G47" s="37"/>
      <c r="H47" s="37"/>
      <c r="I47" s="37"/>
      <c r="J47" s="37"/>
      <c r="K47" s="37"/>
      <c r="L47" s="108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</row>
    <row r="48" spans="1:31" s="2" customFormat="1" ht="16.5" hidden="1" customHeight="1">
      <c r="A48" s="35"/>
      <c r="B48" s="36"/>
      <c r="C48" s="37"/>
      <c r="D48" s="37"/>
      <c r="E48" s="317" t="str">
        <f>E7</f>
        <v>Splašková kanalizace Němčice</v>
      </c>
      <c r="F48" s="318"/>
      <c r="G48" s="318"/>
      <c r="H48" s="318"/>
      <c r="I48" s="37"/>
      <c r="J48" s="37"/>
      <c r="K48" s="37"/>
      <c r="L48" s="108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</row>
    <row r="49" spans="1:47" s="2" customFormat="1" ht="12" hidden="1" customHeight="1">
      <c r="A49" s="35"/>
      <c r="B49" s="36"/>
      <c r="C49" s="30" t="s">
        <v>142</v>
      </c>
      <c r="D49" s="37"/>
      <c r="E49" s="37"/>
      <c r="F49" s="37"/>
      <c r="G49" s="37"/>
      <c r="H49" s="37"/>
      <c r="I49" s="37"/>
      <c r="J49" s="37"/>
      <c r="K49" s="37"/>
      <c r="L49" s="108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</row>
    <row r="50" spans="1:47" s="2" customFormat="1" ht="16.5" hidden="1" customHeight="1">
      <c r="A50" s="35"/>
      <c r="B50" s="36"/>
      <c r="C50" s="37"/>
      <c r="D50" s="37"/>
      <c r="E50" s="274" t="str">
        <f>E9</f>
        <v>07 - PS 01.1 - Strojnětechnologická část ČSOV 1</v>
      </c>
      <c r="F50" s="319"/>
      <c r="G50" s="319"/>
      <c r="H50" s="319"/>
      <c r="I50" s="37"/>
      <c r="J50" s="37"/>
      <c r="K50" s="37"/>
      <c r="L50" s="108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</row>
    <row r="51" spans="1:47" s="2" customFormat="1" ht="6.95" hidden="1" customHeight="1">
      <c r="A51" s="35"/>
      <c r="B51" s="36"/>
      <c r="C51" s="37"/>
      <c r="D51" s="37"/>
      <c r="E51" s="37"/>
      <c r="F51" s="37"/>
      <c r="G51" s="37"/>
      <c r="H51" s="37"/>
      <c r="I51" s="37"/>
      <c r="J51" s="37"/>
      <c r="K51" s="37"/>
      <c r="L51" s="108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</row>
    <row r="52" spans="1:47" s="2" customFormat="1" ht="12" hidden="1" customHeight="1">
      <c r="A52" s="35"/>
      <c r="B52" s="36"/>
      <c r="C52" s="30" t="s">
        <v>21</v>
      </c>
      <c r="D52" s="37"/>
      <c r="E52" s="37"/>
      <c r="F52" s="28" t="str">
        <f>F12</f>
        <v>Němčice u Luštěnic</v>
      </c>
      <c r="G52" s="37"/>
      <c r="H52" s="37"/>
      <c r="I52" s="30" t="s">
        <v>23</v>
      </c>
      <c r="J52" s="60" t="str">
        <f>IF(J12="","",J12)</f>
        <v>26. 5. 2025</v>
      </c>
      <c r="K52" s="37"/>
      <c r="L52" s="108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</row>
    <row r="53" spans="1:47" s="2" customFormat="1" ht="6.95" hidden="1" customHeight="1">
      <c r="A53" s="35"/>
      <c r="B53" s="36"/>
      <c r="C53" s="37"/>
      <c r="D53" s="37"/>
      <c r="E53" s="37"/>
      <c r="F53" s="37"/>
      <c r="G53" s="37"/>
      <c r="H53" s="37"/>
      <c r="I53" s="37"/>
      <c r="J53" s="37"/>
      <c r="K53" s="37"/>
      <c r="L53" s="108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</row>
    <row r="54" spans="1:47" s="2" customFormat="1" ht="15.2" hidden="1" customHeight="1">
      <c r="A54" s="35"/>
      <c r="B54" s="36"/>
      <c r="C54" s="30" t="s">
        <v>25</v>
      </c>
      <c r="D54" s="37"/>
      <c r="E54" s="37"/>
      <c r="F54" s="28" t="str">
        <f>E15</f>
        <v>Obec Němčice</v>
      </c>
      <c r="G54" s="37"/>
      <c r="H54" s="37"/>
      <c r="I54" s="30" t="s">
        <v>31</v>
      </c>
      <c r="J54" s="33" t="str">
        <f>E21</f>
        <v>VIS Praha</v>
      </c>
      <c r="K54" s="37"/>
      <c r="L54" s="108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</row>
    <row r="55" spans="1:47" s="2" customFormat="1" ht="15.2" hidden="1" customHeight="1">
      <c r="A55" s="35"/>
      <c r="B55" s="36"/>
      <c r="C55" s="30" t="s">
        <v>29</v>
      </c>
      <c r="D55" s="37"/>
      <c r="E55" s="37"/>
      <c r="F55" s="28" t="str">
        <f>IF(E18="","",E18)</f>
        <v>Vyplň údaj</v>
      </c>
      <c r="G55" s="37"/>
      <c r="H55" s="37"/>
      <c r="I55" s="30" t="s">
        <v>34</v>
      </c>
      <c r="J55" s="33" t="str">
        <f>E24</f>
        <v>Ing. Eva Mrvová</v>
      </c>
      <c r="K55" s="37"/>
      <c r="L55" s="108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</row>
    <row r="56" spans="1:47" s="2" customFormat="1" ht="10.35" hidden="1" customHeight="1">
      <c r="A56" s="35"/>
      <c r="B56" s="36"/>
      <c r="C56" s="37"/>
      <c r="D56" s="37"/>
      <c r="E56" s="37"/>
      <c r="F56" s="37"/>
      <c r="G56" s="37"/>
      <c r="H56" s="37"/>
      <c r="I56" s="37"/>
      <c r="J56" s="37"/>
      <c r="K56" s="37"/>
      <c r="L56" s="108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</row>
    <row r="57" spans="1:47" s="2" customFormat="1" ht="29.25" hidden="1" customHeight="1">
      <c r="A57" s="35"/>
      <c r="B57" s="36"/>
      <c r="C57" s="132" t="s">
        <v>160</v>
      </c>
      <c r="D57" s="133"/>
      <c r="E57" s="133"/>
      <c r="F57" s="133"/>
      <c r="G57" s="133"/>
      <c r="H57" s="133"/>
      <c r="I57" s="133"/>
      <c r="J57" s="134" t="s">
        <v>161</v>
      </c>
      <c r="K57" s="133"/>
      <c r="L57" s="108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</row>
    <row r="58" spans="1:47" s="2" customFormat="1" ht="10.35" hidden="1" customHeight="1">
      <c r="A58" s="35"/>
      <c r="B58" s="36"/>
      <c r="C58" s="37"/>
      <c r="D58" s="37"/>
      <c r="E58" s="37"/>
      <c r="F58" s="37"/>
      <c r="G58" s="37"/>
      <c r="H58" s="37"/>
      <c r="I58" s="37"/>
      <c r="J58" s="37"/>
      <c r="K58" s="37"/>
      <c r="L58" s="108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</row>
    <row r="59" spans="1:47" s="2" customFormat="1" ht="22.9" hidden="1" customHeight="1">
      <c r="A59" s="35"/>
      <c r="B59" s="36"/>
      <c r="C59" s="135" t="s">
        <v>69</v>
      </c>
      <c r="D59" s="37"/>
      <c r="E59" s="37"/>
      <c r="F59" s="37"/>
      <c r="G59" s="37"/>
      <c r="H59" s="37"/>
      <c r="I59" s="37"/>
      <c r="J59" s="78">
        <f>J81</f>
        <v>0</v>
      </c>
      <c r="K59" s="37"/>
      <c r="L59" s="108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U59" s="18" t="s">
        <v>162</v>
      </c>
    </row>
    <row r="60" spans="1:47" s="9" customFormat="1" ht="24.95" hidden="1" customHeight="1">
      <c r="B60" s="136"/>
      <c r="C60" s="137"/>
      <c r="D60" s="138" t="s">
        <v>1119</v>
      </c>
      <c r="E60" s="139"/>
      <c r="F60" s="139"/>
      <c r="G60" s="139"/>
      <c r="H60" s="139"/>
      <c r="I60" s="139"/>
      <c r="J60" s="140">
        <f>J82</f>
        <v>0</v>
      </c>
      <c r="K60" s="137"/>
      <c r="L60" s="141"/>
    </row>
    <row r="61" spans="1:47" s="10" customFormat="1" ht="19.899999999999999" hidden="1" customHeight="1">
      <c r="B61" s="142"/>
      <c r="C61" s="143"/>
      <c r="D61" s="144" t="s">
        <v>1743</v>
      </c>
      <c r="E61" s="145"/>
      <c r="F61" s="145"/>
      <c r="G61" s="145"/>
      <c r="H61" s="145"/>
      <c r="I61" s="145"/>
      <c r="J61" s="146">
        <f>J83</f>
        <v>0</v>
      </c>
      <c r="K61" s="143"/>
      <c r="L61" s="147"/>
    </row>
    <row r="62" spans="1:47" s="2" customFormat="1" ht="21.75" hidden="1" customHeight="1">
      <c r="A62" s="35"/>
      <c r="B62" s="36"/>
      <c r="C62" s="37"/>
      <c r="D62" s="37"/>
      <c r="E62" s="37"/>
      <c r="F62" s="37"/>
      <c r="G62" s="37"/>
      <c r="H62" s="37"/>
      <c r="I62" s="37"/>
      <c r="J62" s="37"/>
      <c r="K62" s="37"/>
      <c r="L62" s="108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</row>
    <row r="63" spans="1:47" s="2" customFormat="1" ht="6.95" hidden="1" customHeight="1">
      <c r="A63" s="35"/>
      <c r="B63" s="48"/>
      <c r="C63" s="49"/>
      <c r="D63" s="49"/>
      <c r="E63" s="49"/>
      <c r="F63" s="49"/>
      <c r="G63" s="49"/>
      <c r="H63" s="49"/>
      <c r="I63" s="49"/>
      <c r="J63" s="49"/>
      <c r="K63" s="49"/>
      <c r="L63" s="108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</row>
    <row r="64" spans="1:47" ht="11.25" hidden="1"/>
    <row r="65" spans="1:31" ht="11.25" hidden="1"/>
    <row r="66" spans="1:31" ht="11.25" hidden="1"/>
    <row r="67" spans="1:31" s="2" customFormat="1" ht="6.95" customHeight="1">
      <c r="A67" s="35"/>
      <c r="B67" s="50"/>
      <c r="C67" s="51"/>
      <c r="D67" s="51"/>
      <c r="E67" s="51"/>
      <c r="F67" s="51"/>
      <c r="G67" s="51"/>
      <c r="H67" s="51"/>
      <c r="I67" s="51"/>
      <c r="J67" s="51"/>
      <c r="K67" s="51"/>
      <c r="L67" s="108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</row>
    <row r="68" spans="1:31" s="2" customFormat="1" ht="24.95" customHeight="1">
      <c r="A68" s="35"/>
      <c r="B68" s="36"/>
      <c r="C68" s="24" t="s">
        <v>172</v>
      </c>
      <c r="D68" s="37"/>
      <c r="E68" s="37"/>
      <c r="F68" s="37"/>
      <c r="G68" s="37"/>
      <c r="H68" s="37"/>
      <c r="I68" s="37"/>
      <c r="J68" s="37"/>
      <c r="K68" s="37"/>
      <c r="L68" s="108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</row>
    <row r="69" spans="1:31" s="2" customFormat="1" ht="6.95" customHeight="1">
      <c r="A69" s="35"/>
      <c r="B69" s="36"/>
      <c r="C69" s="37"/>
      <c r="D69" s="37"/>
      <c r="E69" s="37"/>
      <c r="F69" s="37"/>
      <c r="G69" s="37"/>
      <c r="H69" s="37"/>
      <c r="I69" s="37"/>
      <c r="J69" s="37"/>
      <c r="K69" s="37"/>
      <c r="L69" s="108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</row>
    <row r="70" spans="1:31" s="2" customFormat="1" ht="12" customHeight="1">
      <c r="A70" s="35"/>
      <c r="B70" s="36"/>
      <c r="C70" s="30" t="s">
        <v>16</v>
      </c>
      <c r="D70" s="37"/>
      <c r="E70" s="37"/>
      <c r="F70" s="37"/>
      <c r="G70" s="37"/>
      <c r="H70" s="37"/>
      <c r="I70" s="37"/>
      <c r="J70" s="37"/>
      <c r="K70" s="37"/>
      <c r="L70" s="108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</row>
    <row r="71" spans="1:31" s="2" customFormat="1" ht="16.5" customHeight="1">
      <c r="A71" s="35"/>
      <c r="B71" s="36"/>
      <c r="C71" s="37"/>
      <c r="D71" s="37"/>
      <c r="E71" s="317" t="str">
        <f>E7</f>
        <v>Splašková kanalizace Němčice</v>
      </c>
      <c r="F71" s="318"/>
      <c r="G71" s="318"/>
      <c r="H71" s="318"/>
      <c r="I71" s="37"/>
      <c r="J71" s="37"/>
      <c r="K71" s="37"/>
      <c r="L71" s="108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</row>
    <row r="72" spans="1:31" s="2" customFormat="1" ht="12" customHeight="1">
      <c r="A72" s="35"/>
      <c r="B72" s="36"/>
      <c r="C72" s="30" t="s">
        <v>142</v>
      </c>
      <c r="D72" s="37"/>
      <c r="E72" s="37"/>
      <c r="F72" s="37"/>
      <c r="G72" s="37"/>
      <c r="H72" s="37"/>
      <c r="I72" s="37"/>
      <c r="J72" s="37"/>
      <c r="K72" s="37"/>
      <c r="L72" s="108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</row>
    <row r="73" spans="1:31" s="2" customFormat="1" ht="16.5" customHeight="1">
      <c r="A73" s="35"/>
      <c r="B73" s="36"/>
      <c r="C73" s="37"/>
      <c r="D73" s="37"/>
      <c r="E73" s="274" t="str">
        <f>E9</f>
        <v>07 - PS 01.1 - Strojnětechnologická část ČSOV 1</v>
      </c>
      <c r="F73" s="319"/>
      <c r="G73" s="319"/>
      <c r="H73" s="319"/>
      <c r="I73" s="37"/>
      <c r="J73" s="37"/>
      <c r="K73" s="37"/>
      <c r="L73" s="108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</row>
    <row r="74" spans="1:31" s="2" customFormat="1" ht="6.95" customHeight="1">
      <c r="A74" s="35"/>
      <c r="B74" s="36"/>
      <c r="C74" s="37"/>
      <c r="D74" s="37"/>
      <c r="E74" s="37"/>
      <c r="F74" s="37"/>
      <c r="G74" s="37"/>
      <c r="H74" s="37"/>
      <c r="I74" s="37"/>
      <c r="J74" s="37"/>
      <c r="K74" s="37"/>
      <c r="L74" s="108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</row>
    <row r="75" spans="1:31" s="2" customFormat="1" ht="12" customHeight="1">
      <c r="A75" s="35"/>
      <c r="B75" s="36"/>
      <c r="C75" s="30" t="s">
        <v>21</v>
      </c>
      <c r="D75" s="37"/>
      <c r="E75" s="37"/>
      <c r="F75" s="28" t="str">
        <f>F12</f>
        <v>Němčice u Luštěnic</v>
      </c>
      <c r="G75" s="37"/>
      <c r="H75" s="37"/>
      <c r="I75" s="30" t="s">
        <v>23</v>
      </c>
      <c r="J75" s="60" t="str">
        <f>IF(J12="","",J12)</f>
        <v>26. 5. 2025</v>
      </c>
      <c r="K75" s="37"/>
      <c r="L75" s="108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</row>
    <row r="76" spans="1:31" s="2" customFormat="1" ht="6.95" customHeigh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108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5.2" customHeight="1">
      <c r="A77" s="35"/>
      <c r="B77" s="36"/>
      <c r="C77" s="30" t="s">
        <v>25</v>
      </c>
      <c r="D77" s="37"/>
      <c r="E77" s="37"/>
      <c r="F77" s="28" t="str">
        <f>E15</f>
        <v>Obec Němčice</v>
      </c>
      <c r="G77" s="37"/>
      <c r="H77" s="37"/>
      <c r="I77" s="30" t="s">
        <v>31</v>
      </c>
      <c r="J77" s="33" t="str">
        <f>E21</f>
        <v>VIS Praha</v>
      </c>
      <c r="K77" s="37"/>
      <c r="L77" s="108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spans="1:31" s="2" customFormat="1" ht="15.2" customHeight="1">
      <c r="A78" s="35"/>
      <c r="B78" s="36"/>
      <c r="C78" s="30" t="s">
        <v>29</v>
      </c>
      <c r="D78" s="37"/>
      <c r="E78" s="37"/>
      <c r="F78" s="28" t="str">
        <f>IF(E18="","",E18)</f>
        <v>Vyplň údaj</v>
      </c>
      <c r="G78" s="37"/>
      <c r="H78" s="37"/>
      <c r="I78" s="30" t="s">
        <v>34</v>
      </c>
      <c r="J78" s="33" t="str">
        <f>E24</f>
        <v>Ing. Eva Mrvová</v>
      </c>
      <c r="K78" s="37"/>
      <c r="L78" s="108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</row>
    <row r="79" spans="1:31" s="2" customFormat="1" ht="10.35" customHeight="1">
      <c r="A79" s="35"/>
      <c r="B79" s="36"/>
      <c r="C79" s="37"/>
      <c r="D79" s="37"/>
      <c r="E79" s="37"/>
      <c r="F79" s="37"/>
      <c r="G79" s="37"/>
      <c r="H79" s="37"/>
      <c r="I79" s="37"/>
      <c r="J79" s="37"/>
      <c r="K79" s="37"/>
      <c r="L79" s="108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</row>
    <row r="80" spans="1:31" s="11" customFormat="1" ht="29.25" customHeight="1">
      <c r="A80" s="148"/>
      <c r="B80" s="149"/>
      <c r="C80" s="150" t="s">
        <v>173</v>
      </c>
      <c r="D80" s="151" t="s">
        <v>56</v>
      </c>
      <c r="E80" s="151" t="s">
        <v>52</v>
      </c>
      <c r="F80" s="151" t="s">
        <v>53</v>
      </c>
      <c r="G80" s="151" t="s">
        <v>174</v>
      </c>
      <c r="H80" s="151" t="s">
        <v>175</v>
      </c>
      <c r="I80" s="151" t="s">
        <v>176</v>
      </c>
      <c r="J80" s="151" t="s">
        <v>161</v>
      </c>
      <c r="K80" s="152" t="s">
        <v>177</v>
      </c>
      <c r="L80" s="153"/>
      <c r="M80" s="69" t="s">
        <v>19</v>
      </c>
      <c r="N80" s="70" t="s">
        <v>41</v>
      </c>
      <c r="O80" s="70" t="s">
        <v>178</v>
      </c>
      <c r="P80" s="70" t="s">
        <v>179</v>
      </c>
      <c r="Q80" s="70" t="s">
        <v>180</v>
      </c>
      <c r="R80" s="70" t="s">
        <v>181</v>
      </c>
      <c r="S80" s="70" t="s">
        <v>182</v>
      </c>
      <c r="T80" s="71" t="s">
        <v>183</v>
      </c>
      <c r="U80" s="148"/>
      <c r="V80" s="148"/>
      <c r="W80" s="148"/>
      <c r="X80" s="148"/>
      <c r="Y80" s="148"/>
      <c r="Z80" s="148"/>
      <c r="AA80" s="148"/>
      <c r="AB80" s="148"/>
      <c r="AC80" s="148"/>
      <c r="AD80" s="148"/>
      <c r="AE80" s="148"/>
    </row>
    <row r="81" spans="1:65" s="2" customFormat="1" ht="22.9" customHeight="1">
      <c r="A81" s="35"/>
      <c r="B81" s="36"/>
      <c r="C81" s="76" t="s">
        <v>184</v>
      </c>
      <c r="D81" s="37"/>
      <c r="E81" s="37"/>
      <c r="F81" s="37"/>
      <c r="G81" s="37"/>
      <c r="H81" s="37"/>
      <c r="I81" s="37"/>
      <c r="J81" s="154">
        <f>BK81</f>
        <v>0</v>
      </c>
      <c r="K81" s="37"/>
      <c r="L81" s="40"/>
      <c r="M81" s="72"/>
      <c r="N81" s="155"/>
      <c r="O81" s="73"/>
      <c r="P81" s="156">
        <f>P82</f>
        <v>0</v>
      </c>
      <c r="Q81" s="73"/>
      <c r="R81" s="156">
        <f>R82</f>
        <v>1.0095499999999999</v>
      </c>
      <c r="S81" s="73"/>
      <c r="T81" s="157">
        <f>T82</f>
        <v>0</v>
      </c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T81" s="18" t="s">
        <v>70</v>
      </c>
      <c r="AU81" s="18" t="s">
        <v>162</v>
      </c>
      <c r="BK81" s="158">
        <f>BK82</f>
        <v>0</v>
      </c>
    </row>
    <row r="82" spans="1:65" s="12" customFormat="1" ht="25.9" customHeight="1">
      <c r="B82" s="159"/>
      <c r="C82" s="160"/>
      <c r="D82" s="161" t="s">
        <v>70</v>
      </c>
      <c r="E82" s="162" t="s">
        <v>346</v>
      </c>
      <c r="F82" s="162" t="s">
        <v>1121</v>
      </c>
      <c r="G82" s="160"/>
      <c r="H82" s="160"/>
      <c r="I82" s="163"/>
      <c r="J82" s="164">
        <f>BK82</f>
        <v>0</v>
      </c>
      <c r="K82" s="160"/>
      <c r="L82" s="165"/>
      <c r="M82" s="166"/>
      <c r="N82" s="167"/>
      <c r="O82" s="167"/>
      <c r="P82" s="168">
        <f>P83</f>
        <v>0</v>
      </c>
      <c r="Q82" s="167"/>
      <c r="R82" s="168">
        <f>R83</f>
        <v>1.0095499999999999</v>
      </c>
      <c r="S82" s="167"/>
      <c r="T82" s="169">
        <f>T83</f>
        <v>0</v>
      </c>
      <c r="AR82" s="170" t="s">
        <v>205</v>
      </c>
      <c r="AT82" s="171" t="s">
        <v>70</v>
      </c>
      <c r="AU82" s="171" t="s">
        <v>71</v>
      </c>
      <c r="AY82" s="170" t="s">
        <v>187</v>
      </c>
      <c r="BK82" s="172">
        <f>BK83</f>
        <v>0</v>
      </c>
    </row>
    <row r="83" spans="1:65" s="12" customFormat="1" ht="22.9" customHeight="1">
      <c r="B83" s="159"/>
      <c r="C83" s="160"/>
      <c r="D83" s="161" t="s">
        <v>70</v>
      </c>
      <c r="E83" s="173" t="s">
        <v>1744</v>
      </c>
      <c r="F83" s="173" t="s">
        <v>1745</v>
      </c>
      <c r="G83" s="160"/>
      <c r="H83" s="160"/>
      <c r="I83" s="163"/>
      <c r="J83" s="174">
        <f>BK83</f>
        <v>0</v>
      </c>
      <c r="K83" s="160"/>
      <c r="L83" s="165"/>
      <c r="M83" s="166"/>
      <c r="N83" s="167"/>
      <c r="O83" s="167"/>
      <c r="P83" s="168">
        <f>SUM(P84:P91)</f>
        <v>0</v>
      </c>
      <c r="Q83" s="167"/>
      <c r="R83" s="168">
        <f>SUM(R84:R91)</f>
        <v>1.0095499999999999</v>
      </c>
      <c r="S83" s="167"/>
      <c r="T83" s="169">
        <f>SUM(T84:T91)</f>
        <v>0</v>
      </c>
      <c r="AR83" s="170" t="s">
        <v>205</v>
      </c>
      <c r="AT83" s="171" t="s">
        <v>70</v>
      </c>
      <c r="AU83" s="171" t="s">
        <v>79</v>
      </c>
      <c r="AY83" s="170" t="s">
        <v>187</v>
      </c>
      <c r="BK83" s="172">
        <f>SUM(BK84:BK91)</f>
        <v>0</v>
      </c>
    </row>
    <row r="84" spans="1:65" s="2" customFormat="1" ht="16.5" customHeight="1">
      <c r="A84" s="35"/>
      <c r="B84" s="36"/>
      <c r="C84" s="175" t="s">
        <v>79</v>
      </c>
      <c r="D84" s="175" t="s">
        <v>189</v>
      </c>
      <c r="E84" s="176" t="s">
        <v>1746</v>
      </c>
      <c r="F84" s="177" t="s">
        <v>1747</v>
      </c>
      <c r="G84" s="178" t="s">
        <v>1160</v>
      </c>
      <c r="H84" s="179">
        <v>1</v>
      </c>
      <c r="I84" s="180"/>
      <c r="J84" s="181">
        <f>ROUND(I84*H84,2)</f>
        <v>0</v>
      </c>
      <c r="K84" s="177" t="s">
        <v>19</v>
      </c>
      <c r="L84" s="40"/>
      <c r="M84" s="182" t="s">
        <v>19</v>
      </c>
      <c r="N84" s="183" t="s">
        <v>42</v>
      </c>
      <c r="O84" s="65"/>
      <c r="P84" s="184">
        <f>O84*H84</f>
        <v>0</v>
      </c>
      <c r="Q84" s="184">
        <v>1.15E-3</v>
      </c>
      <c r="R84" s="184">
        <f>Q84*H84</f>
        <v>1.15E-3</v>
      </c>
      <c r="S84" s="184">
        <v>0</v>
      </c>
      <c r="T84" s="185">
        <f>S84*H84</f>
        <v>0</v>
      </c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R84" s="186" t="s">
        <v>531</v>
      </c>
      <c r="AT84" s="186" t="s">
        <v>189</v>
      </c>
      <c r="AU84" s="186" t="s">
        <v>81</v>
      </c>
      <c r="AY84" s="18" t="s">
        <v>187</v>
      </c>
      <c r="BE84" s="187">
        <f>IF(N84="základní",J84,0)</f>
        <v>0</v>
      </c>
      <c r="BF84" s="187">
        <f>IF(N84="snížená",J84,0)</f>
        <v>0</v>
      </c>
      <c r="BG84" s="187">
        <f>IF(N84="zákl. přenesená",J84,0)</f>
        <v>0</v>
      </c>
      <c r="BH84" s="187">
        <f>IF(N84="sníž. přenesená",J84,0)</f>
        <v>0</v>
      </c>
      <c r="BI84" s="187">
        <f>IF(N84="nulová",J84,0)</f>
        <v>0</v>
      </c>
      <c r="BJ84" s="18" t="s">
        <v>79</v>
      </c>
      <c r="BK84" s="187">
        <f>ROUND(I84*H84,2)</f>
        <v>0</v>
      </c>
      <c r="BL84" s="18" t="s">
        <v>531</v>
      </c>
      <c r="BM84" s="186" t="s">
        <v>1748</v>
      </c>
    </row>
    <row r="85" spans="1:65" s="2" customFormat="1" ht="24.2" customHeight="1">
      <c r="A85" s="35"/>
      <c r="B85" s="36"/>
      <c r="C85" s="175" t="s">
        <v>81</v>
      </c>
      <c r="D85" s="175" t="s">
        <v>189</v>
      </c>
      <c r="E85" s="176" t="s">
        <v>1749</v>
      </c>
      <c r="F85" s="177" t="s">
        <v>1750</v>
      </c>
      <c r="G85" s="178" t="s">
        <v>427</v>
      </c>
      <c r="H85" s="179">
        <v>1</v>
      </c>
      <c r="I85" s="180"/>
      <c r="J85" s="181">
        <f>ROUND(I85*H85,2)</f>
        <v>0</v>
      </c>
      <c r="K85" s="177" t="s">
        <v>19</v>
      </c>
      <c r="L85" s="40"/>
      <c r="M85" s="182" t="s">
        <v>19</v>
      </c>
      <c r="N85" s="183" t="s">
        <v>42</v>
      </c>
      <c r="O85" s="65"/>
      <c r="P85" s="184">
        <f>O85*H85</f>
        <v>0</v>
      </c>
      <c r="Q85" s="184">
        <v>0.30199999999999999</v>
      </c>
      <c r="R85" s="184">
        <f>Q85*H85</f>
        <v>0.30199999999999999</v>
      </c>
      <c r="S85" s="184">
        <v>0</v>
      </c>
      <c r="T85" s="185">
        <f>S85*H85</f>
        <v>0</v>
      </c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R85" s="186" t="s">
        <v>193</v>
      </c>
      <c r="AT85" s="186" t="s">
        <v>189</v>
      </c>
      <c r="AU85" s="186" t="s">
        <v>81</v>
      </c>
      <c r="AY85" s="18" t="s">
        <v>187</v>
      </c>
      <c r="BE85" s="187">
        <f>IF(N85="základní",J85,0)</f>
        <v>0</v>
      </c>
      <c r="BF85" s="187">
        <f>IF(N85="snížená",J85,0)</f>
        <v>0</v>
      </c>
      <c r="BG85" s="187">
        <f>IF(N85="zákl. přenesená",J85,0)</f>
        <v>0</v>
      </c>
      <c r="BH85" s="187">
        <f>IF(N85="sníž. přenesená",J85,0)</f>
        <v>0</v>
      </c>
      <c r="BI85" s="187">
        <f>IF(N85="nulová",J85,0)</f>
        <v>0</v>
      </c>
      <c r="BJ85" s="18" t="s">
        <v>79</v>
      </c>
      <c r="BK85" s="187">
        <f>ROUND(I85*H85,2)</f>
        <v>0</v>
      </c>
      <c r="BL85" s="18" t="s">
        <v>193</v>
      </c>
      <c r="BM85" s="186" t="s">
        <v>1751</v>
      </c>
    </row>
    <row r="86" spans="1:65" s="2" customFormat="1" ht="16.5" customHeight="1">
      <c r="A86" s="35"/>
      <c r="B86" s="36"/>
      <c r="C86" s="175" t="s">
        <v>205</v>
      </c>
      <c r="D86" s="175" t="s">
        <v>189</v>
      </c>
      <c r="E86" s="176" t="s">
        <v>1752</v>
      </c>
      <c r="F86" s="177" t="s">
        <v>1753</v>
      </c>
      <c r="G86" s="178" t="s">
        <v>427</v>
      </c>
      <c r="H86" s="179">
        <v>1</v>
      </c>
      <c r="I86" s="180"/>
      <c r="J86" s="181">
        <f>ROUND(I86*H86,2)</f>
        <v>0</v>
      </c>
      <c r="K86" s="177" t="s">
        <v>19</v>
      </c>
      <c r="L86" s="40"/>
      <c r="M86" s="182" t="s">
        <v>19</v>
      </c>
      <c r="N86" s="183" t="s">
        <v>42</v>
      </c>
      <c r="O86" s="65"/>
      <c r="P86" s="184">
        <f>O86*H86</f>
        <v>0</v>
      </c>
      <c r="Q86" s="184">
        <v>2E-3</v>
      </c>
      <c r="R86" s="184">
        <f>Q86*H86</f>
        <v>2E-3</v>
      </c>
      <c r="S86" s="184">
        <v>0</v>
      </c>
      <c r="T86" s="185">
        <f>S86*H86</f>
        <v>0</v>
      </c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R86" s="186" t="s">
        <v>193</v>
      </c>
      <c r="AT86" s="186" t="s">
        <v>189</v>
      </c>
      <c r="AU86" s="186" t="s">
        <v>81</v>
      </c>
      <c r="AY86" s="18" t="s">
        <v>187</v>
      </c>
      <c r="BE86" s="187">
        <f>IF(N86="základní",J86,0)</f>
        <v>0</v>
      </c>
      <c r="BF86" s="187">
        <f>IF(N86="snížená",J86,0)</f>
        <v>0</v>
      </c>
      <c r="BG86" s="187">
        <f>IF(N86="zákl. přenesená",J86,0)</f>
        <v>0</v>
      </c>
      <c r="BH86" s="187">
        <f>IF(N86="sníž. přenesená",J86,0)</f>
        <v>0</v>
      </c>
      <c r="BI86" s="187">
        <f>IF(N86="nulová",J86,0)</f>
        <v>0</v>
      </c>
      <c r="BJ86" s="18" t="s">
        <v>79</v>
      </c>
      <c r="BK86" s="187">
        <f>ROUND(I86*H86,2)</f>
        <v>0</v>
      </c>
      <c r="BL86" s="18" t="s">
        <v>193</v>
      </c>
      <c r="BM86" s="186" t="s">
        <v>1754</v>
      </c>
    </row>
    <row r="87" spans="1:65" s="2" customFormat="1" ht="24.2" customHeight="1">
      <c r="A87" s="35"/>
      <c r="B87" s="36"/>
      <c r="C87" s="175" t="s">
        <v>193</v>
      </c>
      <c r="D87" s="175" t="s">
        <v>189</v>
      </c>
      <c r="E87" s="176" t="s">
        <v>1755</v>
      </c>
      <c r="F87" s="177" t="s">
        <v>1756</v>
      </c>
      <c r="G87" s="178" t="s">
        <v>427</v>
      </c>
      <c r="H87" s="179">
        <v>1</v>
      </c>
      <c r="I87" s="180"/>
      <c r="J87" s="181">
        <f>ROUND(I87*H87,2)</f>
        <v>0</v>
      </c>
      <c r="K87" s="177" t="s">
        <v>19</v>
      </c>
      <c r="L87" s="40"/>
      <c r="M87" s="182" t="s">
        <v>19</v>
      </c>
      <c r="N87" s="183" t="s">
        <v>42</v>
      </c>
      <c r="O87" s="65"/>
      <c r="P87" s="184">
        <f>O87*H87</f>
        <v>0</v>
      </c>
      <c r="Q87" s="184">
        <v>2E-3</v>
      </c>
      <c r="R87" s="184">
        <f>Q87*H87</f>
        <v>2E-3</v>
      </c>
      <c r="S87" s="184">
        <v>0</v>
      </c>
      <c r="T87" s="185">
        <f>S87*H87</f>
        <v>0</v>
      </c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R87" s="186" t="s">
        <v>193</v>
      </c>
      <c r="AT87" s="186" t="s">
        <v>189</v>
      </c>
      <c r="AU87" s="186" t="s">
        <v>81</v>
      </c>
      <c r="AY87" s="18" t="s">
        <v>187</v>
      </c>
      <c r="BE87" s="187">
        <f>IF(N87="základní",J87,0)</f>
        <v>0</v>
      </c>
      <c r="BF87" s="187">
        <f>IF(N87="snížená",J87,0)</f>
        <v>0</v>
      </c>
      <c r="BG87" s="187">
        <f>IF(N87="zákl. přenesená",J87,0)</f>
        <v>0</v>
      </c>
      <c r="BH87" s="187">
        <f>IF(N87="sníž. přenesená",J87,0)</f>
        <v>0</v>
      </c>
      <c r="BI87" s="187">
        <f>IF(N87="nulová",J87,0)</f>
        <v>0</v>
      </c>
      <c r="BJ87" s="18" t="s">
        <v>79</v>
      </c>
      <c r="BK87" s="187">
        <f>ROUND(I87*H87,2)</f>
        <v>0</v>
      </c>
      <c r="BL87" s="18" t="s">
        <v>193</v>
      </c>
      <c r="BM87" s="186" t="s">
        <v>1757</v>
      </c>
    </row>
    <row r="88" spans="1:65" s="2" customFormat="1" ht="16.5" customHeight="1">
      <c r="A88" s="35"/>
      <c r="B88" s="36"/>
      <c r="C88" s="175" t="s">
        <v>214</v>
      </c>
      <c r="D88" s="175" t="s">
        <v>189</v>
      </c>
      <c r="E88" s="176" t="s">
        <v>1758</v>
      </c>
      <c r="F88" s="177" t="s">
        <v>1759</v>
      </c>
      <c r="G88" s="178" t="s">
        <v>427</v>
      </c>
      <c r="H88" s="179">
        <v>1</v>
      </c>
      <c r="I88" s="180"/>
      <c r="J88" s="181">
        <f>ROUND(I88*H88,2)</f>
        <v>0</v>
      </c>
      <c r="K88" s="177" t="s">
        <v>19</v>
      </c>
      <c r="L88" s="40"/>
      <c r="M88" s="182" t="s">
        <v>19</v>
      </c>
      <c r="N88" s="183" t="s">
        <v>42</v>
      </c>
      <c r="O88" s="65"/>
      <c r="P88" s="184">
        <f>O88*H88</f>
        <v>0</v>
      </c>
      <c r="Q88" s="184">
        <v>2E-3</v>
      </c>
      <c r="R88" s="184">
        <f>Q88*H88</f>
        <v>2E-3</v>
      </c>
      <c r="S88" s="184">
        <v>0</v>
      </c>
      <c r="T88" s="185">
        <f>S88*H88</f>
        <v>0</v>
      </c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R88" s="186" t="s">
        <v>193</v>
      </c>
      <c r="AT88" s="186" t="s">
        <v>189</v>
      </c>
      <c r="AU88" s="186" t="s">
        <v>81</v>
      </c>
      <c r="AY88" s="18" t="s">
        <v>187</v>
      </c>
      <c r="BE88" s="187">
        <f>IF(N88="základní",J88,0)</f>
        <v>0</v>
      </c>
      <c r="BF88" s="187">
        <f>IF(N88="snížená",J88,0)</f>
        <v>0</v>
      </c>
      <c r="BG88" s="187">
        <f>IF(N88="zákl. přenesená",J88,0)</f>
        <v>0</v>
      </c>
      <c r="BH88" s="187">
        <f>IF(N88="sníž. přenesená",J88,0)</f>
        <v>0</v>
      </c>
      <c r="BI88" s="187">
        <f>IF(N88="nulová",J88,0)</f>
        <v>0</v>
      </c>
      <c r="BJ88" s="18" t="s">
        <v>79</v>
      </c>
      <c r="BK88" s="187">
        <f>ROUND(I88*H88,2)</f>
        <v>0</v>
      </c>
      <c r="BL88" s="18" t="s">
        <v>193</v>
      </c>
      <c r="BM88" s="186" t="s">
        <v>1760</v>
      </c>
    </row>
    <row r="89" spans="1:65" s="2" customFormat="1" ht="19.5">
      <c r="A89" s="35"/>
      <c r="B89" s="36"/>
      <c r="C89" s="37"/>
      <c r="D89" s="195" t="s">
        <v>1084</v>
      </c>
      <c r="E89" s="37"/>
      <c r="F89" s="251" t="s">
        <v>1761</v>
      </c>
      <c r="G89" s="37"/>
      <c r="H89" s="37"/>
      <c r="I89" s="190"/>
      <c r="J89" s="37"/>
      <c r="K89" s="37"/>
      <c r="L89" s="40"/>
      <c r="M89" s="191"/>
      <c r="N89" s="192"/>
      <c r="O89" s="65"/>
      <c r="P89" s="65"/>
      <c r="Q89" s="65"/>
      <c r="R89" s="65"/>
      <c r="S89" s="65"/>
      <c r="T89" s="66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T89" s="18" t="s">
        <v>1084</v>
      </c>
      <c r="AU89" s="18" t="s">
        <v>81</v>
      </c>
    </row>
    <row r="90" spans="1:65" s="2" customFormat="1" ht="16.5" customHeight="1">
      <c r="A90" s="35"/>
      <c r="B90" s="36"/>
      <c r="C90" s="175" t="s">
        <v>219</v>
      </c>
      <c r="D90" s="175" t="s">
        <v>189</v>
      </c>
      <c r="E90" s="176" t="s">
        <v>1762</v>
      </c>
      <c r="F90" s="177" t="s">
        <v>1763</v>
      </c>
      <c r="G90" s="178" t="s">
        <v>427</v>
      </c>
      <c r="H90" s="179">
        <v>1</v>
      </c>
      <c r="I90" s="180"/>
      <c r="J90" s="181">
        <f>ROUND(I90*H90,2)</f>
        <v>0</v>
      </c>
      <c r="K90" s="177" t="s">
        <v>19</v>
      </c>
      <c r="L90" s="40"/>
      <c r="M90" s="182" t="s">
        <v>19</v>
      </c>
      <c r="N90" s="183" t="s">
        <v>42</v>
      </c>
      <c r="O90" s="65"/>
      <c r="P90" s="184">
        <f>O90*H90</f>
        <v>0</v>
      </c>
      <c r="Q90" s="184">
        <v>0.1002</v>
      </c>
      <c r="R90" s="184">
        <f>Q90*H90</f>
        <v>0.1002</v>
      </c>
      <c r="S90" s="184">
        <v>0</v>
      </c>
      <c r="T90" s="185">
        <f>S90*H90</f>
        <v>0</v>
      </c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R90" s="186" t="s">
        <v>193</v>
      </c>
      <c r="AT90" s="186" t="s">
        <v>189</v>
      </c>
      <c r="AU90" s="186" t="s">
        <v>81</v>
      </c>
      <c r="AY90" s="18" t="s">
        <v>187</v>
      </c>
      <c r="BE90" s="187">
        <f>IF(N90="základní",J90,0)</f>
        <v>0</v>
      </c>
      <c r="BF90" s="187">
        <f>IF(N90="snížená",J90,0)</f>
        <v>0</v>
      </c>
      <c r="BG90" s="187">
        <f>IF(N90="zákl. přenesená",J90,0)</f>
        <v>0</v>
      </c>
      <c r="BH90" s="187">
        <f>IF(N90="sníž. přenesená",J90,0)</f>
        <v>0</v>
      </c>
      <c r="BI90" s="187">
        <f>IF(N90="nulová",J90,0)</f>
        <v>0</v>
      </c>
      <c r="BJ90" s="18" t="s">
        <v>79</v>
      </c>
      <c r="BK90" s="187">
        <f>ROUND(I90*H90,2)</f>
        <v>0</v>
      </c>
      <c r="BL90" s="18" t="s">
        <v>193</v>
      </c>
      <c r="BM90" s="186" t="s">
        <v>1764</v>
      </c>
    </row>
    <row r="91" spans="1:65" s="2" customFormat="1" ht="16.5" customHeight="1">
      <c r="A91" s="35"/>
      <c r="B91" s="36"/>
      <c r="C91" s="175" t="s">
        <v>225</v>
      </c>
      <c r="D91" s="175" t="s">
        <v>189</v>
      </c>
      <c r="E91" s="176" t="s">
        <v>1765</v>
      </c>
      <c r="F91" s="177" t="s">
        <v>1766</v>
      </c>
      <c r="G91" s="178" t="s">
        <v>427</v>
      </c>
      <c r="H91" s="179">
        <v>1</v>
      </c>
      <c r="I91" s="180"/>
      <c r="J91" s="181">
        <f>ROUND(I91*H91,2)</f>
        <v>0</v>
      </c>
      <c r="K91" s="177" t="s">
        <v>19</v>
      </c>
      <c r="L91" s="40"/>
      <c r="M91" s="252" t="s">
        <v>19</v>
      </c>
      <c r="N91" s="253" t="s">
        <v>42</v>
      </c>
      <c r="O91" s="249"/>
      <c r="P91" s="254">
        <f>O91*H91</f>
        <v>0</v>
      </c>
      <c r="Q91" s="254">
        <v>0.60019999999999996</v>
      </c>
      <c r="R91" s="254">
        <f>Q91*H91</f>
        <v>0.60019999999999996</v>
      </c>
      <c r="S91" s="254">
        <v>0</v>
      </c>
      <c r="T91" s="255">
        <f>S91*H91</f>
        <v>0</v>
      </c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R91" s="186" t="s">
        <v>193</v>
      </c>
      <c r="AT91" s="186" t="s">
        <v>189</v>
      </c>
      <c r="AU91" s="186" t="s">
        <v>81</v>
      </c>
      <c r="AY91" s="18" t="s">
        <v>187</v>
      </c>
      <c r="BE91" s="187">
        <f>IF(N91="základní",J91,0)</f>
        <v>0</v>
      </c>
      <c r="BF91" s="187">
        <f>IF(N91="snížená",J91,0)</f>
        <v>0</v>
      </c>
      <c r="BG91" s="187">
        <f>IF(N91="zákl. přenesená",J91,0)</f>
        <v>0</v>
      </c>
      <c r="BH91" s="187">
        <f>IF(N91="sníž. přenesená",J91,0)</f>
        <v>0</v>
      </c>
      <c r="BI91" s="187">
        <f>IF(N91="nulová",J91,0)</f>
        <v>0</v>
      </c>
      <c r="BJ91" s="18" t="s">
        <v>79</v>
      </c>
      <c r="BK91" s="187">
        <f>ROUND(I91*H91,2)</f>
        <v>0</v>
      </c>
      <c r="BL91" s="18" t="s">
        <v>193</v>
      </c>
      <c r="BM91" s="186" t="s">
        <v>1767</v>
      </c>
    </row>
    <row r="92" spans="1:65" s="2" customFormat="1" ht="6.95" customHeight="1">
      <c r="A92" s="35"/>
      <c r="B92" s="48"/>
      <c r="C92" s="49"/>
      <c r="D92" s="49"/>
      <c r="E92" s="49"/>
      <c r="F92" s="49"/>
      <c r="G92" s="49"/>
      <c r="H92" s="49"/>
      <c r="I92" s="49"/>
      <c r="J92" s="49"/>
      <c r="K92" s="49"/>
      <c r="L92" s="40"/>
      <c r="M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</sheetData>
  <sheetProtection algorithmName="SHA-512" hashValue="Aukw1I6qwxi+RDzWxWlVCT3dW6MRraHQAoXvu1t5Zp/ghDrBg4aQBfvNRVMJQC1ZqyXXCbGjnP9iDw4xm011Fg==" saltValue="OlqUQgLf5HQYWrpTECJDCZXe8ZF1LaMfVGBDiI9dBd5ER9tZiRI7Mwj0tpf140qQI5ZJ0bjfEopCvno4lU88xQ==" spinCount="100000" sheet="1" objects="1" scenarios="1" formatColumns="0" formatRows="0" autoFilter="0"/>
  <autoFilter ref="C80:K91"/>
  <mergeCells count="9">
    <mergeCell ref="E50:H50"/>
    <mergeCell ref="E71:H71"/>
    <mergeCell ref="E73:H73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75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6"/>
      <c r="M2" s="296"/>
      <c r="N2" s="296"/>
      <c r="O2" s="296"/>
      <c r="P2" s="296"/>
      <c r="Q2" s="296"/>
      <c r="R2" s="296"/>
      <c r="S2" s="296"/>
      <c r="T2" s="296"/>
      <c r="U2" s="296"/>
      <c r="V2" s="296"/>
      <c r="AT2" s="18" t="s">
        <v>103</v>
      </c>
    </row>
    <row r="3" spans="1:46" s="1" customFormat="1" ht="6.95" hidden="1" customHeight="1">
      <c r="B3" s="103"/>
      <c r="C3" s="104"/>
      <c r="D3" s="104"/>
      <c r="E3" s="104"/>
      <c r="F3" s="104"/>
      <c r="G3" s="104"/>
      <c r="H3" s="104"/>
      <c r="I3" s="104"/>
      <c r="J3" s="104"/>
      <c r="K3" s="104"/>
      <c r="L3" s="21"/>
      <c r="AT3" s="18" t="s">
        <v>81</v>
      </c>
    </row>
    <row r="4" spans="1:46" s="1" customFormat="1" ht="24.95" hidden="1" customHeight="1">
      <c r="B4" s="21"/>
      <c r="D4" s="105" t="s">
        <v>130</v>
      </c>
      <c r="L4" s="21"/>
      <c r="M4" s="106" t="s">
        <v>10</v>
      </c>
      <c r="AT4" s="18" t="s">
        <v>4</v>
      </c>
    </row>
    <row r="5" spans="1:46" s="1" customFormat="1" ht="6.95" hidden="1" customHeight="1">
      <c r="B5" s="21"/>
      <c r="L5" s="21"/>
    </row>
    <row r="6" spans="1:46" s="1" customFormat="1" ht="12" hidden="1" customHeight="1">
      <c r="B6" s="21"/>
      <c r="D6" s="107" t="s">
        <v>16</v>
      </c>
      <c r="L6" s="21"/>
    </row>
    <row r="7" spans="1:46" s="1" customFormat="1" ht="16.5" hidden="1" customHeight="1">
      <c r="B7" s="21"/>
      <c r="E7" s="310" t="str">
        <f>'Rekapitulace stavby'!K6</f>
        <v>Splašková kanalizace Němčice</v>
      </c>
      <c r="F7" s="311"/>
      <c r="G7" s="311"/>
      <c r="H7" s="311"/>
      <c r="L7" s="21"/>
    </row>
    <row r="8" spans="1:46" s="2" customFormat="1" ht="12" hidden="1" customHeight="1">
      <c r="A8" s="35"/>
      <c r="B8" s="40"/>
      <c r="C8" s="35"/>
      <c r="D8" s="107" t="s">
        <v>142</v>
      </c>
      <c r="E8" s="35"/>
      <c r="F8" s="35"/>
      <c r="G8" s="35"/>
      <c r="H8" s="35"/>
      <c r="I8" s="35"/>
      <c r="J8" s="35"/>
      <c r="K8" s="35"/>
      <c r="L8" s="108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hidden="1" customHeight="1">
      <c r="A9" s="35"/>
      <c r="B9" s="40"/>
      <c r="C9" s="35"/>
      <c r="D9" s="35"/>
      <c r="E9" s="312" t="s">
        <v>1768</v>
      </c>
      <c r="F9" s="313"/>
      <c r="G9" s="313"/>
      <c r="H9" s="313"/>
      <c r="I9" s="35"/>
      <c r="J9" s="35"/>
      <c r="K9" s="35"/>
      <c r="L9" s="108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1.25" hidden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108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hidden="1" customHeight="1">
      <c r="A11" s="35"/>
      <c r="B11" s="40"/>
      <c r="C11" s="35"/>
      <c r="D11" s="107" t="s">
        <v>18</v>
      </c>
      <c r="E11" s="35"/>
      <c r="F11" s="109" t="s">
        <v>19</v>
      </c>
      <c r="G11" s="35"/>
      <c r="H11" s="35"/>
      <c r="I11" s="107" t="s">
        <v>20</v>
      </c>
      <c r="J11" s="109" t="s">
        <v>19</v>
      </c>
      <c r="K11" s="35"/>
      <c r="L11" s="108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hidden="1" customHeight="1">
      <c r="A12" s="35"/>
      <c r="B12" s="40"/>
      <c r="C12" s="35"/>
      <c r="D12" s="107" t="s">
        <v>21</v>
      </c>
      <c r="E12" s="35"/>
      <c r="F12" s="109" t="s">
        <v>22</v>
      </c>
      <c r="G12" s="35"/>
      <c r="H12" s="35"/>
      <c r="I12" s="107" t="s">
        <v>23</v>
      </c>
      <c r="J12" s="110" t="str">
        <f>'Rekapitulace stavby'!AN8</f>
        <v>26. 5. 2025</v>
      </c>
      <c r="K12" s="35"/>
      <c r="L12" s="108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hidden="1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108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hidden="1" customHeight="1">
      <c r="A14" s="35"/>
      <c r="B14" s="40"/>
      <c r="C14" s="35"/>
      <c r="D14" s="107" t="s">
        <v>25</v>
      </c>
      <c r="E14" s="35"/>
      <c r="F14" s="35"/>
      <c r="G14" s="35"/>
      <c r="H14" s="35"/>
      <c r="I14" s="107" t="s">
        <v>26</v>
      </c>
      <c r="J14" s="109" t="s">
        <v>19</v>
      </c>
      <c r="K14" s="35"/>
      <c r="L14" s="108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hidden="1" customHeight="1">
      <c r="A15" s="35"/>
      <c r="B15" s="40"/>
      <c r="C15" s="35"/>
      <c r="D15" s="35"/>
      <c r="E15" s="109" t="s">
        <v>27</v>
      </c>
      <c r="F15" s="35"/>
      <c r="G15" s="35"/>
      <c r="H15" s="35"/>
      <c r="I15" s="107" t="s">
        <v>28</v>
      </c>
      <c r="J15" s="109" t="s">
        <v>19</v>
      </c>
      <c r="K15" s="35"/>
      <c r="L15" s="108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hidden="1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108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hidden="1" customHeight="1">
      <c r="A17" s="35"/>
      <c r="B17" s="40"/>
      <c r="C17" s="35"/>
      <c r="D17" s="107" t="s">
        <v>29</v>
      </c>
      <c r="E17" s="35"/>
      <c r="F17" s="35"/>
      <c r="G17" s="35"/>
      <c r="H17" s="35"/>
      <c r="I17" s="107" t="s">
        <v>26</v>
      </c>
      <c r="J17" s="31" t="str">
        <f>'Rekapitulace stavby'!AN13</f>
        <v>Vyplň údaj</v>
      </c>
      <c r="K17" s="35"/>
      <c r="L17" s="108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hidden="1" customHeight="1">
      <c r="A18" s="35"/>
      <c r="B18" s="40"/>
      <c r="C18" s="35"/>
      <c r="D18" s="35"/>
      <c r="E18" s="314" t="str">
        <f>'Rekapitulace stavby'!E14</f>
        <v>Vyplň údaj</v>
      </c>
      <c r="F18" s="315"/>
      <c r="G18" s="315"/>
      <c r="H18" s="315"/>
      <c r="I18" s="107" t="s">
        <v>28</v>
      </c>
      <c r="J18" s="31" t="str">
        <f>'Rekapitulace stavby'!AN14</f>
        <v>Vyplň údaj</v>
      </c>
      <c r="K18" s="35"/>
      <c r="L18" s="108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hidden="1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108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hidden="1" customHeight="1">
      <c r="A20" s="35"/>
      <c r="B20" s="40"/>
      <c r="C20" s="35"/>
      <c r="D20" s="107" t="s">
        <v>31</v>
      </c>
      <c r="E20" s="35"/>
      <c r="F20" s="35"/>
      <c r="G20" s="35"/>
      <c r="H20" s="35"/>
      <c r="I20" s="107" t="s">
        <v>26</v>
      </c>
      <c r="J20" s="109" t="s">
        <v>19</v>
      </c>
      <c r="K20" s="35"/>
      <c r="L20" s="108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hidden="1" customHeight="1">
      <c r="A21" s="35"/>
      <c r="B21" s="40"/>
      <c r="C21" s="35"/>
      <c r="D21" s="35"/>
      <c r="E21" s="109" t="s">
        <v>32</v>
      </c>
      <c r="F21" s="35"/>
      <c r="G21" s="35"/>
      <c r="H21" s="35"/>
      <c r="I21" s="107" t="s">
        <v>28</v>
      </c>
      <c r="J21" s="109" t="s">
        <v>19</v>
      </c>
      <c r="K21" s="35"/>
      <c r="L21" s="108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hidden="1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108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hidden="1" customHeight="1">
      <c r="A23" s="35"/>
      <c r="B23" s="40"/>
      <c r="C23" s="35"/>
      <c r="D23" s="107" t="s">
        <v>34</v>
      </c>
      <c r="E23" s="35"/>
      <c r="F23" s="35"/>
      <c r="G23" s="35"/>
      <c r="H23" s="35"/>
      <c r="I23" s="107" t="s">
        <v>26</v>
      </c>
      <c r="J23" s="109" t="s">
        <v>19</v>
      </c>
      <c r="K23" s="35"/>
      <c r="L23" s="108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hidden="1" customHeight="1">
      <c r="A24" s="35"/>
      <c r="B24" s="40"/>
      <c r="C24" s="35"/>
      <c r="D24" s="35"/>
      <c r="E24" s="109" t="s">
        <v>35</v>
      </c>
      <c r="F24" s="35"/>
      <c r="G24" s="35"/>
      <c r="H24" s="35"/>
      <c r="I24" s="107" t="s">
        <v>28</v>
      </c>
      <c r="J24" s="109" t="s">
        <v>19</v>
      </c>
      <c r="K24" s="35"/>
      <c r="L24" s="108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hidden="1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108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hidden="1" customHeight="1">
      <c r="A26" s="35"/>
      <c r="B26" s="40"/>
      <c r="C26" s="35"/>
      <c r="D26" s="107" t="s">
        <v>36</v>
      </c>
      <c r="E26" s="35"/>
      <c r="F26" s="35"/>
      <c r="G26" s="35"/>
      <c r="H26" s="35"/>
      <c r="I26" s="35"/>
      <c r="J26" s="35"/>
      <c r="K26" s="35"/>
      <c r="L26" s="108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hidden="1" customHeight="1">
      <c r="A27" s="111"/>
      <c r="B27" s="112"/>
      <c r="C27" s="111"/>
      <c r="D27" s="111"/>
      <c r="E27" s="316" t="s">
        <v>19</v>
      </c>
      <c r="F27" s="316"/>
      <c r="G27" s="316"/>
      <c r="H27" s="316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hidden="1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108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hidden="1" customHeight="1">
      <c r="A29" s="35"/>
      <c r="B29" s="40"/>
      <c r="C29" s="35"/>
      <c r="D29" s="114"/>
      <c r="E29" s="114"/>
      <c r="F29" s="114"/>
      <c r="G29" s="114"/>
      <c r="H29" s="114"/>
      <c r="I29" s="114"/>
      <c r="J29" s="114"/>
      <c r="K29" s="114"/>
      <c r="L29" s="108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hidden="1" customHeight="1">
      <c r="A30" s="35"/>
      <c r="B30" s="40"/>
      <c r="C30" s="35"/>
      <c r="D30" s="115" t="s">
        <v>37</v>
      </c>
      <c r="E30" s="35"/>
      <c r="F30" s="35"/>
      <c r="G30" s="35"/>
      <c r="H30" s="35"/>
      <c r="I30" s="35"/>
      <c r="J30" s="116">
        <f>ROUND(J82, 2)</f>
        <v>0</v>
      </c>
      <c r="K30" s="35"/>
      <c r="L30" s="108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hidden="1" customHeight="1">
      <c r="A31" s="35"/>
      <c r="B31" s="40"/>
      <c r="C31" s="35"/>
      <c r="D31" s="114"/>
      <c r="E31" s="114"/>
      <c r="F31" s="114"/>
      <c r="G31" s="114"/>
      <c r="H31" s="114"/>
      <c r="I31" s="114"/>
      <c r="J31" s="114"/>
      <c r="K31" s="114"/>
      <c r="L31" s="108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hidden="1" customHeight="1">
      <c r="A32" s="35"/>
      <c r="B32" s="40"/>
      <c r="C32" s="35"/>
      <c r="D32" s="35"/>
      <c r="E32" s="35"/>
      <c r="F32" s="117" t="s">
        <v>39</v>
      </c>
      <c r="G32" s="35"/>
      <c r="H32" s="35"/>
      <c r="I32" s="117" t="s">
        <v>38</v>
      </c>
      <c r="J32" s="117" t="s">
        <v>40</v>
      </c>
      <c r="K32" s="35"/>
      <c r="L32" s="108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hidden="1" customHeight="1">
      <c r="A33" s="35"/>
      <c r="B33" s="40"/>
      <c r="C33" s="35"/>
      <c r="D33" s="118" t="s">
        <v>41</v>
      </c>
      <c r="E33" s="107" t="s">
        <v>42</v>
      </c>
      <c r="F33" s="119">
        <f>ROUND((SUM(BE82:BE174)),  2)</f>
        <v>0</v>
      </c>
      <c r="G33" s="35"/>
      <c r="H33" s="35"/>
      <c r="I33" s="120">
        <v>0.21</v>
      </c>
      <c r="J33" s="119">
        <f>ROUND(((SUM(BE82:BE174))*I33),  2)</f>
        <v>0</v>
      </c>
      <c r="K33" s="35"/>
      <c r="L33" s="108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hidden="1" customHeight="1">
      <c r="A34" s="35"/>
      <c r="B34" s="40"/>
      <c r="C34" s="35"/>
      <c r="D34" s="35"/>
      <c r="E34" s="107" t="s">
        <v>43</v>
      </c>
      <c r="F34" s="119">
        <f>ROUND((SUM(BF82:BF174)),  2)</f>
        <v>0</v>
      </c>
      <c r="G34" s="35"/>
      <c r="H34" s="35"/>
      <c r="I34" s="120">
        <v>0.12</v>
      </c>
      <c r="J34" s="119">
        <f>ROUND(((SUM(BF82:BF174))*I34),  2)</f>
        <v>0</v>
      </c>
      <c r="K34" s="35"/>
      <c r="L34" s="108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07" t="s">
        <v>44</v>
      </c>
      <c r="F35" s="119">
        <f>ROUND((SUM(BG82:BG174)),  2)</f>
        <v>0</v>
      </c>
      <c r="G35" s="35"/>
      <c r="H35" s="35"/>
      <c r="I35" s="120">
        <v>0.21</v>
      </c>
      <c r="J35" s="119">
        <f>0</f>
        <v>0</v>
      </c>
      <c r="K35" s="35"/>
      <c r="L35" s="108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>
      <c r="A36" s="35"/>
      <c r="B36" s="40"/>
      <c r="C36" s="35"/>
      <c r="D36" s="35"/>
      <c r="E36" s="107" t="s">
        <v>45</v>
      </c>
      <c r="F36" s="119">
        <f>ROUND((SUM(BH82:BH174)),  2)</f>
        <v>0</v>
      </c>
      <c r="G36" s="35"/>
      <c r="H36" s="35"/>
      <c r="I36" s="120">
        <v>0.12</v>
      </c>
      <c r="J36" s="119">
        <f>0</f>
        <v>0</v>
      </c>
      <c r="K36" s="35"/>
      <c r="L36" s="108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07" t="s">
        <v>46</v>
      </c>
      <c r="F37" s="119">
        <f>ROUND((SUM(BI82:BI174)),  2)</f>
        <v>0</v>
      </c>
      <c r="G37" s="35"/>
      <c r="H37" s="35"/>
      <c r="I37" s="120">
        <v>0</v>
      </c>
      <c r="J37" s="119">
        <f>0</f>
        <v>0</v>
      </c>
      <c r="K37" s="35"/>
      <c r="L37" s="108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hidden="1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108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hidden="1" customHeight="1">
      <c r="A39" s="35"/>
      <c r="B39" s="40"/>
      <c r="C39" s="121"/>
      <c r="D39" s="122" t="s">
        <v>47</v>
      </c>
      <c r="E39" s="123"/>
      <c r="F39" s="123"/>
      <c r="G39" s="124" t="s">
        <v>48</v>
      </c>
      <c r="H39" s="125" t="s">
        <v>49</v>
      </c>
      <c r="I39" s="123"/>
      <c r="J39" s="126">
        <f>SUM(J30:J37)</f>
        <v>0</v>
      </c>
      <c r="K39" s="127"/>
      <c r="L39" s="108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128"/>
      <c r="C40" s="129"/>
      <c r="D40" s="129"/>
      <c r="E40" s="129"/>
      <c r="F40" s="129"/>
      <c r="G40" s="129"/>
      <c r="H40" s="129"/>
      <c r="I40" s="129"/>
      <c r="J40" s="129"/>
      <c r="K40" s="129"/>
      <c r="L40" s="108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ht="11.25" hidden="1"/>
    <row r="42" spans="1:31" ht="11.25" hidden="1"/>
    <row r="43" spans="1:31" ht="11.25" hidden="1"/>
    <row r="44" spans="1:31" s="2" customFormat="1" ht="6.95" hidden="1" customHeight="1">
      <c r="A44" s="35"/>
      <c r="B44" s="130"/>
      <c r="C44" s="131"/>
      <c r="D44" s="131"/>
      <c r="E44" s="131"/>
      <c r="F44" s="131"/>
      <c r="G44" s="131"/>
      <c r="H44" s="131"/>
      <c r="I44" s="131"/>
      <c r="J44" s="131"/>
      <c r="K44" s="131"/>
      <c r="L44" s="108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2" customFormat="1" ht="24.95" hidden="1" customHeight="1">
      <c r="A45" s="35"/>
      <c r="B45" s="36"/>
      <c r="C45" s="24" t="s">
        <v>159</v>
      </c>
      <c r="D45" s="37"/>
      <c r="E45" s="37"/>
      <c r="F45" s="37"/>
      <c r="G45" s="37"/>
      <c r="H45" s="37"/>
      <c r="I45" s="37"/>
      <c r="J45" s="37"/>
      <c r="K45" s="37"/>
      <c r="L45" s="108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</row>
    <row r="46" spans="1:31" s="2" customFormat="1" ht="6.95" hidden="1" customHeight="1">
      <c r="A46" s="35"/>
      <c r="B46" s="36"/>
      <c r="C46" s="37"/>
      <c r="D46" s="37"/>
      <c r="E46" s="37"/>
      <c r="F46" s="37"/>
      <c r="G46" s="37"/>
      <c r="H46" s="37"/>
      <c r="I46" s="37"/>
      <c r="J46" s="37"/>
      <c r="K46" s="37"/>
      <c r="L46" s="108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</row>
    <row r="47" spans="1:31" s="2" customFormat="1" ht="12" hidden="1" customHeight="1">
      <c r="A47" s="35"/>
      <c r="B47" s="36"/>
      <c r="C47" s="30" t="s">
        <v>16</v>
      </c>
      <c r="D47" s="37"/>
      <c r="E47" s="37"/>
      <c r="F47" s="37"/>
      <c r="G47" s="37"/>
      <c r="H47" s="37"/>
      <c r="I47" s="37"/>
      <c r="J47" s="37"/>
      <c r="K47" s="37"/>
      <c r="L47" s="108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</row>
    <row r="48" spans="1:31" s="2" customFormat="1" ht="16.5" hidden="1" customHeight="1">
      <c r="A48" s="35"/>
      <c r="B48" s="36"/>
      <c r="C48" s="37"/>
      <c r="D48" s="37"/>
      <c r="E48" s="317" t="str">
        <f>E7</f>
        <v>Splašková kanalizace Němčice</v>
      </c>
      <c r="F48" s="318"/>
      <c r="G48" s="318"/>
      <c r="H48" s="318"/>
      <c r="I48" s="37"/>
      <c r="J48" s="37"/>
      <c r="K48" s="37"/>
      <c r="L48" s="108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</row>
    <row r="49" spans="1:47" s="2" customFormat="1" ht="12" hidden="1" customHeight="1">
      <c r="A49" s="35"/>
      <c r="B49" s="36"/>
      <c r="C49" s="30" t="s">
        <v>142</v>
      </c>
      <c r="D49" s="37"/>
      <c r="E49" s="37"/>
      <c r="F49" s="37"/>
      <c r="G49" s="37"/>
      <c r="H49" s="37"/>
      <c r="I49" s="37"/>
      <c r="J49" s="37"/>
      <c r="K49" s="37"/>
      <c r="L49" s="108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</row>
    <row r="50" spans="1:47" s="2" customFormat="1" ht="16.5" hidden="1" customHeight="1">
      <c r="A50" s="35"/>
      <c r="B50" s="36"/>
      <c r="C50" s="37"/>
      <c r="D50" s="37"/>
      <c r="E50" s="274" t="str">
        <f>E9</f>
        <v>08 - PS 01.2 - Elektrotechnologická část ČSOV 1</v>
      </c>
      <c r="F50" s="319"/>
      <c r="G50" s="319"/>
      <c r="H50" s="319"/>
      <c r="I50" s="37"/>
      <c r="J50" s="37"/>
      <c r="K50" s="37"/>
      <c r="L50" s="108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</row>
    <row r="51" spans="1:47" s="2" customFormat="1" ht="6.95" hidden="1" customHeight="1">
      <c r="A51" s="35"/>
      <c r="B51" s="36"/>
      <c r="C51" s="37"/>
      <c r="D51" s="37"/>
      <c r="E51" s="37"/>
      <c r="F51" s="37"/>
      <c r="G51" s="37"/>
      <c r="H51" s="37"/>
      <c r="I51" s="37"/>
      <c r="J51" s="37"/>
      <c r="K51" s="37"/>
      <c r="L51" s="108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</row>
    <row r="52" spans="1:47" s="2" customFormat="1" ht="12" hidden="1" customHeight="1">
      <c r="A52" s="35"/>
      <c r="B52" s="36"/>
      <c r="C52" s="30" t="s">
        <v>21</v>
      </c>
      <c r="D52" s="37"/>
      <c r="E52" s="37"/>
      <c r="F52" s="28" t="str">
        <f>F12</f>
        <v>Němčice u Luštěnic</v>
      </c>
      <c r="G52" s="37"/>
      <c r="H52" s="37"/>
      <c r="I52" s="30" t="s">
        <v>23</v>
      </c>
      <c r="J52" s="60" t="str">
        <f>IF(J12="","",J12)</f>
        <v>26. 5. 2025</v>
      </c>
      <c r="K52" s="37"/>
      <c r="L52" s="108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</row>
    <row r="53" spans="1:47" s="2" customFormat="1" ht="6.95" hidden="1" customHeight="1">
      <c r="A53" s="35"/>
      <c r="B53" s="36"/>
      <c r="C53" s="37"/>
      <c r="D53" s="37"/>
      <c r="E53" s="37"/>
      <c r="F53" s="37"/>
      <c r="G53" s="37"/>
      <c r="H53" s="37"/>
      <c r="I53" s="37"/>
      <c r="J53" s="37"/>
      <c r="K53" s="37"/>
      <c r="L53" s="108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</row>
    <row r="54" spans="1:47" s="2" customFormat="1" ht="15.2" hidden="1" customHeight="1">
      <c r="A54" s="35"/>
      <c r="B54" s="36"/>
      <c r="C54" s="30" t="s">
        <v>25</v>
      </c>
      <c r="D54" s="37"/>
      <c r="E54" s="37"/>
      <c r="F54" s="28" t="str">
        <f>E15</f>
        <v>Obec Němčice</v>
      </c>
      <c r="G54" s="37"/>
      <c r="H54" s="37"/>
      <c r="I54" s="30" t="s">
        <v>31</v>
      </c>
      <c r="J54" s="33" t="str">
        <f>E21</f>
        <v>VIS Praha</v>
      </c>
      <c r="K54" s="37"/>
      <c r="L54" s="108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</row>
    <row r="55" spans="1:47" s="2" customFormat="1" ht="15.2" hidden="1" customHeight="1">
      <c r="A55" s="35"/>
      <c r="B55" s="36"/>
      <c r="C55" s="30" t="s">
        <v>29</v>
      </c>
      <c r="D55" s="37"/>
      <c r="E55" s="37"/>
      <c r="F55" s="28" t="str">
        <f>IF(E18="","",E18)</f>
        <v>Vyplň údaj</v>
      </c>
      <c r="G55" s="37"/>
      <c r="H55" s="37"/>
      <c r="I55" s="30" t="s">
        <v>34</v>
      </c>
      <c r="J55" s="33" t="str">
        <f>E24</f>
        <v>Ing. Eva Mrvová</v>
      </c>
      <c r="K55" s="37"/>
      <c r="L55" s="108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</row>
    <row r="56" spans="1:47" s="2" customFormat="1" ht="10.35" hidden="1" customHeight="1">
      <c r="A56" s="35"/>
      <c r="B56" s="36"/>
      <c r="C56" s="37"/>
      <c r="D56" s="37"/>
      <c r="E56" s="37"/>
      <c r="F56" s="37"/>
      <c r="G56" s="37"/>
      <c r="H56" s="37"/>
      <c r="I56" s="37"/>
      <c r="J56" s="37"/>
      <c r="K56" s="37"/>
      <c r="L56" s="108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</row>
    <row r="57" spans="1:47" s="2" customFormat="1" ht="29.25" hidden="1" customHeight="1">
      <c r="A57" s="35"/>
      <c r="B57" s="36"/>
      <c r="C57" s="132" t="s">
        <v>160</v>
      </c>
      <c r="D57" s="133"/>
      <c r="E57" s="133"/>
      <c r="F57" s="133"/>
      <c r="G57" s="133"/>
      <c r="H57" s="133"/>
      <c r="I57" s="133"/>
      <c r="J57" s="134" t="s">
        <v>161</v>
      </c>
      <c r="K57" s="133"/>
      <c r="L57" s="108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</row>
    <row r="58" spans="1:47" s="2" customFormat="1" ht="10.35" hidden="1" customHeight="1">
      <c r="A58" s="35"/>
      <c r="B58" s="36"/>
      <c r="C58" s="37"/>
      <c r="D58" s="37"/>
      <c r="E58" s="37"/>
      <c r="F58" s="37"/>
      <c r="G58" s="37"/>
      <c r="H58" s="37"/>
      <c r="I58" s="37"/>
      <c r="J58" s="37"/>
      <c r="K58" s="37"/>
      <c r="L58" s="108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</row>
    <row r="59" spans="1:47" s="2" customFormat="1" ht="22.9" hidden="1" customHeight="1">
      <c r="A59" s="35"/>
      <c r="B59" s="36"/>
      <c r="C59" s="135" t="s">
        <v>69</v>
      </c>
      <c r="D59" s="37"/>
      <c r="E59" s="37"/>
      <c r="F59" s="37"/>
      <c r="G59" s="37"/>
      <c r="H59" s="37"/>
      <c r="I59" s="37"/>
      <c r="J59" s="78">
        <f>J82</f>
        <v>0</v>
      </c>
      <c r="K59" s="37"/>
      <c r="L59" s="108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U59" s="18" t="s">
        <v>162</v>
      </c>
    </row>
    <row r="60" spans="1:47" s="9" customFormat="1" ht="24.95" hidden="1" customHeight="1">
      <c r="B60" s="136"/>
      <c r="C60" s="137"/>
      <c r="D60" s="138" t="s">
        <v>1119</v>
      </c>
      <c r="E60" s="139"/>
      <c r="F60" s="139"/>
      <c r="G60" s="139"/>
      <c r="H60" s="139"/>
      <c r="I60" s="139"/>
      <c r="J60" s="140">
        <f>J83</f>
        <v>0</v>
      </c>
      <c r="K60" s="137"/>
      <c r="L60" s="141"/>
    </row>
    <row r="61" spans="1:47" s="10" customFormat="1" ht="19.899999999999999" hidden="1" customHeight="1">
      <c r="B61" s="142"/>
      <c r="C61" s="143"/>
      <c r="D61" s="144" t="s">
        <v>1769</v>
      </c>
      <c r="E61" s="145"/>
      <c r="F61" s="145"/>
      <c r="G61" s="145"/>
      <c r="H61" s="145"/>
      <c r="I61" s="145"/>
      <c r="J61" s="146">
        <f>J84</f>
        <v>0</v>
      </c>
      <c r="K61" s="143"/>
      <c r="L61" s="147"/>
    </row>
    <row r="62" spans="1:47" s="10" customFormat="1" ht="19.899999999999999" hidden="1" customHeight="1">
      <c r="B62" s="142"/>
      <c r="C62" s="143"/>
      <c r="D62" s="144" t="s">
        <v>1770</v>
      </c>
      <c r="E62" s="145"/>
      <c r="F62" s="145"/>
      <c r="G62" s="145"/>
      <c r="H62" s="145"/>
      <c r="I62" s="145"/>
      <c r="J62" s="146">
        <f>J141</f>
        <v>0</v>
      </c>
      <c r="K62" s="143"/>
      <c r="L62" s="147"/>
    </row>
    <row r="63" spans="1:47" s="2" customFormat="1" ht="21.75" hidden="1" customHeight="1">
      <c r="A63" s="35"/>
      <c r="B63" s="36"/>
      <c r="C63" s="37"/>
      <c r="D63" s="37"/>
      <c r="E63" s="37"/>
      <c r="F63" s="37"/>
      <c r="G63" s="37"/>
      <c r="H63" s="37"/>
      <c r="I63" s="37"/>
      <c r="J63" s="37"/>
      <c r="K63" s="37"/>
      <c r="L63" s="108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</row>
    <row r="64" spans="1:47" s="2" customFormat="1" ht="6.95" hidden="1" customHeight="1">
      <c r="A64" s="35"/>
      <c r="B64" s="48"/>
      <c r="C64" s="49"/>
      <c r="D64" s="49"/>
      <c r="E64" s="49"/>
      <c r="F64" s="49"/>
      <c r="G64" s="49"/>
      <c r="H64" s="49"/>
      <c r="I64" s="49"/>
      <c r="J64" s="49"/>
      <c r="K64" s="49"/>
      <c r="L64" s="108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</row>
    <row r="65" spans="1:31" ht="11.25" hidden="1"/>
    <row r="66" spans="1:31" ht="11.25" hidden="1"/>
    <row r="67" spans="1:31" ht="11.25" hidden="1"/>
    <row r="68" spans="1:31" s="2" customFormat="1" ht="6.95" customHeight="1">
      <c r="A68" s="35"/>
      <c r="B68" s="50"/>
      <c r="C68" s="51"/>
      <c r="D68" s="51"/>
      <c r="E68" s="51"/>
      <c r="F68" s="51"/>
      <c r="G68" s="51"/>
      <c r="H68" s="51"/>
      <c r="I68" s="51"/>
      <c r="J68" s="51"/>
      <c r="K68" s="51"/>
      <c r="L68" s="108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</row>
    <row r="69" spans="1:31" s="2" customFormat="1" ht="24.95" customHeight="1">
      <c r="A69" s="35"/>
      <c r="B69" s="36"/>
      <c r="C69" s="24" t="s">
        <v>172</v>
      </c>
      <c r="D69" s="37"/>
      <c r="E69" s="37"/>
      <c r="F69" s="37"/>
      <c r="G69" s="37"/>
      <c r="H69" s="37"/>
      <c r="I69" s="37"/>
      <c r="J69" s="37"/>
      <c r="K69" s="37"/>
      <c r="L69" s="108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</row>
    <row r="70" spans="1:31" s="2" customFormat="1" ht="6.95" customHeight="1">
      <c r="A70" s="35"/>
      <c r="B70" s="36"/>
      <c r="C70" s="37"/>
      <c r="D70" s="37"/>
      <c r="E70" s="37"/>
      <c r="F70" s="37"/>
      <c r="G70" s="37"/>
      <c r="H70" s="37"/>
      <c r="I70" s="37"/>
      <c r="J70" s="37"/>
      <c r="K70" s="37"/>
      <c r="L70" s="108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</row>
    <row r="71" spans="1:31" s="2" customFormat="1" ht="12" customHeight="1">
      <c r="A71" s="35"/>
      <c r="B71" s="36"/>
      <c r="C71" s="30" t="s">
        <v>16</v>
      </c>
      <c r="D71" s="37"/>
      <c r="E71" s="37"/>
      <c r="F71" s="37"/>
      <c r="G71" s="37"/>
      <c r="H71" s="37"/>
      <c r="I71" s="37"/>
      <c r="J71" s="37"/>
      <c r="K71" s="37"/>
      <c r="L71" s="108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</row>
    <row r="72" spans="1:31" s="2" customFormat="1" ht="16.5" customHeight="1">
      <c r="A72" s="35"/>
      <c r="B72" s="36"/>
      <c r="C72" s="37"/>
      <c r="D72" s="37"/>
      <c r="E72" s="317" t="str">
        <f>E7</f>
        <v>Splašková kanalizace Němčice</v>
      </c>
      <c r="F72" s="318"/>
      <c r="G72" s="318"/>
      <c r="H72" s="318"/>
      <c r="I72" s="37"/>
      <c r="J72" s="37"/>
      <c r="K72" s="37"/>
      <c r="L72" s="108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</row>
    <row r="73" spans="1:31" s="2" customFormat="1" ht="12" customHeight="1">
      <c r="A73" s="35"/>
      <c r="B73" s="36"/>
      <c r="C73" s="30" t="s">
        <v>142</v>
      </c>
      <c r="D73" s="37"/>
      <c r="E73" s="37"/>
      <c r="F73" s="37"/>
      <c r="G73" s="37"/>
      <c r="H73" s="37"/>
      <c r="I73" s="37"/>
      <c r="J73" s="37"/>
      <c r="K73" s="37"/>
      <c r="L73" s="108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</row>
    <row r="74" spans="1:31" s="2" customFormat="1" ht="16.5" customHeight="1">
      <c r="A74" s="35"/>
      <c r="B74" s="36"/>
      <c r="C74" s="37"/>
      <c r="D74" s="37"/>
      <c r="E74" s="274" t="str">
        <f>E9</f>
        <v>08 - PS 01.2 - Elektrotechnologická část ČSOV 1</v>
      </c>
      <c r="F74" s="319"/>
      <c r="G74" s="319"/>
      <c r="H74" s="319"/>
      <c r="I74" s="37"/>
      <c r="J74" s="37"/>
      <c r="K74" s="37"/>
      <c r="L74" s="108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</row>
    <row r="75" spans="1:31" s="2" customFormat="1" ht="6.95" customHeight="1">
      <c r="A75" s="35"/>
      <c r="B75" s="36"/>
      <c r="C75" s="37"/>
      <c r="D75" s="37"/>
      <c r="E75" s="37"/>
      <c r="F75" s="37"/>
      <c r="G75" s="37"/>
      <c r="H75" s="37"/>
      <c r="I75" s="37"/>
      <c r="J75" s="37"/>
      <c r="K75" s="37"/>
      <c r="L75" s="108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</row>
    <row r="76" spans="1:31" s="2" customFormat="1" ht="12" customHeight="1">
      <c r="A76" s="35"/>
      <c r="B76" s="36"/>
      <c r="C76" s="30" t="s">
        <v>21</v>
      </c>
      <c r="D76" s="37"/>
      <c r="E76" s="37"/>
      <c r="F76" s="28" t="str">
        <f>F12</f>
        <v>Němčice u Luštěnic</v>
      </c>
      <c r="G76" s="37"/>
      <c r="H76" s="37"/>
      <c r="I76" s="30" t="s">
        <v>23</v>
      </c>
      <c r="J76" s="60" t="str">
        <f>IF(J12="","",J12)</f>
        <v>26. 5. 2025</v>
      </c>
      <c r="K76" s="37"/>
      <c r="L76" s="108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6.95" customHeight="1">
      <c r="A77" s="35"/>
      <c r="B77" s="36"/>
      <c r="C77" s="37"/>
      <c r="D77" s="37"/>
      <c r="E77" s="37"/>
      <c r="F77" s="37"/>
      <c r="G77" s="37"/>
      <c r="H77" s="37"/>
      <c r="I77" s="37"/>
      <c r="J77" s="37"/>
      <c r="K77" s="37"/>
      <c r="L77" s="108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spans="1:31" s="2" customFormat="1" ht="15.2" customHeight="1">
      <c r="A78" s="35"/>
      <c r="B78" s="36"/>
      <c r="C78" s="30" t="s">
        <v>25</v>
      </c>
      <c r="D78" s="37"/>
      <c r="E78" s="37"/>
      <c r="F78" s="28" t="str">
        <f>E15</f>
        <v>Obec Němčice</v>
      </c>
      <c r="G78" s="37"/>
      <c r="H78" s="37"/>
      <c r="I78" s="30" t="s">
        <v>31</v>
      </c>
      <c r="J78" s="33" t="str">
        <f>E21</f>
        <v>VIS Praha</v>
      </c>
      <c r="K78" s="37"/>
      <c r="L78" s="108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</row>
    <row r="79" spans="1:31" s="2" customFormat="1" ht="15.2" customHeight="1">
      <c r="A79" s="35"/>
      <c r="B79" s="36"/>
      <c r="C79" s="30" t="s">
        <v>29</v>
      </c>
      <c r="D79" s="37"/>
      <c r="E79" s="37"/>
      <c r="F79" s="28" t="str">
        <f>IF(E18="","",E18)</f>
        <v>Vyplň údaj</v>
      </c>
      <c r="G79" s="37"/>
      <c r="H79" s="37"/>
      <c r="I79" s="30" t="s">
        <v>34</v>
      </c>
      <c r="J79" s="33" t="str">
        <f>E24</f>
        <v>Ing. Eva Mrvová</v>
      </c>
      <c r="K79" s="37"/>
      <c r="L79" s="108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</row>
    <row r="80" spans="1:31" s="2" customFormat="1" ht="10.35" customHeight="1">
      <c r="A80" s="35"/>
      <c r="B80" s="36"/>
      <c r="C80" s="37"/>
      <c r="D80" s="37"/>
      <c r="E80" s="37"/>
      <c r="F80" s="37"/>
      <c r="G80" s="37"/>
      <c r="H80" s="37"/>
      <c r="I80" s="37"/>
      <c r="J80" s="37"/>
      <c r="K80" s="37"/>
      <c r="L80" s="108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</row>
    <row r="81" spans="1:65" s="11" customFormat="1" ht="29.25" customHeight="1">
      <c r="A81" s="148"/>
      <c r="B81" s="149"/>
      <c r="C81" s="150" t="s">
        <v>173</v>
      </c>
      <c r="D81" s="151" t="s">
        <v>56</v>
      </c>
      <c r="E81" s="151" t="s">
        <v>52</v>
      </c>
      <c r="F81" s="151" t="s">
        <v>53</v>
      </c>
      <c r="G81" s="151" t="s">
        <v>174</v>
      </c>
      <c r="H81" s="151" t="s">
        <v>175</v>
      </c>
      <c r="I81" s="151" t="s">
        <v>176</v>
      </c>
      <c r="J81" s="151" t="s">
        <v>161</v>
      </c>
      <c r="K81" s="152" t="s">
        <v>177</v>
      </c>
      <c r="L81" s="153"/>
      <c r="M81" s="69" t="s">
        <v>19</v>
      </c>
      <c r="N81" s="70" t="s">
        <v>41</v>
      </c>
      <c r="O81" s="70" t="s">
        <v>178</v>
      </c>
      <c r="P81" s="70" t="s">
        <v>179</v>
      </c>
      <c r="Q81" s="70" t="s">
        <v>180</v>
      </c>
      <c r="R81" s="70" t="s">
        <v>181</v>
      </c>
      <c r="S81" s="70" t="s">
        <v>182</v>
      </c>
      <c r="T81" s="71" t="s">
        <v>183</v>
      </c>
      <c r="U81" s="148"/>
      <c r="V81" s="148"/>
      <c r="W81" s="148"/>
      <c r="X81" s="148"/>
      <c r="Y81" s="148"/>
      <c r="Z81" s="148"/>
      <c r="AA81" s="148"/>
      <c r="AB81" s="148"/>
      <c r="AC81" s="148"/>
      <c r="AD81" s="148"/>
      <c r="AE81" s="148"/>
    </row>
    <row r="82" spans="1:65" s="2" customFormat="1" ht="22.9" customHeight="1">
      <c r="A82" s="35"/>
      <c r="B82" s="36"/>
      <c r="C82" s="76" t="s">
        <v>184</v>
      </c>
      <c r="D82" s="37"/>
      <c r="E82" s="37"/>
      <c r="F82" s="37"/>
      <c r="G82" s="37"/>
      <c r="H82" s="37"/>
      <c r="I82" s="37"/>
      <c r="J82" s="154">
        <f>BK82</f>
        <v>0</v>
      </c>
      <c r="K82" s="37"/>
      <c r="L82" s="40"/>
      <c r="M82" s="72"/>
      <c r="N82" s="155"/>
      <c r="O82" s="73"/>
      <c r="P82" s="156">
        <f>P83</f>
        <v>0</v>
      </c>
      <c r="Q82" s="73"/>
      <c r="R82" s="156">
        <f>R83</f>
        <v>0</v>
      </c>
      <c r="S82" s="73"/>
      <c r="T82" s="157">
        <f>T83</f>
        <v>0</v>
      </c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T82" s="18" t="s">
        <v>70</v>
      </c>
      <c r="AU82" s="18" t="s">
        <v>162</v>
      </c>
      <c r="BK82" s="158">
        <f>BK83</f>
        <v>0</v>
      </c>
    </row>
    <row r="83" spans="1:65" s="12" customFormat="1" ht="25.9" customHeight="1">
      <c r="B83" s="159"/>
      <c r="C83" s="160"/>
      <c r="D83" s="161" t="s">
        <v>70</v>
      </c>
      <c r="E83" s="162" t="s">
        <v>346</v>
      </c>
      <c r="F83" s="162" t="s">
        <v>1121</v>
      </c>
      <c r="G83" s="160"/>
      <c r="H83" s="160"/>
      <c r="I83" s="163"/>
      <c r="J83" s="164">
        <f>BK83</f>
        <v>0</v>
      </c>
      <c r="K83" s="160"/>
      <c r="L83" s="165"/>
      <c r="M83" s="166"/>
      <c r="N83" s="167"/>
      <c r="O83" s="167"/>
      <c r="P83" s="168">
        <f>P84+P141</f>
        <v>0</v>
      </c>
      <c r="Q83" s="167"/>
      <c r="R83" s="168">
        <f>R84+R141</f>
        <v>0</v>
      </c>
      <c r="S83" s="167"/>
      <c r="T83" s="169">
        <f>T84+T141</f>
        <v>0</v>
      </c>
      <c r="AR83" s="170" t="s">
        <v>205</v>
      </c>
      <c r="AT83" s="171" t="s">
        <v>70</v>
      </c>
      <c r="AU83" s="171" t="s">
        <v>71</v>
      </c>
      <c r="AY83" s="170" t="s">
        <v>187</v>
      </c>
      <c r="BK83" s="172">
        <f>BK84+BK141</f>
        <v>0</v>
      </c>
    </row>
    <row r="84" spans="1:65" s="12" customFormat="1" ht="22.9" customHeight="1">
      <c r="B84" s="159"/>
      <c r="C84" s="160"/>
      <c r="D84" s="161" t="s">
        <v>70</v>
      </c>
      <c r="E84" s="173" t="s">
        <v>1122</v>
      </c>
      <c r="F84" s="173" t="s">
        <v>1771</v>
      </c>
      <c r="G84" s="160"/>
      <c r="H84" s="160"/>
      <c r="I84" s="163"/>
      <c r="J84" s="174">
        <f>BK84</f>
        <v>0</v>
      </c>
      <c r="K84" s="160"/>
      <c r="L84" s="165"/>
      <c r="M84" s="166"/>
      <c r="N84" s="167"/>
      <c r="O84" s="167"/>
      <c r="P84" s="168">
        <f>SUM(P85:P140)</f>
        <v>0</v>
      </c>
      <c r="Q84" s="167"/>
      <c r="R84" s="168">
        <f>SUM(R85:R140)</f>
        <v>0</v>
      </c>
      <c r="S84" s="167"/>
      <c r="T84" s="169">
        <f>SUM(T85:T140)</f>
        <v>0</v>
      </c>
      <c r="AR84" s="170" t="s">
        <v>205</v>
      </c>
      <c r="AT84" s="171" t="s">
        <v>70</v>
      </c>
      <c r="AU84" s="171" t="s">
        <v>79</v>
      </c>
      <c r="AY84" s="170" t="s">
        <v>187</v>
      </c>
      <c r="BK84" s="172">
        <f>SUM(BK85:BK140)</f>
        <v>0</v>
      </c>
    </row>
    <row r="85" spans="1:65" s="2" customFormat="1" ht="16.5" customHeight="1">
      <c r="A85" s="35"/>
      <c r="B85" s="36"/>
      <c r="C85" s="226" t="s">
        <v>79</v>
      </c>
      <c r="D85" s="226" t="s">
        <v>346</v>
      </c>
      <c r="E85" s="227" t="s">
        <v>1772</v>
      </c>
      <c r="F85" s="228" t="s">
        <v>1773</v>
      </c>
      <c r="G85" s="229" t="s">
        <v>1126</v>
      </c>
      <c r="H85" s="230">
        <v>1</v>
      </c>
      <c r="I85" s="231"/>
      <c r="J85" s="232">
        <f t="shared" ref="J85:J116" si="0">ROUND(I85*H85,2)</f>
        <v>0</v>
      </c>
      <c r="K85" s="228" t="s">
        <v>19</v>
      </c>
      <c r="L85" s="233"/>
      <c r="M85" s="234" t="s">
        <v>19</v>
      </c>
      <c r="N85" s="235" t="s">
        <v>42</v>
      </c>
      <c r="O85" s="65"/>
      <c r="P85" s="184">
        <f t="shared" ref="P85:P116" si="1">O85*H85</f>
        <v>0</v>
      </c>
      <c r="Q85" s="184">
        <v>0</v>
      </c>
      <c r="R85" s="184">
        <f t="shared" ref="R85:R116" si="2">Q85*H85</f>
        <v>0</v>
      </c>
      <c r="S85" s="184">
        <v>0</v>
      </c>
      <c r="T85" s="185">
        <f t="shared" ref="T85:T116" si="3">S85*H85</f>
        <v>0</v>
      </c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R85" s="186" t="s">
        <v>232</v>
      </c>
      <c r="AT85" s="186" t="s">
        <v>346</v>
      </c>
      <c r="AU85" s="186" t="s">
        <v>81</v>
      </c>
      <c r="AY85" s="18" t="s">
        <v>187</v>
      </c>
      <c r="BE85" s="187">
        <f t="shared" ref="BE85:BE116" si="4">IF(N85="základní",J85,0)</f>
        <v>0</v>
      </c>
      <c r="BF85" s="187">
        <f t="shared" ref="BF85:BF116" si="5">IF(N85="snížená",J85,0)</f>
        <v>0</v>
      </c>
      <c r="BG85" s="187">
        <f t="shared" ref="BG85:BG116" si="6">IF(N85="zákl. přenesená",J85,0)</f>
        <v>0</v>
      </c>
      <c r="BH85" s="187">
        <f t="shared" ref="BH85:BH116" si="7">IF(N85="sníž. přenesená",J85,0)</f>
        <v>0</v>
      </c>
      <c r="BI85" s="187">
        <f t="shared" ref="BI85:BI116" si="8">IF(N85="nulová",J85,0)</f>
        <v>0</v>
      </c>
      <c r="BJ85" s="18" t="s">
        <v>79</v>
      </c>
      <c r="BK85" s="187">
        <f t="shared" ref="BK85:BK116" si="9">ROUND(I85*H85,2)</f>
        <v>0</v>
      </c>
      <c r="BL85" s="18" t="s">
        <v>193</v>
      </c>
      <c r="BM85" s="186" t="s">
        <v>81</v>
      </c>
    </row>
    <row r="86" spans="1:65" s="2" customFormat="1" ht="16.5" customHeight="1">
      <c r="A86" s="35"/>
      <c r="B86" s="36"/>
      <c r="C86" s="226" t="s">
        <v>81</v>
      </c>
      <c r="D86" s="226" t="s">
        <v>346</v>
      </c>
      <c r="E86" s="227" t="s">
        <v>1774</v>
      </c>
      <c r="F86" s="228" t="s">
        <v>1775</v>
      </c>
      <c r="G86" s="229" t="s">
        <v>1126</v>
      </c>
      <c r="H86" s="230">
        <v>1</v>
      </c>
      <c r="I86" s="231"/>
      <c r="J86" s="232">
        <f t="shared" si="0"/>
        <v>0</v>
      </c>
      <c r="K86" s="228" t="s">
        <v>19</v>
      </c>
      <c r="L86" s="233"/>
      <c r="M86" s="234" t="s">
        <v>19</v>
      </c>
      <c r="N86" s="235" t="s">
        <v>42</v>
      </c>
      <c r="O86" s="65"/>
      <c r="P86" s="184">
        <f t="shared" si="1"/>
        <v>0</v>
      </c>
      <c r="Q86" s="184">
        <v>0</v>
      </c>
      <c r="R86" s="184">
        <f t="shared" si="2"/>
        <v>0</v>
      </c>
      <c r="S86" s="184">
        <v>0</v>
      </c>
      <c r="T86" s="185">
        <f t="shared" si="3"/>
        <v>0</v>
      </c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R86" s="186" t="s">
        <v>232</v>
      </c>
      <c r="AT86" s="186" t="s">
        <v>346</v>
      </c>
      <c r="AU86" s="186" t="s">
        <v>81</v>
      </c>
      <c r="AY86" s="18" t="s">
        <v>187</v>
      </c>
      <c r="BE86" s="187">
        <f t="shared" si="4"/>
        <v>0</v>
      </c>
      <c r="BF86" s="187">
        <f t="shared" si="5"/>
        <v>0</v>
      </c>
      <c r="BG86" s="187">
        <f t="shared" si="6"/>
        <v>0</v>
      </c>
      <c r="BH86" s="187">
        <f t="shared" si="7"/>
        <v>0</v>
      </c>
      <c r="BI86" s="187">
        <f t="shared" si="8"/>
        <v>0</v>
      </c>
      <c r="BJ86" s="18" t="s">
        <v>79</v>
      </c>
      <c r="BK86" s="187">
        <f t="shared" si="9"/>
        <v>0</v>
      </c>
      <c r="BL86" s="18" t="s">
        <v>193</v>
      </c>
      <c r="BM86" s="186" t="s">
        <v>193</v>
      </c>
    </row>
    <row r="87" spans="1:65" s="2" customFormat="1" ht="16.5" customHeight="1">
      <c r="A87" s="35"/>
      <c r="B87" s="36"/>
      <c r="C87" s="226" t="s">
        <v>205</v>
      </c>
      <c r="D87" s="226" t="s">
        <v>346</v>
      </c>
      <c r="E87" s="227" t="s">
        <v>1776</v>
      </c>
      <c r="F87" s="228" t="s">
        <v>1777</v>
      </c>
      <c r="G87" s="229" t="s">
        <v>1160</v>
      </c>
      <c r="H87" s="230">
        <v>1</v>
      </c>
      <c r="I87" s="231"/>
      <c r="J87" s="232">
        <f t="shared" si="0"/>
        <v>0</v>
      </c>
      <c r="K87" s="228" t="s">
        <v>19</v>
      </c>
      <c r="L87" s="233"/>
      <c r="M87" s="234" t="s">
        <v>19</v>
      </c>
      <c r="N87" s="235" t="s">
        <v>42</v>
      </c>
      <c r="O87" s="65"/>
      <c r="P87" s="184">
        <f t="shared" si="1"/>
        <v>0</v>
      </c>
      <c r="Q87" s="184">
        <v>0</v>
      </c>
      <c r="R87" s="184">
        <f t="shared" si="2"/>
        <v>0</v>
      </c>
      <c r="S87" s="184">
        <v>0</v>
      </c>
      <c r="T87" s="185">
        <f t="shared" si="3"/>
        <v>0</v>
      </c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R87" s="186" t="s">
        <v>232</v>
      </c>
      <c r="AT87" s="186" t="s">
        <v>346</v>
      </c>
      <c r="AU87" s="186" t="s">
        <v>81</v>
      </c>
      <c r="AY87" s="18" t="s">
        <v>187</v>
      </c>
      <c r="BE87" s="187">
        <f t="shared" si="4"/>
        <v>0</v>
      </c>
      <c r="BF87" s="187">
        <f t="shared" si="5"/>
        <v>0</v>
      </c>
      <c r="BG87" s="187">
        <f t="shared" si="6"/>
        <v>0</v>
      </c>
      <c r="BH87" s="187">
        <f t="shared" si="7"/>
        <v>0</v>
      </c>
      <c r="BI87" s="187">
        <f t="shared" si="8"/>
        <v>0</v>
      </c>
      <c r="BJ87" s="18" t="s">
        <v>79</v>
      </c>
      <c r="BK87" s="187">
        <f t="shared" si="9"/>
        <v>0</v>
      </c>
      <c r="BL87" s="18" t="s">
        <v>193</v>
      </c>
      <c r="BM87" s="186" t="s">
        <v>219</v>
      </c>
    </row>
    <row r="88" spans="1:65" s="2" customFormat="1" ht="16.5" customHeight="1">
      <c r="A88" s="35"/>
      <c r="B88" s="36"/>
      <c r="C88" s="226" t="s">
        <v>193</v>
      </c>
      <c r="D88" s="226" t="s">
        <v>346</v>
      </c>
      <c r="E88" s="227" t="s">
        <v>1778</v>
      </c>
      <c r="F88" s="228" t="s">
        <v>1779</v>
      </c>
      <c r="G88" s="229" t="s">
        <v>1126</v>
      </c>
      <c r="H88" s="230">
        <v>1</v>
      </c>
      <c r="I88" s="231"/>
      <c r="J88" s="232">
        <f t="shared" si="0"/>
        <v>0</v>
      </c>
      <c r="K88" s="228" t="s">
        <v>19</v>
      </c>
      <c r="L88" s="233"/>
      <c r="M88" s="234" t="s">
        <v>19</v>
      </c>
      <c r="N88" s="235" t="s">
        <v>42</v>
      </c>
      <c r="O88" s="65"/>
      <c r="P88" s="184">
        <f t="shared" si="1"/>
        <v>0</v>
      </c>
      <c r="Q88" s="184">
        <v>0</v>
      </c>
      <c r="R88" s="184">
        <f t="shared" si="2"/>
        <v>0</v>
      </c>
      <c r="S88" s="184">
        <v>0</v>
      </c>
      <c r="T88" s="185">
        <f t="shared" si="3"/>
        <v>0</v>
      </c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R88" s="186" t="s">
        <v>232</v>
      </c>
      <c r="AT88" s="186" t="s">
        <v>346</v>
      </c>
      <c r="AU88" s="186" t="s">
        <v>81</v>
      </c>
      <c r="AY88" s="18" t="s">
        <v>187</v>
      </c>
      <c r="BE88" s="187">
        <f t="shared" si="4"/>
        <v>0</v>
      </c>
      <c r="BF88" s="187">
        <f t="shared" si="5"/>
        <v>0</v>
      </c>
      <c r="BG88" s="187">
        <f t="shared" si="6"/>
        <v>0</v>
      </c>
      <c r="BH88" s="187">
        <f t="shared" si="7"/>
        <v>0</v>
      </c>
      <c r="BI88" s="187">
        <f t="shared" si="8"/>
        <v>0</v>
      </c>
      <c r="BJ88" s="18" t="s">
        <v>79</v>
      </c>
      <c r="BK88" s="187">
        <f t="shared" si="9"/>
        <v>0</v>
      </c>
      <c r="BL88" s="18" t="s">
        <v>193</v>
      </c>
      <c r="BM88" s="186" t="s">
        <v>232</v>
      </c>
    </row>
    <row r="89" spans="1:65" s="2" customFormat="1" ht="16.5" customHeight="1">
      <c r="A89" s="35"/>
      <c r="B89" s="36"/>
      <c r="C89" s="226" t="s">
        <v>214</v>
      </c>
      <c r="D89" s="226" t="s">
        <v>346</v>
      </c>
      <c r="E89" s="227" t="s">
        <v>1780</v>
      </c>
      <c r="F89" s="228" t="s">
        <v>1781</v>
      </c>
      <c r="G89" s="229" t="s">
        <v>1126</v>
      </c>
      <c r="H89" s="230">
        <v>1</v>
      </c>
      <c r="I89" s="231"/>
      <c r="J89" s="232">
        <f t="shared" si="0"/>
        <v>0</v>
      </c>
      <c r="K89" s="228" t="s">
        <v>19</v>
      </c>
      <c r="L89" s="233"/>
      <c r="M89" s="234" t="s">
        <v>19</v>
      </c>
      <c r="N89" s="235" t="s">
        <v>42</v>
      </c>
      <c r="O89" s="65"/>
      <c r="P89" s="184">
        <f t="shared" si="1"/>
        <v>0</v>
      </c>
      <c r="Q89" s="184">
        <v>0</v>
      </c>
      <c r="R89" s="184">
        <f t="shared" si="2"/>
        <v>0</v>
      </c>
      <c r="S89" s="184">
        <v>0</v>
      </c>
      <c r="T89" s="185">
        <f t="shared" si="3"/>
        <v>0</v>
      </c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R89" s="186" t="s">
        <v>232</v>
      </c>
      <c r="AT89" s="186" t="s">
        <v>346</v>
      </c>
      <c r="AU89" s="186" t="s">
        <v>81</v>
      </c>
      <c r="AY89" s="18" t="s">
        <v>187</v>
      </c>
      <c r="BE89" s="187">
        <f t="shared" si="4"/>
        <v>0</v>
      </c>
      <c r="BF89" s="187">
        <f t="shared" si="5"/>
        <v>0</v>
      </c>
      <c r="BG89" s="187">
        <f t="shared" si="6"/>
        <v>0</v>
      </c>
      <c r="BH89" s="187">
        <f t="shared" si="7"/>
        <v>0</v>
      </c>
      <c r="BI89" s="187">
        <f t="shared" si="8"/>
        <v>0</v>
      </c>
      <c r="BJ89" s="18" t="s">
        <v>79</v>
      </c>
      <c r="BK89" s="187">
        <f t="shared" si="9"/>
        <v>0</v>
      </c>
      <c r="BL89" s="18" t="s">
        <v>193</v>
      </c>
      <c r="BM89" s="186" t="s">
        <v>107</v>
      </c>
    </row>
    <row r="90" spans="1:65" s="2" customFormat="1" ht="16.5" customHeight="1">
      <c r="A90" s="35"/>
      <c r="B90" s="36"/>
      <c r="C90" s="226" t="s">
        <v>219</v>
      </c>
      <c r="D90" s="226" t="s">
        <v>346</v>
      </c>
      <c r="E90" s="227" t="s">
        <v>1782</v>
      </c>
      <c r="F90" s="228" t="s">
        <v>1783</v>
      </c>
      <c r="G90" s="229" t="s">
        <v>1126</v>
      </c>
      <c r="H90" s="230">
        <v>1</v>
      </c>
      <c r="I90" s="231"/>
      <c r="J90" s="232">
        <f t="shared" si="0"/>
        <v>0</v>
      </c>
      <c r="K90" s="228" t="s">
        <v>19</v>
      </c>
      <c r="L90" s="233"/>
      <c r="M90" s="234" t="s">
        <v>19</v>
      </c>
      <c r="N90" s="235" t="s">
        <v>42</v>
      </c>
      <c r="O90" s="65"/>
      <c r="P90" s="184">
        <f t="shared" si="1"/>
        <v>0</v>
      </c>
      <c r="Q90" s="184">
        <v>0</v>
      </c>
      <c r="R90" s="184">
        <f t="shared" si="2"/>
        <v>0</v>
      </c>
      <c r="S90" s="184">
        <v>0</v>
      </c>
      <c r="T90" s="185">
        <f t="shared" si="3"/>
        <v>0</v>
      </c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R90" s="186" t="s">
        <v>232</v>
      </c>
      <c r="AT90" s="186" t="s">
        <v>346</v>
      </c>
      <c r="AU90" s="186" t="s">
        <v>81</v>
      </c>
      <c r="AY90" s="18" t="s">
        <v>187</v>
      </c>
      <c r="BE90" s="187">
        <f t="shared" si="4"/>
        <v>0</v>
      </c>
      <c r="BF90" s="187">
        <f t="shared" si="5"/>
        <v>0</v>
      </c>
      <c r="BG90" s="187">
        <f t="shared" si="6"/>
        <v>0</v>
      </c>
      <c r="BH90" s="187">
        <f t="shared" si="7"/>
        <v>0</v>
      </c>
      <c r="BI90" s="187">
        <f t="shared" si="8"/>
        <v>0</v>
      </c>
      <c r="BJ90" s="18" t="s">
        <v>79</v>
      </c>
      <c r="BK90" s="187">
        <f t="shared" si="9"/>
        <v>0</v>
      </c>
      <c r="BL90" s="18" t="s">
        <v>193</v>
      </c>
      <c r="BM90" s="186" t="s">
        <v>8</v>
      </c>
    </row>
    <row r="91" spans="1:65" s="2" customFormat="1" ht="16.5" customHeight="1">
      <c r="A91" s="35"/>
      <c r="B91" s="36"/>
      <c r="C91" s="226" t="s">
        <v>225</v>
      </c>
      <c r="D91" s="226" t="s">
        <v>346</v>
      </c>
      <c r="E91" s="227" t="s">
        <v>1784</v>
      </c>
      <c r="F91" s="228" t="s">
        <v>1785</v>
      </c>
      <c r="G91" s="229" t="s">
        <v>1126</v>
      </c>
      <c r="H91" s="230">
        <v>1</v>
      </c>
      <c r="I91" s="231"/>
      <c r="J91" s="232">
        <f t="shared" si="0"/>
        <v>0</v>
      </c>
      <c r="K91" s="228" t="s">
        <v>19</v>
      </c>
      <c r="L91" s="233"/>
      <c r="M91" s="234" t="s">
        <v>19</v>
      </c>
      <c r="N91" s="235" t="s">
        <v>42</v>
      </c>
      <c r="O91" s="65"/>
      <c r="P91" s="184">
        <f t="shared" si="1"/>
        <v>0</v>
      </c>
      <c r="Q91" s="184">
        <v>0</v>
      </c>
      <c r="R91" s="184">
        <f t="shared" si="2"/>
        <v>0</v>
      </c>
      <c r="S91" s="184">
        <v>0</v>
      </c>
      <c r="T91" s="185">
        <f t="shared" si="3"/>
        <v>0</v>
      </c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R91" s="186" t="s">
        <v>232</v>
      </c>
      <c r="AT91" s="186" t="s">
        <v>346</v>
      </c>
      <c r="AU91" s="186" t="s">
        <v>81</v>
      </c>
      <c r="AY91" s="18" t="s">
        <v>187</v>
      </c>
      <c r="BE91" s="187">
        <f t="shared" si="4"/>
        <v>0</v>
      </c>
      <c r="BF91" s="187">
        <f t="shared" si="5"/>
        <v>0</v>
      </c>
      <c r="BG91" s="187">
        <f t="shared" si="6"/>
        <v>0</v>
      </c>
      <c r="BH91" s="187">
        <f t="shared" si="7"/>
        <v>0</v>
      </c>
      <c r="BI91" s="187">
        <f t="shared" si="8"/>
        <v>0</v>
      </c>
      <c r="BJ91" s="18" t="s">
        <v>79</v>
      </c>
      <c r="BK91" s="187">
        <f t="shared" si="9"/>
        <v>0</v>
      </c>
      <c r="BL91" s="18" t="s">
        <v>193</v>
      </c>
      <c r="BM91" s="186" t="s">
        <v>118</v>
      </c>
    </row>
    <row r="92" spans="1:65" s="2" customFormat="1" ht="16.5" customHeight="1">
      <c r="A92" s="35"/>
      <c r="B92" s="36"/>
      <c r="C92" s="226" t="s">
        <v>232</v>
      </c>
      <c r="D92" s="226" t="s">
        <v>346</v>
      </c>
      <c r="E92" s="227" t="s">
        <v>1786</v>
      </c>
      <c r="F92" s="228" t="s">
        <v>1787</v>
      </c>
      <c r="G92" s="229" t="s">
        <v>1126</v>
      </c>
      <c r="H92" s="230">
        <v>2</v>
      </c>
      <c r="I92" s="231"/>
      <c r="J92" s="232">
        <f t="shared" si="0"/>
        <v>0</v>
      </c>
      <c r="K92" s="228" t="s">
        <v>19</v>
      </c>
      <c r="L92" s="233"/>
      <c r="M92" s="234" t="s">
        <v>19</v>
      </c>
      <c r="N92" s="235" t="s">
        <v>42</v>
      </c>
      <c r="O92" s="65"/>
      <c r="P92" s="184">
        <f t="shared" si="1"/>
        <v>0</v>
      </c>
      <c r="Q92" s="184">
        <v>0</v>
      </c>
      <c r="R92" s="184">
        <f t="shared" si="2"/>
        <v>0</v>
      </c>
      <c r="S92" s="184">
        <v>0</v>
      </c>
      <c r="T92" s="185">
        <f t="shared" si="3"/>
        <v>0</v>
      </c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R92" s="186" t="s">
        <v>232</v>
      </c>
      <c r="AT92" s="186" t="s">
        <v>346</v>
      </c>
      <c r="AU92" s="186" t="s">
        <v>81</v>
      </c>
      <c r="AY92" s="18" t="s">
        <v>187</v>
      </c>
      <c r="BE92" s="187">
        <f t="shared" si="4"/>
        <v>0</v>
      </c>
      <c r="BF92" s="187">
        <f t="shared" si="5"/>
        <v>0</v>
      </c>
      <c r="BG92" s="187">
        <f t="shared" si="6"/>
        <v>0</v>
      </c>
      <c r="BH92" s="187">
        <f t="shared" si="7"/>
        <v>0</v>
      </c>
      <c r="BI92" s="187">
        <f t="shared" si="8"/>
        <v>0</v>
      </c>
      <c r="BJ92" s="18" t="s">
        <v>79</v>
      </c>
      <c r="BK92" s="187">
        <f t="shared" si="9"/>
        <v>0</v>
      </c>
      <c r="BL92" s="18" t="s">
        <v>193</v>
      </c>
      <c r="BM92" s="186" t="s">
        <v>282</v>
      </c>
    </row>
    <row r="93" spans="1:65" s="2" customFormat="1" ht="16.5" customHeight="1">
      <c r="A93" s="35"/>
      <c r="B93" s="36"/>
      <c r="C93" s="226" t="s">
        <v>238</v>
      </c>
      <c r="D93" s="226" t="s">
        <v>346</v>
      </c>
      <c r="E93" s="227" t="s">
        <v>1788</v>
      </c>
      <c r="F93" s="228" t="s">
        <v>1789</v>
      </c>
      <c r="G93" s="229" t="s">
        <v>1126</v>
      </c>
      <c r="H93" s="230">
        <v>1</v>
      </c>
      <c r="I93" s="231"/>
      <c r="J93" s="232">
        <f t="shared" si="0"/>
        <v>0</v>
      </c>
      <c r="K93" s="228" t="s">
        <v>19</v>
      </c>
      <c r="L93" s="233"/>
      <c r="M93" s="234" t="s">
        <v>19</v>
      </c>
      <c r="N93" s="235" t="s">
        <v>42</v>
      </c>
      <c r="O93" s="65"/>
      <c r="P93" s="184">
        <f t="shared" si="1"/>
        <v>0</v>
      </c>
      <c r="Q93" s="184">
        <v>0</v>
      </c>
      <c r="R93" s="184">
        <f t="shared" si="2"/>
        <v>0</v>
      </c>
      <c r="S93" s="184">
        <v>0</v>
      </c>
      <c r="T93" s="185">
        <f t="shared" si="3"/>
        <v>0</v>
      </c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R93" s="186" t="s">
        <v>232</v>
      </c>
      <c r="AT93" s="186" t="s">
        <v>346</v>
      </c>
      <c r="AU93" s="186" t="s">
        <v>81</v>
      </c>
      <c r="AY93" s="18" t="s">
        <v>187</v>
      </c>
      <c r="BE93" s="187">
        <f t="shared" si="4"/>
        <v>0</v>
      </c>
      <c r="BF93" s="187">
        <f t="shared" si="5"/>
        <v>0</v>
      </c>
      <c r="BG93" s="187">
        <f t="shared" si="6"/>
        <v>0</v>
      </c>
      <c r="BH93" s="187">
        <f t="shared" si="7"/>
        <v>0</v>
      </c>
      <c r="BI93" s="187">
        <f t="shared" si="8"/>
        <v>0</v>
      </c>
      <c r="BJ93" s="18" t="s">
        <v>79</v>
      </c>
      <c r="BK93" s="187">
        <f t="shared" si="9"/>
        <v>0</v>
      </c>
      <c r="BL93" s="18" t="s">
        <v>193</v>
      </c>
      <c r="BM93" s="186" t="s">
        <v>288</v>
      </c>
    </row>
    <row r="94" spans="1:65" s="2" customFormat="1" ht="16.5" customHeight="1">
      <c r="A94" s="35"/>
      <c r="B94" s="36"/>
      <c r="C94" s="226" t="s">
        <v>107</v>
      </c>
      <c r="D94" s="226" t="s">
        <v>346</v>
      </c>
      <c r="E94" s="227" t="s">
        <v>1790</v>
      </c>
      <c r="F94" s="228" t="s">
        <v>1791</v>
      </c>
      <c r="G94" s="229" t="s">
        <v>1126</v>
      </c>
      <c r="H94" s="230">
        <v>2</v>
      </c>
      <c r="I94" s="231"/>
      <c r="J94" s="232">
        <f t="shared" si="0"/>
        <v>0</v>
      </c>
      <c r="K94" s="228" t="s">
        <v>19</v>
      </c>
      <c r="L94" s="233"/>
      <c r="M94" s="234" t="s">
        <v>19</v>
      </c>
      <c r="N94" s="235" t="s">
        <v>42</v>
      </c>
      <c r="O94" s="65"/>
      <c r="P94" s="184">
        <f t="shared" si="1"/>
        <v>0</v>
      </c>
      <c r="Q94" s="184">
        <v>0</v>
      </c>
      <c r="R94" s="184">
        <f t="shared" si="2"/>
        <v>0</v>
      </c>
      <c r="S94" s="184">
        <v>0</v>
      </c>
      <c r="T94" s="185">
        <f t="shared" si="3"/>
        <v>0</v>
      </c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R94" s="186" t="s">
        <v>232</v>
      </c>
      <c r="AT94" s="186" t="s">
        <v>346</v>
      </c>
      <c r="AU94" s="186" t="s">
        <v>81</v>
      </c>
      <c r="AY94" s="18" t="s">
        <v>187</v>
      </c>
      <c r="BE94" s="187">
        <f t="shared" si="4"/>
        <v>0</v>
      </c>
      <c r="BF94" s="187">
        <f t="shared" si="5"/>
        <v>0</v>
      </c>
      <c r="BG94" s="187">
        <f t="shared" si="6"/>
        <v>0</v>
      </c>
      <c r="BH94" s="187">
        <f t="shared" si="7"/>
        <v>0</v>
      </c>
      <c r="BI94" s="187">
        <f t="shared" si="8"/>
        <v>0</v>
      </c>
      <c r="BJ94" s="18" t="s">
        <v>79</v>
      </c>
      <c r="BK94" s="187">
        <f t="shared" si="9"/>
        <v>0</v>
      </c>
      <c r="BL94" s="18" t="s">
        <v>193</v>
      </c>
      <c r="BM94" s="186" t="s">
        <v>300</v>
      </c>
    </row>
    <row r="95" spans="1:65" s="2" customFormat="1" ht="16.5" customHeight="1">
      <c r="A95" s="35"/>
      <c r="B95" s="36"/>
      <c r="C95" s="226" t="s">
        <v>110</v>
      </c>
      <c r="D95" s="226" t="s">
        <v>346</v>
      </c>
      <c r="E95" s="227" t="s">
        <v>1792</v>
      </c>
      <c r="F95" s="228" t="s">
        <v>1793</v>
      </c>
      <c r="G95" s="229" t="s">
        <v>1126</v>
      </c>
      <c r="H95" s="230">
        <v>1</v>
      </c>
      <c r="I95" s="231"/>
      <c r="J95" s="232">
        <f t="shared" si="0"/>
        <v>0</v>
      </c>
      <c r="K95" s="228" t="s">
        <v>19</v>
      </c>
      <c r="L95" s="233"/>
      <c r="M95" s="234" t="s">
        <v>19</v>
      </c>
      <c r="N95" s="235" t="s">
        <v>42</v>
      </c>
      <c r="O95" s="65"/>
      <c r="P95" s="184">
        <f t="shared" si="1"/>
        <v>0</v>
      </c>
      <c r="Q95" s="184">
        <v>0</v>
      </c>
      <c r="R95" s="184">
        <f t="shared" si="2"/>
        <v>0</v>
      </c>
      <c r="S95" s="184">
        <v>0</v>
      </c>
      <c r="T95" s="185">
        <f t="shared" si="3"/>
        <v>0</v>
      </c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R95" s="186" t="s">
        <v>232</v>
      </c>
      <c r="AT95" s="186" t="s">
        <v>346</v>
      </c>
      <c r="AU95" s="186" t="s">
        <v>81</v>
      </c>
      <c r="AY95" s="18" t="s">
        <v>187</v>
      </c>
      <c r="BE95" s="187">
        <f t="shared" si="4"/>
        <v>0</v>
      </c>
      <c r="BF95" s="187">
        <f t="shared" si="5"/>
        <v>0</v>
      </c>
      <c r="BG95" s="187">
        <f t="shared" si="6"/>
        <v>0</v>
      </c>
      <c r="BH95" s="187">
        <f t="shared" si="7"/>
        <v>0</v>
      </c>
      <c r="BI95" s="187">
        <f t="shared" si="8"/>
        <v>0</v>
      </c>
      <c r="BJ95" s="18" t="s">
        <v>79</v>
      </c>
      <c r="BK95" s="187">
        <f t="shared" si="9"/>
        <v>0</v>
      </c>
      <c r="BL95" s="18" t="s">
        <v>193</v>
      </c>
      <c r="BM95" s="186" t="s">
        <v>312</v>
      </c>
    </row>
    <row r="96" spans="1:65" s="2" customFormat="1" ht="16.5" customHeight="1">
      <c r="A96" s="35"/>
      <c r="B96" s="36"/>
      <c r="C96" s="226" t="s">
        <v>8</v>
      </c>
      <c r="D96" s="226" t="s">
        <v>346</v>
      </c>
      <c r="E96" s="227" t="s">
        <v>1794</v>
      </c>
      <c r="F96" s="228" t="s">
        <v>1795</v>
      </c>
      <c r="G96" s="229" t="s">
        <v>1126</v>
      </c>
      <c r="H96" s="230">
        <v>1</v>
      </c>
      <c r="I96" s="231"/>
      <c r="J96" s="232">
        <f t="shared" si="0"/>
        <v>0</v>
      </c>
      <c r="K96" s="228" t="s">
        <v>19</v>
      </c>
      <c r="L96" s="233"/>
      <c r="M96" s="234" t="s">
        <v>19</v>
      </c>
      <c r="N96" s="235" t="s">
        <v>42</v>
      </c>
      <c r="O96" s="65"/>
      <c r="P96" s="184">
        <f t="shared" si="1"/>
        <v>0</v>
      </c>
      <c r="Q96" s="184">
        <v>0</v>
      </c>
      <c r="R96" s="184">
        <f t="shared" si="2"/>
        <v>0</v>
      </c>
      <c r="S96" s="184">
        <v>0</v>
      </c>
      <c r="T96" s="185">
        <f t="shared" si="3"/>
        <v>0</v>
      </c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R96" s="186" t="s">
        <v>232</v>
      </c>
      <c r="AT96" s="186" t="s">
        <v>346</v>
      </c>
      <c r="AU96" s="186" t="s">
        <v>81</v>
      </c>
      <c r="AY96" s="18" t="s">
        <v>187</v>
      </c>
      <c r="BE96" s="187">
        <f t="shared" si="4"/>
        <v>0</v>
      </c>
      <c r="BF96" s="187">
        <f t="shared" si="5"/>
        <v>0</v>
      </c>
      <c r="BG96" s="187">
        <f t="shared" si="6"/>
        <v>0</v>
      </c>
      <c r="BH96" s="187">
        <f t="shared" si="7"/>
        <v>0</v>
      </c>
      <c r="BI96" s="187">
        <f t="shared" si="8"/>
        <v>0</v>
      </c>
      <c r="BJ96" s="18" t="s">
        <v>79</v>
      </c>
      <c r="BK96" s="187">
        <f t="shared" si="9"/>
        <v>0</v>
      </c>
      <c r="BL96" s="18" t="s">
        <v>193</v>
      </c>
      <c r="BM96" s="186" t="s">
        <v>317</v>
      </c>
    </row>
    <row r="97" spans="1:65" s="2" customFormat="1" ht="16.5" customHeight="1">
      <c r="A97" s="35"/>
      <c r="B97" s="36"/>
      <c r="C97" s="226" t="s">
        <v>115</v>
      </c>
      <c r="D97" s="226" t="s">
        <v>346</v>
      </c>
      <c r="E97" s="227" t="s">
        <v>1796</v>
      </c>
      <c r="F97" s="228" t="s">
        <v>1797</v>
      </c>
      <c r="G97" s="229" t="s">
        <v>1126</v>
      </c>
      <c r="H97" s="230">
        <v>8</v>
      </c>
      <c r="I97" s="231"/>
      <c r="J97" s="232">
        <f t="shared" si="0"/>
        <v>0</v>
      </c>
      <c r="K97" s="228" t="s">
        <v>19</v>
      </c>
      <c r="L97" s="233"/>
      <c r="M97" s="234" t="s">
        <v>19</v>
      </c>
      <c r="N97" s="235" t="s">
        <v>42</v>
      </c>
      <c r="O97" s="65"/>
      <c r="P97" s="184">
        <f t="shared" si="1"/>
        <v>0</v>
      </c>
      <c r="Q97" s="184">
        <v>0</v>
      </c>
      <c r="R97" s="184">
        <f t="shared" si="2"/>
        <v>0</v>
      </c>
      <c r="S97" s="184">
        <v>0</v>
      </c>
      <c r="T97" s="185">
        <f t="shared" si="3"/>
        <v>0</v>
      </c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R97" s="186" t="s">
        <v>232</v>
      </c>
      <c r="AT97" s="186" t="s">
        <v>346</v>
      </c>
      <c r="AU97" s="186" t="s">
        <v>81</v>
      </c>
      <c r="AY97" s="18" t="s">
        <v>187</v>
      </c>
      <c r="BE97" s="187">
        <f t="shared" si="4"/>
        <v>0</v>
      </c>
      <c r="BF97" s="187">
        <f t="shared" si="5"/>
        <v>0</v>
      </c>
      <c r="BG97" s="187">
        <f t="shared" si="6"/>
        <v>0</v>
      </c>
      <c r="BH97" s="187">
        <f t="shared" si="7"/>
        <v>0</v>
      </c>
      <c r="BI97" s="187">
        <f t="shared" si="8"/>
        <v>0</v>
      </c>
      <c r="BJ97" s="18" t="s">
        <v>79</v>
      </c>
      <c r="BK97" s="187">
        <f t="shared" si="9"/>
        <v>0</v>
      </c>
      <c r="BL97" s="18" t="s">
        <v>193</v>
      </c>
      <c r="BM97" s="186" t="s">
        <v>327</v>
      </c>
    </row>
    <row r="98" spans="1:65" s="2" customFormat="1" ht="16.5" customHeight="1">
      <c r="A98" s="35"/>
      <c r="B98" s="36"/>
      <c r="C98" s="226" t="s">
        <v>118</v>
      </c>
      <c r="D98" s="226" t="s">
        <v>346</v>
      </c>
      <c r="E98" s="227" t="s">
        <v>1798</v>
      </c>
      <c r="F98" s="228" t="s">
        <v>1799</v>
      </c>
      <c r="G98" s="229" t="s">
        <v>1126</v>
      </c>
      <c r="H98" s="230">
        <v>1</v>
      </c>
      <c r="I98" s="231"/>
      <c r="J98" s="232">
        <f t="shared" si="0"/>
        <v>0</v>
      </c>
      <c r="K98" s="228" t="s">
        <v>19</v>
      </c>
      <c r="L98" s="233"/>
      <c r="M98" s="234" t="s">
        <v>19</v>
      </c>
      <c r="N98" s="235" t="s">
        <v>42</v>
      </c>
      <c r="O98" s="65"/>
      <c r="P98" s="184">
        <f t="shared" si="1"/>
        <v>0</v>
      </c>
      <c r="Q98" s="184">
        <v>0</v>
      </c>
      <c r="R98" s="184">
        <f t="shared" si="2"/>
        <v>0</v>
      </c>
      <c r="S98" s="184">
        <v>0</v>
      </c>
      <c r="T98" s="185">
        <f t="shared" si="3"/>
        <v>0</v>
      </c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R98" s="186" t="s">
        <v>232</v>
      </c>
      <c r="AT98" s="186" t="s">
        <v>346</v>
      </c>
      <c r="AU98" s="186" t="s">
        <v>81</v>
      </c>
      <c r="AY98" s="18" t="s">
        <v>187</v>
      </c>
      <c r="BE98" s="187">
        <f t="shared" si="4"/>
        <v>0</v>
      </c>
      <c r="BF98" s="187">
        <f t="shared" si="5"/>
        <v>0</v>
      </c>
      <c r="BG98" s="187">
        <f t="shared" si="6"/>
        <v>0</v>
      </c>
      <c r="BH98" s="187">
        <f t="shared" si="7"/>
        <v>0</v>
      </c>
      <c r="BI98" s="187">
        <f t="shared" si="8"/>
        <v>0</v>
      </c>
      <c r="BJ98" s="18" t="s">
        <v>79</v>
      </c>
      <c r="BK98" s="187">
        <f t="shared" si="9"/>
        <v>0</v>
      </c>
      <c r="BL98" s="18" t="s">
        <v>193</v>
      </c>
      <c r="BM98" s="186" t="s">
        <v>345</v>
      </c>
    </row>
    <row r="99" spans="1:65" s="2" customFormat="1" ht="16.5" customHeight="1">
      <c r="A99" s="35"/>
      <c r="B99" s="36"/>
      <c r="C99" s="226" t="s">
        <v>268</v>
      </c>
      <c r="D99" s="226" t="s">
        <v>346</v>
      </c>
      <c r="E99" s="227" t="s">
        <v>1800</v>
      </c>
      <c r="F99" s="228" t="s">
        <v>1801</v>
      </c>
      <c r="G99" s="229" t="s">
        <v>1126</v>
      </c>
      <c r="H99" s="230">
        <v>2</v>
      </c>
      <c r="I99" s="231"/>
      <c r="J99" s="232">
        <f t="shared" si="0"/>
        <v>0</v>
      </c>
      <c r="K99" s="228" t="s">
        <v>19</v>
      </c>
      <c r="L99" s="233"/>
      <c r="M99" s="234" t="s">
        <v>19</v>
      </c>
      <c r="N99" s="235" t="s">
        <v>42</v>
      </c>
      <c r="O99" s="65"/>
      <c r="P99" s="184">
        <f t="shared" si="1"/>
        <v>0</v>
      </c>
      <c r="Q99" s="184">
        <v>0</v>
      </c>
      <c r="R99" s="184">
        <f t="shared" si="2"/>
        <v>0</v>
      </c>
      <c r="S99" s="184">
        <v>0</v>
      </c>
      <c r="T99" s="185">
        <f t="shared" si="3"/>
        <v>0</v>
      </c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R99" s="186" t="s">
        <v>232</v>
      </c>
      <c r="AT99" s="186" t="s">
        <v>346</v>
      </c>
      <c r="AU99" s="186" t="s">
        <v>81</v>
      </c>
      <c r="AY99" s="18" t="s">
        <v>187</v>
      </c>
      <c r="BE99" s="187">
        <f t="shared" si="4"/>
        <v>0</v>
      </c>
      <c r="BF99" s="187">
        <f t="shared" si="5"/>
        <v>0</v>
      </c>
      <c r="BG99" s="187">
        <f t="shared" si="6"/>
        <v>0</v>
      </c>
      <c r="BH99" s="187">
        <f t="shared" si="7"/>
        <v>0</v>
      </c>
      <c r="BI99" s="187">
        <f t="shared" si="8"/>
        <v>0</v>
      </c>
      <c r="BJ99" s="18" t="s">
        <v>79</v>
      </c>
      <c r="BK99" s="187">
        <f t="shared" si="9"/>
        <v>0</v>
      </c>
      <c r="BL99" s="18" t="s">
        <v>193</v>
      </c>
      <c r="BM99" s="186" t="s">
        <v>362</v>
      </c>
    </row>
    <row r="100" spans="1:65" s="2" customFormat="1" ht="16.5" customHeight="1">
      <c r="A100" s="35"/>
      <c r="B100" s="36"/>
      <c r="C100" s="226" t="s">
        <v>282</v>
      </c>
      <c r="D100" s="226" t="s">
        <v>346</v>
      </c>
      <c r="E100" s="227" t="s">
        <v>1802</v>
      </c>
      <c r="F100" s="228" t="s">
        <v>1803</v>
      </c>
      <c r="G100" s="229" t="s">
        <v>1126</v>
      </c>
      <c r="H100" s="230">
        <v>1</v>
      </c>
      <c r="I100" s="231"/>
      <c r="J100" s="232">
        <f t="shared" si="0"/>
        <v>0</v>
      </c>
      <c r="K100" s="228" t="s">
        <v>19</v>
      </c>
      <c r="L100" s="233"/>
      <c r="M100" s="234" t="s">
        <v>19</v>
      </c>
      <c r="N100" s="235" t="s">
        <v>42</v>
      </c>
      <c r="O100" s="65"/>
      <c r="P100" s="184">
        <f t="shared" si="1"/>
        <v>0</v>
      </c>
      <c r="Q100" s="184">
        <v>0</v>
      </c>
      <c r="R100" s="184">
        <f t="shared" si="2"/>
        <v>0</v>
      </c>
      <c r="S100" s="184">
        <v>0</v>
      </c>
      <c r="T100" s="185">
        <f t="shared" si="3"/>
        <v>0</v>
      </c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R100" s="186" t="s">
        <v>232</v>
      </c>
      <c r="AT100" s="186" t="s">
        <v>346</v>
      </c>
      <c r="AU100" s="186" t="s">
        <v>81</v>
      </c>
      <c r="AY100" s="18" t="s">
        <v>187</v>
      </c>
      <c r="BE100" s="187">
        <f t="shared" si="4"/>
        <v>0</v>
      </c>
      <c r="BF100" s="187">
        <f t="shared" si="5"/>
        <v>0</v>
      </c>
      <c r="BG100" s="187">
        <f t="shared" si="6"/>
        <v>0</v>
      </c>
      <c r="BH100" s="187">
        <f t="shared" si="7"/>
        <v>0</v>
      </c>
      <c r="BI100" s="187">
        <f t="shared" si="8"/>
        <v>0</v>
      </c>
      <c r="BJ100" s="18" t="s">
        <v>79</v>
      </c>
      <c r="BK100" s="187">
        <f t="shared" si="9"/>
        <v>0</v>
      </c>
      <c r="BL100" s="18" t="s">
        <v>193</v>
      </c>
      <c r="BM100" s="186" t="s">
        <v>372</v>
      </c>
    </row>
    <row r="101" spans="1:65" s="2" customFormat="1" ht="16.5" customHeight="1">
      <c r="A101" s="35"/>
      <c r="B101" s="36"/>
      <c r="C101" s="226" t="s">
        <v>778</v>
      </c>
      <c r="D101" s="226" t="s">
        <v>346</v>
      </c>
      <c r="E101" s="227" t="s">
        <v>1804</v>
      </c>
      <c r="F101" s="228" t="s">
        <v>1805</v>
      </c>
      <c r="G101" s="229" t="s">
        <v>1126</v>
      </c>
      <c r="H101" s="230">
        <v>1</v>
      </c>
      <c r="I101" s="231"/>
      <c r="J101" s="232">
        <f t="shared" si="0"/>
        <v>0</v>
      </c>
      <c r="K101" s="228" t="s">
        <v>19</v>
      </c>
      <c r="L101" s="233"/>
      <c r="M101" s="234" t="s">
        <v>19</v>
      </c>
      <c r="N101" s="235" t="s">
        <v>42</v>
      </c>
      <c r="O101" s="65"/>
      <c r="P101" s="184">
        <f t="shared" si="1"/>
        <v>0</v>
      </c>
      <c r="Q101" s="184">
        <v>0</v>
      </c>
      <c r="R101" s="184">
        <f t="shared" si="2"/>
        <v>0</v>
      </c>
      <c r="S101" s="184">
        <v>0</v>
      </c>
      <c r="T101" s="185">
        <f t="shared" si="3"/>
        <v>0</v>
      </c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R101" s="186" t="s">
        <v>232</v>
      </c>
      <c r="AT101" s="186" t="s">
        <v>346</v>
      </c>
      <c r="AU101" s="186" t="s">
        <v>81</v>
      </c>
      <c r="AY101" s="18" t="s">
        <v>187</v>
      </c>
      <c r="BE101" s="187">
        <f t="shared" si="4"/>
        <v>0</v>
      </c>
      <c r="BF101" s="187">
        <f t="shared" si="5"/>
        <v>0</v>
      </c>
      <c r="BG101" s="187">
        <f t="shared" si="6"/>
        <v>0</v>
      </c>
      <c r="BH101" s="187">
        <f t="shared" si="7"/>
        <v>0</v>
      </c>
      <c r="BI101" s="187">
        <f t="shared" si="8"/>
        <v>0</v>
      </c>
      <c r="BJ101" s="18" t="s">
        <v>79</v>
      </c>
      <c r="BK101" s="187">
        <f t="shared" si="9"/>
        <v>0</v>
      </c>
      <c r="BL101" s="18" t="s">
        <v>193</v>
      </c>
      <c r="BM101" s="186" t="s">
        <v>385</v>
      </c>
    </row>
    <row r="102" spans="1:65" s="2" customFormat="1" ht="16.5" customHeight="1">
      <c r="A102" s="35"/>
      <c r="B102" s="36"/>
      <c r="C102" s="226" t="s">
        <v>288</v>
      </c>
      <c r="D102" s="226" t="s">
        <v>346</v>
      </c>
      <c r="E102" s="227" t="s">
        <v>1806</v>
      </c>
      <c r="F102" s="228" t="s">
        <v>1807</v>
      </c>
      <c r="G102" s="229" t="s">
        <v>1126</v>
      </c>
      <c r="H102" s="230">
        <v>1</v>
      </c>
      <c r="I102" s="231"/>
      <c r="J102" s="232">
        <f t="shared" si="0"/>
        <v>0</v>
      </c>
      <c r="K102" s="228" t="s">
        <v>19</v>
      </c>
      <c r="L102" s="233"/>
      <c r="M102" s="234" t="s">
        <v>19</v>
      </c>
      <c r="N102" s="235" t="s">
        <v>42</v>
      </c>
      <c r="O102" s="65"/>
      <c r="P102" s="184">
        <f t="shared" si="1"/>
        <v>0</v>
      </c>
      <c r="Q102" s="184">
        <v>0</v>
      </c>
      <c r="R102" s="184">
        <f t="shared" si="2"/>
        <v>0</v>
      </c>
      <c r="S102" s="184">
        <v>0</v>
      </c>
      <c r="T102" s="185">
        <f t="shared" si="3"/>
        <v>0</v>
      </c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R102" s="186" t="s">
        <v>232</v>
      </c>
      <c r="AT102" s="186" t="s">
        <v>346</v>
      </c>
      <c r="AU102" s="186" t="s">
        <v>81</v>
      </c>
      <c r="AY102" s="18" t="s">
        <v>187</v>
      </c>
      <c r="BE102" s="187">
        <f t="shared" si="4"/>
        <v>0</v>
      </c>
      <c r="BF102" s="187">
        <f t="shared" si="5"/>
        <v>0</v>
      </c>
      <c r="BG102" s="187">
        <f t="shared" si="6"/>
        <v>0</v>
      </c>
      <c r="BH102" s="187">
        <f t="shared" si="7"/>
        <v>0</v>
      </c>
      <c r="BI102" s="187">
        <f t="shared" si="8"/>
        <v>0</v>
      </c>
      <c r="BJ102" s="18" t="s">
        <v>79</v>
      </c>
      <c r="BK102" s="187">
        <f t="shared" si="9"/>
        <v>0</v>
      </c>
      <c r="BL102" s="18" t="s">
        <v>193</v>
      </c>
      <c r="BM102" s="186" t="s">
        <v>395</v>
      </c>
    </row>
    <row r="103" spans="1:65" s="2" customFormat="1" ht="16.5" customHeight="1">
      <c r="A103" s="35"/>
      <c r="B103" s="36"/>
      <c r="C103" s="226" t="s">
        <v>295</v>
      </c>
      <c r="D103" s="226" t="s">
        <v>346</v>
      </c>
      <c r="E103" s="227" t="s">
        <v>1808</v>
      </c>
      <c r="F103" s="228" t="s">
        <v>1809</v>
      </c>
      <c r="G103" s="229" t="s">
        <v>1126</v>
      </c>
      <c r="H103" s="230">
        <v>2</v>
      </c>
      <c r="I103" s="231"/>
      <c r="J103" s="232">
        <f t="shared" si="0"/>
        <v>0</v>
      </c>
      <c r="K103" s="228" t="s">
        <v>19</v>
      </c>
      <c r="L103" s="233"/>
      <c r="M103" s="234" t="s">
        <v>19</v>
      </c>
      <c r="N103" s="235" t="s">
        <v>42</v>
      </c>
      <c r="O103" s="65"/>
      <c r="P103" s="184">
        <f t="shared" si="1"/>
        <v>0</v>
      </c>
      <c r="Q103" s="184">
        <v>0</v>
      </c>
      <c r="R103" s="184">
        <f t="shared" si="2"/>
        <v>0</v>
      </c>
      <c r="S103" s="184">
        <v>0</v>
      </c>
      <c r="T103" s="185">
        <f t="shared" si="3"/>
        <v>0</v>
      </c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R103" s="186" t="s">
        <v>232</v>
      </c>
      <c r="AT103" s="186" t="s">
        <v>346</v>
      </c>
      <c r="AU103" s="186" t="s">
        <v>81</v>
      </c>
      <c r="AY103" s="18" t="s">
        <v>187</v>
      </c>
      <c r="BE103" s="187">
        <f t="shared" si="4"/>
        <v>0</v>
      </c>
      <c r="BF103" s="187">
        <f t="shared" si="5"/>
        <v>0</v>
      </c>
      <c r="BG103" s="187">
        <f t="shared" si="6"/>
        <v>0</v>
      </c>
      <c r="BH103" s="187">
        <f t="shared" si="7"/>
        <v>0</v>
      </c>
      <c r="BI103" s="187">
        <f t="shared" si="8"/>
        <v>0</v>
      </c>
      <c r="BJ103" s="18" t="s">
        <v>79</v>
      </c>
      <c r="BK103" s="187">
        <f t="shared" si="9"/>
        <v>0</v>
      </c>
      <c r="BL103" s="18" t="s">
        <v>193</v>
      </c>
      <c r="BM103" s="186" t="s">
        <v>406</v>
      </c>
    </row>
    <row r="104" spans="1:65" s="2" customFormat="1" ht="16.5" customHeight="1">
      <c r="A104" s="35"/>
      <c r="B104" s="36"/>
      <c r="C104" s="226" t="s">
        <v>300</v>
      </c>
      <c r="D104" s="226" t="s">
        <v>346</v>
      </c>
      <c r="E104" s="227" t="s">
        <v>1810</v>
      </c>
      <c r="F104" s="228" t="s">
        <v>1811</v>
      </c>
      <c r="G104" s="229" t="s">
        <v>1126</v>
      </c>
      <c r="H104" s="230">
        <v>1</v>
      </c>
      <c r="I104" s="231"/>
      <c r="J104" s="232">
        <f t="shared" si="0"/>
        <v>0</v>
      </c>
      <c r="K104" s="228" t="s">
        <v>19</v>
      </c>
      <c r="L104" s="233"/>
      <c r="M104" s="234" t="s">
        <v>19</v>
      </c>
      <c r="N104" s="235" t="s">
        <v>42</v>
      </c>
      <c r="O104" s="65"/>
      <c r="P104" s="184">
        <f t="shared" si="1"/>
        <v>0</v>
      </c>
      <c r="Q104" s="184">
        <v>0</v>
      </c>
      <c r="R104" s="184">
        <f t="shared" si="2"/>
        <v>0</v>
      </c>
      <c r="S104" s="184">
        <v>0</v>
      </c>
      <c r="T104" s="185">
        <f t="shared" si="3"/>
        <v>0</v>
      </c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R104" s="186" t="s">
        <v>232</v>
      </c>
      <c r="AT104" s="186" t="s">
        <v>346</v>
      </c>
      <c r="AU104" s="186" t="s">
        <v>81</v>
      </c>
      <c r="AY104" s="18" t="s">
        <v>187</v>
      </c>
      <c r="BE104" s="187">
        <f t="shared" si="4"/>
        <v>0</v>
      </c>
      <c r="BF104" s="187">
        <f t="shared" si="5"/>
        <v>0</v>
      </c>
      <c r="BG104" s="187">
        <f t="shared" si="6"/>
        <v>0</v>
      </c>
      <c r="BH104" s="187">
        <f t="shared" si="7"/>
        <v>0</v>
      </c>
      <c r="BI104" s="187">
        <f t="shared" si="8"/>
        <v>0</v>
      </c>
      <c r="BJ104" s="18" t="s">
        <v>79</v>
      </c>
      <c r="BK104" s="187">
        <f t="shared" si="9"/>
        <v>0</v>
      </c>
      <c r="BL104" s="18" t="s">
        <v>193</v>
      </c>
      <c r="BM104" s="186" t="s">
        <v>416</v>
      </c>
    </row>
    <row r="105" spans="1:65" s="2" customFormat="1" ht="16.5" customHeight="1">
      <c r="A105" s="35"/>
      <c r="B105" s="36"/>
      <c r="C105" s="226" t="s">
        <v>7</v>
      </c>
      <c r="D105" s="226" t="s">
        <v>346</v>
      </c>
      <c r="E105" s="227" t="s">
        <v>1812</v>
      </c>
      <c r="F105" s="228" t="s">
        <v>1813</v>
      </c>
      <c r="G105" s="229" t="s">
        <v>1126</v>
      </c>
      <c r="H105" s="230">
        <v>2</v>
      </c>
      <c r="I105" s="231"/>
      <c r="J105" s="232">
        <f t="shared" si="0"/>
        <v>0</v>
      </c>
      <c r="K105" s="228" t="s">
        <v>19</v>
      </c>
      <c r="L105" s="233"/>
      <c r="M105" s="234" t="s">
        <v>19</v>
      </c>
      <c r="N105" s="235" t="s">
        <v>42</v>
      </c>
      <c r="O105" s="65"/>
      <c r="P105" s="184">
        <f t="shared" si="1"/>
        <v>0</v>
      </c>
      <c r="Q105" s="184">
        <v>0</v>
      </c>
      <c r="R105" s="184">
        <f t="shared" si="2"/>
        <v>0</v>
      </c>
      <c r="S105" s="184">
        <v>0</v>
      </c>
      <c r="T105" s="185">
        <f t="shared" si="3"/>
        <v>0</v>
      </c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R105" s="186" t="s">
        <v>232</v>
      </c>
      <c r="AT105" s="186" t="s">
        <v>346</v>
      </c>
      <c r="AU105" s="186" t="s">
        <v>81</v>
      </c>
      <c r="AY105" s="18" t="s">
        <v>187</v>
      </c>
      <c r="BE105" s="187">
        <f t="shared" si="4"/>
        <v>0</v>
      </c>
      <c r="BF105" s="187">
        <f t="shared" si="5"/>
        <v>0</v>
      </c>
      <c r="BG105" s="187">
        <f t="shared" si="6"/>
        <v>0</v>
      </c>
      <c r="BH105" s="187">
        <f t="shared" si="7"/>
        <v>0</v>
      </c>
      <c r="BI105" s="187">
        <f t="shared" si="8"/>
        <v>0</v>
      </c>
      <c r="BJ105" s="18" t="s">
        <v>79</v>
      </c>
      <c r="BK105" s="187">
        <f t="shared" si="9"/>
        <v>0</v>
      </c>
      <c r="BL105" s="18" t="s">
        <v>193</v>
      </c>
      <c r="BM105" s="186" t="s">
        <v>430</v>
      </c>
    </row>
    <row r="106" spans="1:65" s="2" customFormat="1" ht="16.5" customHeight="1">
      <c r="A106" s="35"/>
      <c r="B106" s="36"/>
      <c r="C106" s="226" t="s">
        <v>312</v>
      </c>
      <c r="D106" s="226" t="s">
        <v>346</v>
      </c>
      <c r="E106" s="227" t="s">
        <v>1814</v>
      </c>
      <c r="F106" s="228" t="s">
        <v>1815</v>
      </c>
      <c r="G106" s="229" t="s">
        <v>1126</v>
      </c>
      <c r="H106" s="230">
        <v>1</v>
      </c>
      <c r="I106" s="231"/>
      <c r="J106" s="232">
        <f t="shared" si="0"/>
        <v>0</v>
      </c>
      <c r="K106" s="228" t="s">
        <v>19</v>
      </c>
      <c r="L106" s="233"/>
      <c r="M106" s="234" t="s">
        <v>19</v>
      </c>
      <c r="N106" s="235" t="s">
        <v>42</v>
      </c>
      <c r="O106" s="65"/>
      <c r="P106" s="184">
        <f t="shared" si="1"/>
        <v>0</v>
      </c>
      <c r="Q106" s="184">
        <v>0</v>
      </c>
      <c r="R106" s="184">
        <f t="shared" si="2"/>
        <v>0</v>
      </c>
      <c r="S106" s="184">
        <v>0</v>
      </c>
      <c r="T106" s="185">
        <f t="shared" si="3"/>
        <v>0</v>
      </c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R106" s="186" t="s">
        <v>232</v>
      </c>
      <c r="AT106" s="186" t="s">
        <v>346</v>
      </c>
      <c r="AU106" s="186" t="s">
        <v>81</v>
      </c>
      <c r="AY106" s="18" t="s">
        <v>187</v>
      </c>
      <c r="BE106" s="187">
        <f t="shared" si="4"/>
        <v>0</v>
      </c>
      <c r="BF106" s="187">
        <f t="shared" si="5"/>
        <v>0</v>
      </c>
      <c r="BG106" s="187">
        <f t="shared" si="6"/>
        <v>0</v>
      </c>
      <c r="BH106" s="187">
        <f t="shared" si="7"/>
        <v>0</v>
      </c>
      <c r="BI106" s="187">
        <f t="shared" si="8"/>
        <v>0</v>
      </c>
      <c r="BJ106" s="18" t="s">
        <v>79</v>
      </c>
      <c r="BK106" s="187">
        <f t="shared" si="9"/>
        <v>0</v>
      </c>
      <c r="BL106" s="18" t="s">
        <v>193</v>
      </c>
      <c r="BM106" s="186" t="s">
        <v>438</v>
      </c>
    </row>
    <row r="107" spans="1:65" s="2" customFormat="1" ht="16.5" customHeight="1">
      <c r="A107" s="35"/>
      <c r="B107" s="36"/>
      <c r="C107" s="226" t="s">
        <v>790</v>
      </c>
      <c r="D107" s="226" t="s">
        <v>346</v>
      </c>
      <c r="E107" s="227" t="s">
        <v>1816</v>
      </c>
      <c r="F107" s="228" t="s">
        <v>1815</v>
      </c>
      <c r="G107" s="229" t="s">
        <v>1126</v>
      </c>
      <c r="H107" s="230">
        <v>10</v>
      </c>
      <c r="I107" s="231"/>
      <c r="J107" s="232">
        <f t="shared" si="0"/>
        <v>0</v>
      </c>
      <c r="K107" s="228" t="s">
        <v>19</v>
      </c>
      <c r="L107" s="233"/>
      <c r="M107" s="234" t="s">
        <v>19</v>
      </c>
      <c r="N107" s="235" t="s">
        <v>42</v>
      </c>
      <c r="O107" s="65"/>
      <c r="P107" s="184">
        <f t="shared" si="1"/>
        <v>0</v>
      </c>
      <c r="Q107" s="184">
        <v>0</v>
      </c>
      <c r="R107" s="184">
        <f t="shared" si="2"/>
        <v>0</v>
      </c>
      <c r="S107" s="184">
        <v>0</v>
      </c>
      <c r="T107" s="185">
        <f t="shared" si="3"/>
        <v>0</v>
      </c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R107" s="186" t="s">
        <v>232</v>
      </c>
      <c r="AT107" s="186" t="s">
        <v>346</v>
      </c>
      <c r="AU107" s="186" t="s">
        <v>81</v>
      </c>
      <c r="AY107" s="18" t="s">
        <v>187</v>
      </c>
      <c r="BE107" s="187">
        <f t="shared" si="4"/>
        <v>0</v>
      </c>
      <c r="BF107" s="187">
        <f t="shared" si="5"/>
        <v>0</v>
      </c>
      <c r="BG107" s="187">
        <f t="shared" si="6"/>
        <v>0</v>
      </c>
      <c r="BH107" s="187">
        <f t="shared" si="7"/>
        <v>0</v>
      </c>
      <c r="BI107" s="187">
        <f t="shared" si="8"/>
        <v>0</v>
      </c>
      <c r="BJ107" s="18" t="s">
        <v>79</v>
      </c>
      <c r="BK107" s="187">
        <f t="shared" si="9"/>
        <v>0</v>
      </c>
      <c r="BL107" s="18" t="s">
        <v>193</v>
      </c>
      <c r="BM107" s="186" t="s">
        <v>446</v>
      </c>
    </row>
    <row r="108" spans="1:65" s="2" customFormat="1" ht="16.5" customHeight="1">
      <c r="A108" s="35"/>
      <c r="B108" s="36"/>
      <c r="C108" s="226" t="s">
        <v>317</v>
      </c>
      <c r="D108" s="226" t="s">
        <v>346</v>
      </c>
      <c r="E108" s="227" t="s">
        <v>1817</v>
      </c>
      <c r="F108" s="228" t="s">
        <v>1818</v>
      </c>
      <c r="G108" s="229" t="s">
        <v>1126</v>
      </c>
      <c r="H108" s="230">
        <v>6</v>
      </c>
      <c r="I108" s="231"/>
      <c r="J108" s="232">
        <f t="shared" si="0"/>
        <v>0</v>
      </c>
      <c r="K108" s="228" t="s">
        <v>19</v>
      </c>
      <c r="L108" s="233"/>
      <c r="M108" s="234" t="s">
        <v>19</v>
      </c>
      <c r="N108" s="235" t="s">
        <v>42</v>
      </c>
      <c r="O108" s="65"/>
      <c r="P108" s="184">
        <f t="shared" si="1"/>
        <v>0</v>
      </c>
      <c r="Q108" s="184">
        <v>0</v>
      </c>
      <c r="R108" s="184">
        <f t="shared" si="2"/>
        <v>0</v>
      </c>
      <c r="S108" s="184">
        <v>0</v>
      </c>
      <c r="T108" s="185">
        <f t="shared" si="3"/>
        <v>0</v>
      </c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R108" s="186" t="s">
        <v>232</v>
      </c>
      <c r="AT108" s="186" t="s">
        <v>346</v>
      </c>
      <c r="AU108" s="186" t="s">
        <v>81</v>
      </c>
      <c r="AY108" s="18" t="s">
        <v>187</v>
      </c>
      <c r="BE108" s="187">
        <f t="shared" si="4"/>
        <v>0</v>
      </c>
      <c r="BF108" s="187">
        <f t="shared" si="5"/>
        <v>0</v>
      </c>
      <c r="BG108" s="187">
        <f t="shared" si="6"/>
        <v>0</v>
      </c>
      <c r="BH108" s="187">
        <f t="shared" si="7"/>
        <v>0</v>
      </c>
      <c r="BI108" s="187">
        <f t="shared" si="8"/>
        <v>0</v>
      </c>
      <c r="BJ108" s="18" t="s">
        <v>79</v>
      </c>
      <c r="BK108" s="187">
        <f t="shared" si="9"/>
        <v>0</v>
      </c>
      <c r="BL108" s="18" t="s">
        <v>193</v>
      </c>
      <c r="BM108" s="186" t="s">
        <v>455</v>
      </c>
    </row>
    <row r="109" spans="1:65" s="2" customFormat="1" ht="16.5" customHeight="1">
      <c r="A109" s="35"/>
      <c r="B109" s="36"/>
      <c r="C109" s="226" t="s">
        <v>322</v>
      </c>
      <c r="D109" s="226" t="s">
        <v>346</v>
      </c>
      <c r="E109" s="227" t="s">
        <v>1819</v>
      </c>
      <c r="F109" s="228" t="s">
        <v>1820</v>
      </c>
      <c r="G109" s="229" t="s">
        <v>1126</v>
      </c>
      <c r="H109" s="230">
        <v>2</v>
      </c>
      <c r="I109" s="231"/>
      <c r="J109" s="232">
        <f t="shared" si="0"/>
        <v>0</v>
      </c>
      <c r="K109" s="228" t="s">
        <v>19</v>
      </c>
      <c r="L109" s="233"/>
      <c r="M109" s="234" t="s">
        <v>19</v>
      </c>
      <c r="N109" s="235" t="s">
        <v>42</v>
      </c>
      <c r="O109" s="65"/>
      <c r="P109" s="184">
        <f t="shared" si="1"/>
        <v>0</v>
      </c>
      <c r="Q109" s="184">
        <v>0</v>
      </c>
      <c r="R109" s="184">
        <f t="shared" si="2"/>
        <v>0</v>
      </c>
      <c r="S109" s="184">
        <v>0</v>
      </c>
      <c r="T109" s="185">
        <f t="shared" si="3"/>
        <v>0</v>
      </c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R109" s="186" t="s">
        <v>232</v>
      </c>
      <c r="AT109" s="186" t="s">
        <v>346</v>
      </c>
      <c r="AU109" s="186" t="s">
        <v>81</v>
      </c>
      <c r="AY109" s="18" t="s">
        <v>187</v>
      </c>
      <c r="BE109" s="187">
        <f t="shared" si="4"/>
        <v>0</v>
      </c>
      <c r="BF109" s="187">
        <f t="shared" si="5"/>
        <v>0</v>
      </c>
      <c r="BG109" s="187">
        <f t="shared" si="6"/>
        <v>0</v>
      </c>
      <c r="BH109" s="187">
        <f t="shared" si="7"/>
        <v>0</v>
      </c>
      <c r="BI109" s="187">
        <f t="shared" si="8"/>
        <v>0</v>
      </c>
      <c r="BJ109" s="18" t="s">
        <v>79</v>
      </c>
      <c r="BK109" s="187">
        <f t="shared" si="9"/>
        <v>0</v>
      </c>
      <c r="BL109" s="18" t="s">
        <v>193</v>
      </c>
      <c r="BM109" s="186" t="s">
        <v>469</v>
      </c>
    </row>
    <row r="110" spans="1:65" s="2" customFormat="1" ht="16.5" customHeight="1">
      <c r="A110" s="35"/>
      <c r="B110" s="36"/>
      <c r="C110" s="226" t="s">
        <v>327</v>
      </c>
      <c r="D110" s="226" t="s">
        <v>346</v>
      </c>
      <c r="E110" s="227" t="s">
        <v>1821</v>
      </c>
      <c r="F110" s="228" t="s">
        <v>1822</v>
      </c>
      <c r="G110" s="229" t="s">
        <v>1126</v>
      </c>
      <c r="H110" s="230">
        <v>2</v>
      </c>
      <c r="I110" s="231"/>
      <c r="J110" s="232">
        <f t="shared" si="0"/>
        <v>0</v>
      </c>
      <c r="K110" s="228" t="s">
        <v>19</v>
      </c>
      <c r="L110" s="233"/>
      <c r="M110" s="234" t="s">
        <v>19</v>
      </c>
      <c r="N110" s="235" t="s">
        <v>42</v>
      </c>
      <c r="O110" s="65"/>
      <c r="P110" s="184">
        <f t="shared" si="1"/>
        <v>0</v>
      </c>
      <c r="Q110" s="184">
        <v>0</v>
      </c>
      <c r="R110" s="184">
        <f t="shared" si="2"/>
        <v>0</v>
      </c>
      <c r="S110" s="184">
        <v>0</v>
      </c>
      <c r="T110" s="185">
        <f t="shared" si="3"/>
        <v>0</v>
      </c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R110" s="186" t="s">
        <v>232</v>
      </c>
      <c r="AT110" s="186" t="s">
        <v>346</v>
      </c>
      <c r="AU110" s="186" t="s">
        <v>81</v>
      </c>
      <c r="AY110" s="18" t="s">
        <v>187</v>
      </c>
      <c r="BE110" s="187">
        <f t="shared" si="4"/>
        <v>0</v>
      </c>
      <c r="BF110" s="187">
        <f t="shared" si="5"/>
        <v>0</v>
      </c>
      <c r="BG110" s="187">
        <f t="shared" si="6"/>
        <v>0</v>
      </c>
      <c r="BH110" s="187">
        <f t="shared" si="7"/>
        <v>0</v>
      </c>
      <c r="BI110" s="187">
        <f t="shared" si="8"/>
        <v>0</v>
      </c>
      <c r="BJ110" s="18" t="s">
        <v>79</v>
      </c>
      <c r="BK110" s="187">
        <f t="shared" si="9"/>
        <v>0</v>
      </c>
      <c r="BL110" s="18" t="s">
        <v>193</v>
      </c>
      <c r="BM110" s="186" t="s">
        <v>480</v>
      </c>
    </row>
    <row r="111" spans="1:65" s="2" customFormat="1" ht="24.2" customHeight="1">
      <c r="A111" s="35"/>
      <c r="B111" s="36"/>
      <c r="C111" s="226" t="s">
        <v>335</v>
      </c>
      <c r="D111" s="226" t="s">
        <v>346</v>
      </c>
      <c r="E111" s="227" t="s">
        <v>1823</v>
      </c>
      <c r="F111" s="228" t="s">
        <v>1824</v>
      </c>
      <c r="G111" s="229" t="s">
        <v>1126</v>
      </c>
      <c r="H111" s="230">
        <v>2</v>
      </c>
      <c r="I111" s="231"/>
      <c r="J111" s="232">
        <f t="shared" si="0"/>
        <v>0</v>
      </c>
      <c r="K111" s="228" t="s">
        <v>19</v>
      </c>
      <c r="L111" s="233"/>
      <c r="M111" s="234" t="s">
        <v>19</v>
      </c>
      <c r="N111" s="235" t="s">
        <v>42</v>
      </c>
      <c r="O111" s="65"/>
      <c r="P111" s="184">
        <f t="shared" si="1"/>
        <v>0</v>
      </c>
      <c r="Q111" s="184">
        <v>0</v>
      </c>
      <c r="R111" s="184">
        <f t="shared" si="2"/>
        <v>0</v>
      </c>
      <c r="S111" s="184">
        <v>0</v>
      </c>
      <c r="T111" s="185">
        <f t="shared" si="3"/>
        <v>0</v>
      </c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R111" s="186" t="s">
        <v>232</v>
      </c>
      <c r="AT111" s="186" t="s">
        <v>346</v>
      </c>
      <c r="AU111" s="186" t="s">
        <v>81</v>
      </c>
      <c r="AY111" s="18" t="s">
        <v>187</v>
      </c>
      <c r="BE111" s="187">
        <f t="shared" si="4"/>
        <v>0</v>
      </c>
      <c r="BF111" s="187">
        <f t="shared" si="5"/>
        <v>0</v>
      </c>
      <c r="BG111" s="187">
        <f t="shared" si="6"/>
        <v>0</v>
      </c>
      <c r="BH111" s="187">
        <f t="shared" si="7"/>
        <v>0</v>
      </c>
      <c r="BI111" s="187">
        <f t="shared" si="8"/>
        <v>0</v>
      </c>
      <c r="BJ111" s="18" t="s">
        <v>79</v>
      </c>
      <c r="BK111" s="187">
        <f t="shared" si="9"/>
        <v>0</v>
      </c>
      <c r="BL111" s="18" t="s">
        <v>193</v>
      </c>
      <c r="BM111" s="186" t="s">
        <v>490</v>
      </c>
    </row>
    <row r="112" spans="1:65" s="2" customFormat="1" ht="16.5" customHeight="1">
      <c r="A112" s="35"/>
      <c r="B112" s="36"/>
      <c r="C112" s="226" t="s">
        <v>345</v>
      </c>
      <c r="D112" s="226" t="s">
        <v>346</v>
      </c>
      <c r="E112" s="227" t="s">
        <v>1825</v>
      </c>
      <c r="F112" s="228" t="s">
        <v>1826</v>
      </c>
      <c r="G112" s="229" t="s">
        <v>1126</v>
      </c>
      <c r="H112" s="230">
        <v>1</v>
      </c>
      <c r="I112" s="231"/>
      <c r="J112" s="232">
        <f t="shared" si="0"/>
        <v>0</v>
      </c>
      <c r="K112" s="228" t="s">
        <v>19</v>
      </c>
      <c r="L112" s="233"/>
      <c r="M112" s="234" t="s">
        <v>19</v>
      </c>
      <c r="N112" s="235" t="s">
        <v>42</v>
      </c>
      <c r="O112" s="65"/>
      <c r="P112" s="184">
        <f t="shared" si="1"/>
        <v>0</v>
      </c>
      <c r="Q112" s="184">
        <v>0</v>
      </c>
      <c r="R112" s="184">
        <f t="shared" si="2"/>
        <v>0</v>
      </c>
      <c r="S112" s="184">
        <v>0</v>
      </c>
      <c r="T112" s="185">
        <f t="shared" si="3"/>
        <v>0</v>
      </c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R112" s="186" t="s">
        <v>232</v>
      </c>
      <c r="AT112" s="186" t="s">
        <v>346</v>
      </c>
      <c r="AU112" s="186" t="s">
        <v>81</v>
      </c>
      <c r="AY112" s="18" t="s">
        <v>187</v>
      </c>
      <c r="BE112" s="187">
        <f t="shared" si="4"/>
        <v>0</v>
      </c>
      <c r="BF112" s="187">
        <f t="shared" si="5"/>
        <v>0</v>
      </c>
      <c r="BG112" s="187">
        <f t="shared" si="6"/>
        <v>0</v>
      </c>
      <c r="BH112" s="187">
        <f t="shared" si="7"/>
        <v>0</v>
      </c>
      <c r="BI112" s="187">
        <f t="shared" si="8"/>
        <v>0</v>
      </c>
      <c r="BJ112" s="18" t="s">
        <v>79</v>
      </c>
      <c r="BK112" s="187">
        <f t="shared" si="9"/>
        <v>0</v>
      </c>
      <c r="BL112" s="18" t="s">
        <v>193</v>
      </c>
      <c r="BM112" s="186" t="s">
        <v>869</v>
      </c>
    </row>
    <row r="113" spans="1:65" s="2" customFormat="1" ht="16.5" customHeight="1">
      <c r="A113" s="35"/>
      <c r="B113" s="36"/>
      <c r="C113" s="226" t="s">
        <v>354</v>
      </c>
      <c r="D113" s="226" t="s">
        <v>346</v>
      </c>
      <c r="E113" s="227" t="s">
        <v>1827</v>
      </c>
      <c r="F113" s="228" t="s">
        <v>1828</v>
      </c>
      <c r="G113" s="229" t="s">
        <v>1126</v>
      </c>
      <c r="H113" s="230">
        <v>1</v>
      </c>
      <c r="I113" s="231"/>
      <c r="J113" s="232">
        <f t="shared" si="0"/>
        <v>0</v>
      </c>
      <c r="K113" s="228" t="s">
        <v>19</v>
      </c>
      <c r="L113" s="233"/>
      <c r="M113" s="234" t="s">
        <v>19</v>
      </c>
      <c r="N113" s="235" t="s">
        <v>42</v>
      </c>
      <c r="O113" s="65"/>
      <c r="P113" s="184">
        <f t="shared" si="1"/>
        <v>0</v>
      </c>
      <c r="Q113" s="184">
        <v>0</v>
      </c>
      <c r="R113" s="184">
        <f t="shared" si="2"/>
        <v>0</v>
      </c>
      <c r="S113" s="184">
        <v>0</v>
      </c>
      <c r="T113" s="185">
        <f t="shared" si="3"/>
        <v>0</v>
      </c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R113" s="186" t="s">
        <v>232</v>
      </c>
      <c r="AT113" s="186" t="s">
        <v>346</v>
      </c>
      <c r="AU113" s="186" t="s">
        <v>81</v>
      </c>
      <c r="AY113" s="18" t="s">
        <v>187</v>
      </c>
      <c r="BE113" s="187">
        <f t="shared" si="4"/>
        <v>0</v>
      </c>
      <c r="BF113" s="187">
        <f t="shared" si="5"/>
        <v>0</v>
      </c>
      <c r="BG113" s="187">
        <f t="shared" si="6"/>
        <v>0</v>
      </c>
      <c r="BH113" s="187">
        <f t="shared" si="7"/>
        <v>0</v>
      </c>
      <c r="BI113" s="187">
        <f t="shared" si="8"/>
        <v>0</v>
      </c>
      <c r="BJ113" s="18" t="s">
        <v>79</v>
      </c>
      <c r="BK113" s="187">
        <f t="shared" si="9"/>
        <v>0</v>
      </c>
      <c r="BL113" s="18" t="s">
        <v>193</v>
      </c>
      <c r="BM113" s="186" t="s">
        <v>496</v>
      </c>
    </row>
    <row r="114" spans="1:65" s="2" customFormat="1" ht="24.2" customHeight="1">
      <c r="A114" s="35"/>
      <c r="B114" s="36"/>
      <c r="C114" s="226" t="s">
        <v>362</v>
      </c>
      <c r="D114" s="226" t="s">
        <v>346</v>
      </c>
      <c r="E114" s="227" t="s">
        <v>1829</v>
      </c>
      <c r="F114" s="228" t="s">
        <v>1830</v>
      </c>
      <c r="G114" s="229" t="s">
        <v>1126</v>
      </c>
      <c r="H114" s="230">
        <v>1</v>
      </c>
      <c r="I114" s="231"/>
      <c r="J114" s="232">
        <f t="shared" si="0"/>
        <v>0</v>
      </c>
      <c r="K114" s="228" t="s">
        <v>19</v>
      </c>
      <c r="L114" s="233"/>
      <c r="M114" s="234" t="s">
        <v>19</v>
      </c>
      <c r="N114" s="235" t="s">
        <v>42</v>
      </c>
      <c r="O114" s="65"/>
      <c r="P114" s="184">
        <f t="shared" si="1"/>
        <v>0</v>
      </c>
      <c r="Q114" s="184">
        <v>0</v>
      </c>
      <c r="R114" s="184">
        <f t="shared" si="2"/>
        <v>0</v>
      </c>
      <c r="S114" s="184">
        <v>0</v>
      </c>
      <c r="T114" s="185">
        <f t="shared" si="3"/>
        <v>0</v>
      </c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R114" s="186" t="s">
        <v>232</v>
      </c>
      <c r="AT114" s="186" t="s">
        <v>346</v>
      </c>
      <c r="AU114" s="186" t="s">
        <v>81</v>
      </c>
      <c r="AY114" s="18" t="s">
        <v>187</v>
      </c>
      <c r="BE114" s="187">
        <f t="shared" si="4"/>
        <v>0</v>
      </c>
      <c r="BF114" s="187">
        <f t="shared" si="5"/>
        <v>0</v>
      </c>
      <c r="BG114" s="187">
        <f t="shared" si="6"/>
        <v>0</v>
      </c>
      <c r="BH114" s="187">
        <f t="shared" si="7"/>
        <v>0</v>
      </c>
      <c r="BI114" s="187">
        <f t="shared" si="8"/>
        <v>0</v>
      </c>
      <c r="BJ114" s="18" t="s">
        <v>79</v>
      </c>
      <c r="BK114" s="187">
        <f t="shared" si="9"/>
        <v>0</v>
      </c>
      <c r="BL114" s="18" t="s">
        <v>193</v>
      </c>
      <c r="BM114" s="186" t="s">
        <v>508</v>
      </c>
    </row>
    <row r="115" spans="1:65" s="2" customFormat="1" ht="24.2" customHeight="1">
      <c r="A115" s="35"/>
      <c r="B115" s="36"/>
      <c r="C115" s="226" t="s">
        <v>367</v>
      </c>
      <c r="D115" s="226" t="s">
        <v>346</v>
      </c>
      <c r="E115" s="227" t="s">
        <v>1831</v>
      </c>
      <c r="F115" s="228" t="s">
        <v>1832</v>
      </c>
      <c r="G115" s="229" t="s">
        <v>1126</v>
      </c>
      <c r="H115" s="230">
        <v>1</v>
      </c>
      <c r="I115" s="231"/>
      <c r="J115" s="232">
        <f t="shared" si="0"/>
        <v>0</v>
      </c>
      <c r="K115" s="228" t="s">
        <v>19</v>
      </c>
      <c r="L115" s="233"/>
      <c r="M115" s="234" t="s">
        <v>19</v>
      </c>
      <c r="N115" s="235" t="s">
        <v>42</v>
      </c>
      <c r="O115" s="65"/>
      <c r="P115" s="184">
        <f t="shared" si="1"/>
        <v>0</v>
      </c>
      <c r="Q115" s="184">
        <v>0</v>
      </c>
      <c r="R115" s="184">
        <f t="shared" si="2"/>
        <v>0</v>
      </c>
      <c r="S115" s="184">
        <v>0</v>
      </c>
      <c r="T115" s="185">
        <f t="shared" si="3"/>
        <v>0</v>
      </c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R115" s="186" t="s">
        <v>232</v>
      </c>
      <c r="AT115" s="186" t="s">
        <v>346</v>
      </c>
      <c r="AU115" s="186" t="s">
        <v>81</v>
      </c>
      <c r="AY115" s="18" t="s">
        <v>187</v>
      </c>
      <c r="BE115" s="187">
        <f t="shared" si="4"/>
        <v>0</v>
      </c>
      <c r="BF115" s="187">
        <f t="shared" si="5"/>
        <v>0</v>
      </c>
      <c r="BG115" s="187">
        <f t="shared" si="6"/>
        <v>0</v>
      </c>
      <c r="BH115" s="187">
        <f t="shared" si="7"/>
        <v>0</v>
      </c>
      <c r="BI115" s="187">
        <f t="shared" si="8"/>
        <v>0</v>
      </c>
      <c r="BJ115" s="18" t="s">
        <v>79</v>
      </c>
      <c r="BK115" s="187">
        <f t="shared" si="9"/>
        <v>0</v>
      </c>
      <c r="BL115" s="18" t="s">
        <v>193</v>
      </c>
      <c r="BM115" s="186" t="s">
        <v>514</v>
      </c>
    </row>
    <row r="116" spans="1:65" s="2" customFormat="1" ht="16.5" customHeight="1">
      <c r="A116" s="35"/>
      <c r="B116" s="36"/>
      <c r="C116" s="226" t="s">
        <v>372</v>
      </c>
      <c r="D116" s="226" t="s">
        <v>346</v>
      </c>
      <c r="E116" s="227" t="s">
        <v>1833</v>
      </c>
      <c r="F116" s="228" t="s">
        <v>1834</v>
      </c>
      <c r="G116" s="229" t="s">
        <v>1126</v>
      </c>
      <c r="H116" s="230">
        <v>4</v>
      </c>
      <c r="I116" s="231"/>
      <c r="J116" s="232">
        <f t="shared" si="0"/>
        <v>0</v>
      </c>
      <c r="K116" s="228" t="s">
        <v>19</v>
      </c>
      <c r="L116" s="233"/>
      <c r="M116" s="234" t="s">
        <v>19</v>
      </c>
      <c r="N116" s="235" t="s">
        <v>42</v>
      </c>
      <c r="O116" s="65"/>
      <c r="P116" s="184">
        <f t="shared" si="1"/>
        <v>0</v>
      </c>
      <c r="Q116" s="184">
        <v>0</v>
      </c>
      <c r="R116" s="184">
        <f t="shared" si="2"/>
        <v>0</v>
      </c>
      <c r="S116" s="184">
        <v>0</v>
      </c>
      <c r="T116" s="185">
        <f t="shared" si="3"/>
        <v>0</v>
      </c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R116" s="186" t="s">
        <v>232</v>
      </c>
      <c r="AT116" s="186" t="s">
        <v>346</v>
      </c>
      <c r="AU116" s="186" t="s">
        <v>81</v>
      </c>
      <c r="AY116" s="18" t="s">
        <v>187</v>
      </c>
      <c r="BE116" s="187">
        <f t="shared" si="4"/>
        <v>0</v>
      </c>
      <c r="BF116" s="187">
        <f t="shared" si="5"/>
        <v>0</v>
      </c>
      <c r="BG116" s="187">
        <f t="shared" si="6"/>
        <v>0</v>
      </c>
      <c r="BH116" s="187">
        <f t="shared" si="7"/>
        <v>0</v>
      </c>
      <c r="BI116" s="187">
        <f t="shared" si="8"/>
        <v>0</v>
      </c>
      <c r="BJ116" s="18" t="s">
        <v>79</v>
      </c>
      <c r="BK116" s="187">
        <f t="shared" si="9"/>
        <v>0</v>
      </c>
      <c r="BL116" s="18" t="s">
        <v>193</v>
      </c>
      <c r="BM116" s="186" t="s">
        <v>531</v>
      </c>
    </row>
    <row r="117" spans="1:65" s="2" customFormat="1" ht="16.5" customHeight="1">
      <c r="A117" s="35"/>
      <c r="B117" s="36"/>
      <c r="C117" s="226" t="s">
        <v>379</v>
      </c>
      <c r="D117" s="226" t="s">
        <v>346</v>
      </c>
      <c r="E117" s="227" t="s">
        <v>1835</v>
      </c>
      <c r="F117" s="228" t="s">
        <v>1836</v>
      </c>
      <c r="G117" s="229" t="s">
        <v>1126</v>
      </c>
      <c r="H117" s="230">
        <v>4</v>
      </c>
      <c r="I117" s="231"/>
      <c r="J117" s="232">
        <f t="shared" ref="J117:J148" si="10">ROUND(I117*H117,2)</f>
        <v>0</v>
      </c>
      <c r="K117" s="228" t="s">
        <v>19</v>
      </c>
      <c r="L117" s="233"/>
      <c r="M117" s="234" t="s">
        <v>19</v>
      </c>
      <c r="N117" s="235" t="s">
        <v>42</v>
      </c>
      <c r="O117" s="65"/>
      <c r="P117" s="184">
        <f t="shared" ref="P117:P148" si="11">O117*H117</f>
        <v>0</v>
      </c>
      <c r="Q117" s="184">
        <v>0</v>
      </c>
      <c r="R117" s="184">
        <f t="shared" ref="R117:R148" si="12">Q117*H117</f>
        <v>0</v>
      </c>
      <c r="S117" s="184">
        <v>0</v>
      </c>
      <c r="T117" s="185">
        <f t="shared" ref="T117:T148" si="13">S117*H117</f>
        <v>0</v>
      </c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R117" s="186" t="s">
        <v>232</v>
      </c>
      <c r="AT117" s="186" t="s">
        <v>346</v>
      </c>
      <c r="AU117" s="186" t="s">
        <v>81</v>
      </c>
      <c r="AY117" s="18" t="s">
        <v>187</v>
      </c>
      <c r="BE117" s="187">
        <f t="shared" ref="BE117:BE140" si="14">IF(N117="základní",J117,0)</f>
        <v>0</v>
      </c>
      <c r="BF117" s="187">
        <f t="shared" ref="BF117:BF140" si="15">IF(N117="snížená",J117,0)</f>
        <v>0</v>
      </c>
      <c r="BG117" s="187">
        <f t="shared" ref="BG117:BG140" si="16">IF(N117="zákl. přenesená",J117,0)</f>
        <v>0</v>
      </c>
      <c r="BH117" s="187">
        <f t="shared" ref="BH117:BH140" si="17">IF(N117="sníž. přenesená",J117,0)</f>
        <v>0</v>
      </c>
      <c r="BI117" s="187">
        <f t="shared" ref="BI117:BI140" si="18">IF(N117="nulová",J117,0)</f>
        <v>0</v>
      </c>
      <c r="BJ117" s="18" t="s">
        <v>79</v>
      </c>
      <c r="BK117" s="187">
        <f t="shared" ref="BK117:BK140" si="19">ROUND(I117*H117,2)</f>
        <v>0</v>
      </c>
      <c r="BL117" s="18" t="s">
        <v>193</v>
      </c>
      <c r="BM117" s="186" t="s">
        <v>540</v>
      </c>
    </row>
    <row r="118" spans="1:65" s="2" customFormat="1" ht="16.5" customHeight="1">
      <c r="A118" s="35"/>
      <c r="B118" s="36"/>
      <c r="C118" s="226" t="s">
        <v>385</v>
      </c>
      <c r="D118" s="226" t="s">
        <v>346</v>
      </c>
      <c r="E118" s="227" t="s">
        <v>1837</v>
      </c>
      <c r="F118" s="228" t="s">
        <v>1838</v>
      </c>
      <c r="G118" s="229" t="s">
        <v>1126</v>
      </c>
      <c r="H118" s="230">
        <v>1</v>
      </c>
      <c r="I118" s="231"/>
      <c r="J118" s="232">
        <f t="shared" si="10"/>
        <v>0</v>
      </c>
      <c r="K118" s="228" t="s">
        <v>19</v>
      </c>
      <c r="L118" s="233"/>
      <c r="M118" s="234" t="s">
        <v>19</v>
      </c>
      <c r="N118" s="235" t="s">
        <v>42</v>
      </c>
      <c r="O118" s="65"/>
      <c r="P118" s="184">
        <f t="shared" si="11"/>
        <v>0</v>
      </c>
      <c r="Q118" s="184">
        <v>0</v>
      </c>
      <c r="R118" s="184">
        <f t="shared" si="12"/>
        <v>0</v>
      </c>
      <c r="S118" s="184">
        <v>0</v>
      </c>
      <c r="T118" s="185">
        <f t="shared" si="13"/>
        <v>0</v>
      </c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R118" s="186" t="s">
        <v>232</v>
      </c>
      <c r="AT118" s="186" t="s">
        <v>346</v>
      </c>
      <c r="AU118" s="186" t="s">
        <v>81</v>
      </c>
      <c r="AY118" s="18" t="s">
        <v>187</v>
      </c>
      <c r="BE118" s="187">
        <f t="shared" si="14"/>
        <v>0</v>
      </c>
      <c r="BF118" s="187">
        <f t="shared" si="15"/>
        <v>0</v>
      </c>
      <c r="BG118" s="187">
        <f t="shared" si="16"/>
        <v>0</v>
      </c>
      <c r="BH118" s="187">
        <f t="shared" si="17"/>
        <v>0</v>
      </c>
      <c r="BI118" s="187">
        <f t="shared" si="18"/>
        <v>0</v>
      </c>
      <c r="BJ118" s="18" t="s">
        <v>79</v>
      </c>
      <c r="BK118" s="187">
        <f t="shared" si="19"/>
        <v>0</v>
      </c>
      <c r="BL118" s="18" t="s">
        <v>193</v>
      </c>
      <c r="BM118" s="186" t="s">
        <v>549</v>
      </c>
    </row>
    <row r="119" spans="1:65" s="2" customFormat="1" ht="16.5" customHeight="1">
      <c r="A119" s="35"/>
      <c r="B119" s="36"/>
      <c r="C119" s="226" t="s">
        <v>390</v>
      </c>
      <c r="D119" s="226" t="s">
        <v>346</v>
      </c>
      <c r="E119" s="227" t="s">
        <v>1839</v>
      </c>
      <c r="F119" s="228" t="s">
        <v>1840</v>
      </c>
      <c r="G119" s="229" t="s">
        <v>1126</v>
      </c>
      <c r="H119" s="230">
        <v>1</v>
      </c>
      <c r="I119" s="231"/>
      <c r="J119" s="232">
        <f t="shared" si="10"/>
        <v>0</v>
      </c>
      <c r="K119" s="228" t="s">
        <v>19</v>
      </c>
      <c r="L119" s="233"/>
      <c r="M119" s="234" t="s">
        <v>19</v>
      </c>
      <c r="N119" s="235" t="s">
        <v>42</v>
      </c>
      <c r="O119" s="65"/>
      <c r="P119" s="184">
        <f t="shared" si="11"/>
        <v>0</v>
      </c>
      <c r="Q119" s="184">
        <v>0</v>
      </c>
      <c r="R119" s="184">
        <f t="shared" si="12"/>
        <v>0</v>
      </c>
      <c r="S119" s="184">
        <v>0</v>
      </c>
      <c r="T119" s="185">
        <f t="shared" si="13"/>
        <v>0</v>
      </c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R119" s="186" t="s">
        <v>232</v>
      </c>
      <c r="AT119" s="186" t="s">
        <v>346</v>
      </c>
      <c r="AU119" s="186" t="s">
        <v>81</v>
      </c>
      <c r="AY119" s="18" t="s">
        <v>187</v>
      </c>
      <c r="BE119" s="187">
        <f t="shared" si="14"/>
        <v>0</v>
      </c>
      <c r="BF119" s="187">
        <f t="shared" si="15"/>
        <v>0</v>
      </c>
      <c r="BG119" s="187">
        <f t="shared" si="16"/>
        <v>0</v>
      </c>
      <c r="BH119" s="187">
        <f t="shared" si="17"/>
        <v>0</v>
      </c>
      <c r="BI119" s="187">
        <f t="shared" si="18"/>
        <v>0</v>
      </c>
      <c r="BJ119" s="18" t="s">
        <v>79</v>
      </c>
      <c r="BK119" s="187">
        <f t="shared" si="19"/>
        <v>0</v>
      </c>
      <c r="BL119" s="18" t="s">
        <v>193</v>
      </c>
      <c r="BM119" s="186" t="s">
        <v>558</v>
      </c>
    </row>
    <row r="120" spans="1:65" s="2" customFormat="1" ht="16.5" customHeight="1">
      <c r="A120" s="35"/>
      <c r="B120" s="36"/>
      <c r="C120" s="226" t="s">
        <v>395</v>
      </c>
      <c r="D120" s="226" t="s">
        <v>346</v>
      </c>
      <c r="E120" s="227" t="s">
        <v>1841</v>
      </c>
      <c r="F120" s="228" t="s">
        <v>1842</v>
      </c>
      <c r="G120" s="229" t="s">
        <v>1126</v>
      </c>
      <c r="H120" s="230">
        <v>3</v>
      </c>
      <c r="I120" s="231"/>
      <c r="J120" s="232">
        <f t="shared" si="10"/>
        <v>0</v>
      </c>
      <c r="K120" s="228" t="s">
        <v>19</v>
      </c>
      <c r="L120" s="233"/>
      <c r="M120" s="234" t="s">
        <v>19</v>
      </c>
      <c r="N120" s="235" t="s">
        <v>42</v>
      </c>
      <c r="O120" s="65"/>
      <c r="P120" s="184">
        <f t="shared" si="11"/>
        <v>0</v>
      </c>
      <c r="Q120" s="184">
        <v>0</v>
      </c>
      <c r="R120" s="184">
        <f t="shared" si="12"/>
        <v>0</v>
      </c>
      <c r="S120" s="184">
        <v>0</v>
      </c>
      <c r="T120" s="185">
        <f t="shared" si="13"/>
        <v>0</v>
      </c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R120" s="186" t="s">
        <v>232</v>
      </c>
      <c r="AT120" s="186" t="s">
        <v>346</v>
      </c>
      <c r="AU120" s="186" t="s">
        <v>81</v>
      </c>
      <c r="AY120" s="18" t="s">
        <v>187</v>
      </c>
      <c r="BE120" s="187">
        <f t="shared" si="14"/>
        <v>0</v>
      </c>
      <c r="BF120" s="187">
        <f t="shared" si="15"/>
        <v>0</v>
      </c>
      <c r="BG120" s="187">
        <f t="shared" si="16"/>
        <v>0</v>
      </c>
      <c r="BH120" s="187">
        <f t="shared" si="17"/>
        <v>0</v>
      </c>
      <c r="BI120" s="187">
        <f t="shared" si="18"/>
        <v>0</v>
      </c>
      <c r="BJ120" s="18" t="s">
        <v>79</v>
      </c>
      <c r="BK120" s="187">
        <f t="shared" si="19"/>
        <v>0</v>
      </c>
      <c r="BL120" s="18" t="s">
        <v>193</v>
      </c>
      <c r="BM120" s="186" t="s">
        <v>567</v>
      </c>
    </row>
    <row r="121" spans="1:65" s="2" customFormat="1" ht="16.5" customHeight="1">
      <c r="A121" s="35"/>
      <c r="B121" s="36"/>
      <c r="C121" s="226" t="s">
        <v>400</v>
      </c>
      <c r="D121" s="226" t="s">
        <v>346</v>
      </c>
      <c r="E121" s="227" t="s">
        <v>1843</v>
      </c>
      <c r="F121" s="228" t="s">
        <v>1844</v>
      </c>
      <c r="G121" s="229" t="s">
        <v>1126</v>
      </c>
      <c r="H121" s="230">
        <v>1</v>
      </c>
      <c r="I121" s="231"/>
      <c r="J121" s="232">
        <f t="shared" si="10"/>
        <v>0</v>
      </c>
      <c r="K121" s="228" t="s">
        <v>19</v>
      </c>
      <c r="L121" s="233"/>
      <c r="M121" s="234" t="s">
        <v>19</v>
      </c>
      <c r="N121" s="235" t="s">
        <v>42</v>
      </c>
      <c r="O121" s="65"/>
      <c r="P121" s="184">
        <f t="shared" si="11"/>
        <v>0</v>
      </c>
      <c r="Q121" s="184">
        <v>0</v>
      </c>
      <c r="R121" s="184">
        <f t="shared" si="12"/>
        <v>0</v>
      </c>
      <c r="S121" s="184">
        <v>0</v>
      </c>
      <c r="T121" s="185">
        <f t="shared" si="13"/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186" t="s">
        <v>232</v>
      </c>
      <c r="AT121" s="186" t="s">
        <v>346</v>
      </c>
      <c r="AU121" s="186" t="s">
        <v>81</v>
      </c>
      <c r="AY121" s="18" t="s">
        <v>187</v>
      </c>
      <c r="BE121" s="187">
        <f t="shared" si="14"/>
        <v>0</v>
      </c>
      <c r="BF121" s="187">
        <f t="shared" si="15"/>
        <v>0</v>
      </c>
      <c r="BG121" s="187">
        <f t="shared" si="16"/>
        <v>0</v>
      </c>
      <c r="BH121" s="187">
        <f t="shared" si="17"/>
        <v>0</v>
      </c>
      <c r="BI121" s="187">
        <f t="shared" si="18"/>
        <v>0</v>
      </c>
      <c r="BJ121" s="18" t="s">
        <v>79</v>
      </c>
      <c r="BK121" s="187">
        <f t="shared" si="19"/>
        <v>0</v>
      </c>
      <c r="BL121" s="18" t="s">
        <v>193</v>
      </c>
      <c r="BM121" s="186" t="s">
        <v>576</v>
      </c>
    </row>
    <row r="122" spans="1:65" s="2" customFormat="1" ht="16.5" customHeight="1">
      <c r="A122" s="35"/>
      <c r="B122" s="36"/>
      <c r="C122" s="226" t="s">
        <v>406</v>
      </c>
      <c r="D122" s="226" t="s">
        <v>346</v>
      </c>
      <c r="E122" s="227" t="s">
        <v>1845</v>
      </c>
      <c r="F122" s="228" t="s">
        <v>1846</v>
      </c>
      <c r="G122" s="229" t="s">
        <v>1126</v>
      </c>
      <c r="H122" s="230">
        <v>2</v>
      </c>
      <c r="I122" s="231"/>
      <c r="J122" s="232">
        <f t="shared" si="10"/>
        <v>0</v>
      </c>
      <c r="K122" s="228" t="s">
        <v>19</v>
      </c>
      <c r="L122" s="233"/>
      <c r="M122" s="234" t="s">
        <v>19</v>
      </c>
      <c r="N122" s="235" t="s">
        <v>42</v>
      </c>
      <c r="O122" s="65"/>
      <c r="P122" s="184">
        <f t="shared" si="11"/>
        <v>0</v>
      </c>
      <c r="Q122" s="184">
        <v>0</v>
      </c>
      <c r="R122" s="184">
        <f t="shared" si="12"/>
        <v>0</v>
      </c>
      <c r="S122" s="184">
        <v>0</v>
      </c>
      <c r="T122" s="185">
        <f t="shared" si="13"/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186" t="s">
        <v>232</v>
      </c>
      <c r="AT122" s="186" t="s">
        <v>346</v>
      </c>
      <c r="AU122" s="186" t="s">
        <v>81</v>
      </c>
      <c r="AY122" s="18" t="s">
        <v>187</v>
      </c>
      <c r="BE122" s="187">
        <f t="shared" si="14"/>
        <v>0</v>
      </c>
      <c r="BF122" s="187">
        <f t="shared" si="15"/>
        <v>0</v>
      </c>
      <c r="BG122" s="187">
        <f t="shared" si="16"/>
        <v>0</v>
      </c>
      <c r="BH122" s="187">
        <f t="shared" si="17"/>
        <v>0</v>
      </c>
      <c r="BI122" s="187">
        <f t="shared" si="18"/>
        <v>0</v>
      </c>
      <c r="BJ122" s="18" t="s">
        <v>79</v>
      </c>
      <c r="BK122" s="187">
        <f t="shared" si="19"/>
        <v>0</v>
      </c>
      <c r="BL122" s="18" t="s">
        <v>193</v>
      </c>
      <c r="BM122" s="186" t="s">
        <v>585</v>
      </c>
    </row>
    <row r="123" spans="1:65" s="2" customFormat="1" ht="16.5" customHeight="1">
      <c r="A123" s="35"/>
      <c r="B123" s="36"/>
      <c r="C123" s="226" t="s">
        <v>411</v>
      </c>
      <c r="D123" s="226" t="s">
        <v>346</v>
      </c>
      <c r="E123" s="227" t="s">
        <v>1847</v>
      </c>
      <c r="F123" s="228" t="s">
        <v>1848</v>
      </c>
      <c r="G123" s="229" t="s">
        <v>1126</v>
      </c>
      <c r="H123" s="230">
        <v>6</v>
      </c>
      <c r="I123" s="231"/>
      <c r="J123" s="232">
        <f t="shared" si="10"/>
        <v>0</v>
      </c>
      <c r="K123" s="228" t="s">
        <v>19</v>
      </c>
      <c r="L123" s="233"/>
      <c r="M123" s="234" t="s">
        <v>19</v>
      </c>
      <c r="N123" s="235" t="s">
        <v>42</v>
      </c>
      <c r="O123" s="65"/>
      <c r="P123" s="184">
        <f t="shared" si="11"/>
        <v>0</v>
      </c>
      <c r="Q123" s="184">
        <v>0</v>
      </c>
      <c r="R123" s="184">
        <f t="shared" si="12"/>
        <v>0</v>
      </c>
      <c r="S123" s="184">
        <v>0</v>
      </c>
      <c r="T123" s="185">
        <f t="shared" si="13"/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186" t="s">
        <v>232</v>
      </c>
      <c r="AT123" s="186" t="s">
        <v>346</v>
      </c>
      <c r="AU123" s="186" t="s">
        <v>81</v>
      </c>
      <c r="AY123" s="18" t="s">
        <v>187</v>
      </c>
      <c r="BE123" s="187">
        <f t="shared" si="14"/>
        <v>0</v>
      </c>
      <c r="BF123" s="187">
        <f t="shared" si="15"/>
        <v>0</v>
      </c>
      <c r="BG123" s="187">
        <f t="shared" si="16"/>
        <v>0</v>
      </c>
      <c r="BH123" s="187">
        <f t="shared" si="17"/>
        <v>0</v>
      </c>
      <c r="BI123" s="187">
        <f t="shared" si="18"/>
        <v>0</v>
      </c>
      <c r="BJ123" s="18" t="s">
        <v>79</v>
      </c>
      <c r="BK123" s="187">
        <f t="shared" si="19"/>
        <v>0</v>
      </c>
      <c r="BL123" s="18" t="s">
        <v>193</v>
      </c>
      <c r="BM123" s="186" t="s">
        <v>594</v>
      </c>
    </row>
    <row r="124" spans="1:65" s="2" customFormat="1" ht="16.5" customHeight="1">
      <c r="A124" s="35"/>
      <c r="B124" s="36"/>
      <c r="C124" s="226" t="s">
        <v>416</v>
      </c>
      <c r="D124" s="226" t="s">
        <v>346</v>
      </c>
      <c r="E124" s="227" t="s">
        <v>1849</v>
      </c>
      <c r="F124" s="228" t="s">
        <v>1850</v>
      </c>
      <c r="G124" s="229" t="s">
        <v>1126</v>
      </c>
      <c r="H124" s="230">
        <v>2</v>
      </c>
      <c r="I124" s="231"/>
      <c r="J124" s="232">
        <f t="shared" si="10"/>
        <v>0</v>
      </c>
      <c r="K124" s="228" t="s">
        <v>19</v>
      </c>
      <c r="L124" s="233"/>
      <c r="M124" s="234" t="s">
        <v>19</v>
      </c>
      <c r="N124" s="235" t="s">
        <v>42</v>
      </c>
      <c r="O124" s="65"/>
      <c r="P124" s="184">
        <f t="shared" si="11"/>
        <v>0</v>
      </c>
      <c r="Q124" s="184">
        <v>0</v>
      </c>
      <c r="R124" s="184">
        <f t="shared" si="12"/>
        <v>0</v>
      </c>
      <c r="S124" s="184">
        <v>0</v>
      </c>
      <c r="T124" s="185">
        <f t="shared" si="13"/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186" t="s">
        <v>232</v>
      </c>
      <c r="AT124" s="186" t="s">
        <v>346</v>
      </c>
      <c r="AU124" s="186" t="s">
        <v>81</v>
      </c>
      <c r="AY124" s="18" t="s">
        <v>187</v>
      </c>
      <c r="BE124" s="187">
        <f t="shared" si="14"/>
        <v>0</v>
      </c>
      <c r="BF124" s="187">
        <f t="shared" si="15"/>
        <v>0</v>
      </c>
      <c r="BG124" s="187">
        <f t="shared" si="16"/>
        <v>0</v>
      </c>
      <c r="BH124" s="187">
        <f t="shared" si="17"/>
        <v>0</v>
      </c>
      <c r="BI124" s="187">
        <f t="shared" si="18"/>
        <v>0</v>
      </c>
      <c r="BJ124" s="18" t="s">
        <v>79</v>
      </c>
      <c r="BK124" s="187">
        <f t="shared" si="19"/>
        <v>0</v>
      </c>
      <c r="BL124" s="18" t="s">
        <v>193</v>
      </c>
      <c r="BM124" s="186" t="s">
        <v>603</v>
      </c>
    </row>
    <row r="125" spans="1:65" s="2" customFormat="1" ht="16.5" customHeight="1">
      <c r="A125" s="35"/>
      <c r="B125" s="36"/>
      <c r="C125" s="226" t="s">
        <v>424</v>
      </c>
      <c r="D125" s="226" t="s">
        <v>346</v>
      </c>
      <c r="E125" s="227" t="s">
        <v>1851</v>
      </c>
      <c r="F125" s="228" t="s">
        <v>1852</v>
      </c>
      <c r="G125" s="229" t="s">
        <v>1126</v>
      </c>
      <c r="H125" s="230">
        <v>3</v>
      </c>
      <c r="I125" s="231"/>
      <c r="J125" s="232">
        <f t="shared" si="10"/>
        <v>0</v>
      </c>
      <c r="K125" s="228" t="s">
        <v>19</v>
      </c>
      <c r="L125" s="233"/>
      <c r="M125" s="234" t="s">
        <v>19</v>
      </c>
      <c r="N125" s="235" t="s">
        <v>42</v>
      </c>
      <c r="O125" s="65"/>
      <c r="P125" s="184">
        <f t="shared" si="11"/>
        <v>0</v>
      </c>
      <c r="Q125" s="184">
        <v>0</v>
      </c>
      <c r="R125" s="184">
        <f t="shared" si="12"/>
        <v>0</v>
      </c>
      <c r="S125" s="184">
        <v>0</v>
      </c>
      <c r="T125" s="185">
        <f t="shared" si="13"/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186" t="s">
        <v>232</v>
      </c>
      <c r="AT125" s="186" t="s">
        <v>346</v>
      </c>
      <c r="AU125" s="186" t="s">
        <v>81</v>
      </c>
      <c r="AY125" s="18" t="s">
        <v>187</v>
      </c>
      <c r="BE125" s="187">
        <f t="shared" si="14"/>
        <v>0</v>
      </c>
      <c r="BF125" s="187">
        <f t="shared" si="15"/>
        <v>0</v>
      </c>
      <c r="BG125" s="187">
        <f t="shared" si="16"/>
        <v>0</v>
      </c>
      <c r="BH125" s="187">
        <f t="shared" si="17"/>
        <v>0</v>
      </c>
      <c r="BI125" s="187">
        <f t="shared" si="18"/>
        <v>0</v>
      </c>
      <c r="BJ125" s="18" t="s">
        <v>79</v>
      </c>
      <c r="BK125" s="187">
        <f t="shared" si="19"/>
        <v>0</v>
      </c>
      <c r="BL125" s="18" t="s">
        <v>193</v>
      </c>
      <c r="BM125" s="186" t="s">
        <v>612</v>
      </c>
    </row>
    <row r="126" spans="1:65" s="2" customFormat="1" ht="16.5" customHeight="1">
      <c r="A126" s="35"/>
      <c r="B126" s="36"/>
      <c r="C126" s="226" t="s">
        <v>430</v>
      </c>
      <c r="D126" s="226" t="s">
        <v>346</v>
      </c>
      <c r="E126" s="227" t="s">
        <v>1853</v>
      </c>
      <c r="F126" s="228" t="s">
        <v>1854</v>
      </c>
      <c r="G126" s="229" t="s">
        <v>1126</v>
      </c>
      <c r="H126" s="230">
        <v>1</v>
      </c>
      <c r="I126" s="231"/>
      <c r="J126" s="232">
        <f t="shared" si="10"/>
        <v>0</v>
      </c>
      <c r="K126" s="228" t="s">
        <v>19</v>
      </c>
      <c r="L126" s="233"/>
      <c r="M126" s="234" t="s">
        <v>19</v>
      </c>
      <c r="N126" s="235" t="s">
        <v>42</v>
      </c>
      <c r="O126" s="65"/>
      <c r="P126" s="184">
        <f t="shared" si="11"/>
        <v>0</v>
      </c>
      <c r="Q126" s="184">
        <v>0</v>
      </c>
      <c r="R126" s="184">
        <f t="shared" si="12"/>
        <v>0</v>
      </c>
      <c r="S126" s="184">
        <v>0</v>
      </c>
      <c r="T126" s="185">
        <f t="shared" si="13"/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186" t="s">
        <v>232</v>
      </c>
      <c r="AT126" s="186" t="s">
        <v>346</v>
      </c>
      <c r="AU126" s="186" t="s">
        <v>81</v>
      </c>
      <c r="AY126" s="18" t="s">
        <v>187</v>
      </c>
      <c r="BE126" s="187">
        <f t="shared" si="14"/>
        <v>0</v>
      </c>
      <c r="BF126" s="187">
        <f t="shared" si="15"/>
        <v>0</v>
      </c>
      <c r="BG126" s="187">
        <f t="shared" si="16"/>
        <v>0</v>
      </c>
      <c r="BH126" s="187">
        <f t="shared" si="17"/>
        <v>0</v>
      </c>
      <c r="BI126" s="187">
        <f t="shared" si="18"/>
        <v>0</v>
      </c>
      <c r="BJ126" s="18" t="s">
        <v>79</v>
      </c>
      <c r="BK126" s="187">
        <f t="shared" si="19"/>
        <v>0</v>
      </c>
      <c r="BL126" s="18" t="s">
        <v>193</v>
      </c>
      <c r="BM126" s="186" t="s">
        <v>621</v>
      </c>
    </row>
    <row r="127" spans="1:65" s="2" customFormat="1" ht="16.5" customHeight="1">
      <c r="A127" s="35"/>
      <c r="B127" s="36"/>
      <c r="C127" s="226" t="s">
        <v>434</v>
      </c>
      <c r="D127" s="226" t="s">
        <v>346</v>
      </c>
      <c r="E127" s="227" t="s">
        <v>1855</v>
      </c>
      <c r="F127" s="228" t="s">
        <v>1856</v>
      </c>
      <c r="G127" s="229" t="s">
        <v>1126</v>
      </c>
      <c r="H127" s="230">
        <v>2</v>
      </c>
      <c r="I127" s="231"/>
      <c r="J127" s="232">
        <f t="shared" si="10"/>
        <v>0</v>
      </c>
      <c r="K127" s="228" t="s">
        <v>19</v>
      </c>
      <c r="L127" s="233"/>
      <c r="M127" s="234" t="s">
        <v>19</v>
      </c>
      <c r="N127" s="235" t="s">
        <v>42</v>
      </c>
      <c r="O127" s="65"/>
      <c r="P127" s="184">
        <f t="shared" si="11"/>
        <v>0</v>
      </c>
      <c r="Q127" s="184">
        <v>0</v>
      </c>
      <c r="R127" s="184">
        <f t="shared" si="12"/>
        <v>0</v>
      </c>
      <c r="S127" s="184">
        <v>0</v>
      </c>
      <c r="T127" s="185">
        <f t="shared" si="13"/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186" t="s">
        <v>232</v>
      </c>
      <c r="AT127" s="186" t="s">
        <v>346</v>
      </c>
      <c r="AU127" s="186" t="s">
        <v>81</v>
      </c>
      <c r="AY127" s="18" t="s">
        <v>187</v>
      </c>
      <c r="BE127" s="187">
        <f t="shared" si="14"/>
        <v>0</v>
      </c>
      <c r="BF127" s="187">
        <f t="shared" si="15"/>
        <v>0</v>
      </c>
      <c r="BG127" s="187">
        <f t="shared" si="16"/>
        <v>0</v>
      </c>
      <c r="BH127" s="187">
        <f t="shared" si="17"/>
        <v>0</v>
      </c>
      <c r="BI127" s="187">
        <f t="shared" si="18"/>
        <v>0</v>
      </c>
      <c r="BJ127" s="18" t="s">
        <v>79</v>
      </c>
      <c r="BK127" s="187">
        <f t="shared" si="19"/>
        <v>0</v>
      </c>
      <c r="BL127" s="18" t="s">
        <v>193</v>
      </c>
      <c r="BM127" s="186" t="s">
        <v>626</v>
      </c>
    </row>
    <row r="128" spans="1:65" s="2" customFormat="1" ht="16.5" customHeight="1">
      <c r="A128" s="35"/>
      <c r="B128" s="36"/>
      <c r="C128" s="226" t="s">
        <v>438</v>
      </c>
      <c r="D128" s="226" t="s">
        <v>346</v>
      </c>
      <c r="E128" s="227" t="s">
        <v>1857</v>
      </c>
      <c r="F128" s="228" t="s">
        <v>1858</v>
      </c>
      <c r="G128" s="229" t="s">
        <v>1126</v>
      </c>
      <c r="H128" s="230">
        <v>56</v>
      </c>
      <c r="I128" s="231"/>
      <c r="J128" s="232">
        <f t="shared" si="10"/>
        <v>0</v>
      </c>
      <c r="K128" s="228" t="s">
        <v>19</v>
      </c>
      <c r="L128" s="233"/>
      <c r="M128" s="234" t="s">
        <v>19</v>
      </c>
      <c r="N128" s="235" t="s">
        <v>42</v>
      </c>
      <c r="O128" s="65"/>
      <c r="P128" s="184">
        <f t="shared" si="11"/>
        <v>0</v>
      </c>
      <c r="Q128" s="184">
        <v>0</v>
      </c>
      <c r="R128" s="184">
        <f t="shared" si="12"/>
        <v>0</v>
      </c>
      <c r="S128" s="184">
        <v>0</v>
      </c>
      <c r="T128" s="185">
        <f t="shared" si="13"/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186" t="s">
        <v>232</v>
      </c>
      <c r="AT128" s="186" t="s">
        <v>346</v>
      </c>
      <c r="AU128" s="186" t="s">
        <v>81</v>
      </c>
      <c r="AY128" s="18" t="s">
        <v>187</v>
      </c>
      <c r="BE128" s="187">
        <f t="shared" si="14"/>
        <v>0</v>
      </c>
      <c r="BF128" s="187">
        <f t="shared" si="15"/>
        <v>0</v>
      </c>
      <c r="BG128" s="187">
        <f t="shared" si="16"/>
        <v>0</v>
      </c>
      <c r="BH128" s="187">
        <f t="shared" si="17"/>
        <v>0</v>
      </c>
      <c r="BI128" s="187">
        <f t="shared" si="18"/>
        <v>0</v>
      </c>
      <c r="BJ128" s="18" t="s">
        <v>79</v>
      </c>
      <c r="BK128" s="187">
        <f t="shared" si="19"/>
        <v>0</v>
      </c>
      <c r="BL128" s="18" t="s">
        <v>193</v>
      </c>
      <c r="BM128" s="186" t="s">
        <v>637</v>
      </c>
    </row>
    <row r="129" spans="1:65" s="2" customFormat="1" ht="16.5" customHeight="1">
      <c r="A129" s="35"/>
      <c r="B129" s="36"/>
      <c r="C129" s="226" t="s">
        <v>442</v>
      </c>
      <c r="D129" s="226" t="s">
        <v>346</v>
      </c>
      <c r="E129" s="227" t="s">
        <v>1859</v>
      </c>
      <c r="F129" s="228" t="s">
        <v>1860</v>
      </c>
      <c r="G129" s="229" t="s">
        <v>1126</v>
      </c>
      <c r="H129" s="230">
        <v>12</v>
      </c>
      <c r="I129" s="231"/>
      <c r="J129" s="232">
        <f t="shared" si="10"/>
        <v>0</v>
      </c>
      <c r="K129" s="228" t="s">
        <v>19</v>
      </c>
      <c r="L129" s="233"/>
      <c r="M129" s="234" t="s">
        <v>19</v>
      </c>
      <c r="N129" s="235" t="s">
        <v>42</v>
      </c>
      <c r="O129" s="65"/>
      <c r="P129" s="184">
        <f t="shared" si="11"/>
        <v>0</v>
      </c>
      <c r="Q129" s="184">
        <v>0</v>
      </c>
      <c r="R129" s="184">
        <f t="shared" si="12"/>
        <v>0</v>
      </c>
      <c r="S129" s="184">
        <v>0</v>
      </c>
      <c r="T129" s="185">
        <f t="shared" si="13"/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86" t="s">
        <v>232</v>
      </c>
      <c r="AT129" s="186" t="s">
        <v>346</v>
      </c>
      <c r="AU129" s="186" t="s">
        <v>81</v>
      </c>
      <c r="AY129" s="18" t="s">
        <v>187</v>
      </c>
      <c r="BE129" s="187">
        <f t="shared" si="14"/>
        <v>0</v>
      </c>
      <c r="BF129" s="187">
        <f t="shared" si="15"/>
        <v>0</v>
      </c>
      <c r="BG129" s="187">
        <f t="shared" si="16"/>
        <v>0</v>
      </c>
      <c r="BH129" s="187">
        <f t="shared" si="17"/>
        <v>0</v>
      </c>
      <c r="BI129" s="187">
        <f t="shared" si="18"/>
        <v>0</v>
      </c>
      <c r="BJ129" s="18" t="s">
        <v>79</v>
      </c>
      <c r="BK129" s="187">
        <f t="shared" si="19"/>
        <v>0</v>
      </c>
      <c r="BL129" s="18" t="s">
        <v>193</v>
      </c>
      <c r="BM129" s="186" t="s">
        <v>653</v>
      </c>
    </row>
    <row r="130" spans="1:65" s="2" customFormat="1" ht="16.5" customHeight="1">
      <c r="A130" s="35"/>
      <c r="B130" s="36"/>
      <c r="C130" s="226" t="s">
        <v>446</v>
      </c>
      <c r="D130" s="226" t="s">
        <v>346</v>
      </c>
      <c r="E130" s="227" t="s">
        <v>1861</v>
      </c>
      <c r="F130" s="228" t="s">
        <v>1862</v>
      </c>
      <c r="G130" s="229" t="s">
        <v>1126</v>
      </c>
      <c r="H130" s="230">
        <v>12</v>
      </c>
      <c r="I130" s="231"/>
      <c r="J130" s="232">
        <f t="shared" si="10"/>
        <v>0</v>
      </c>
      <c r="K130" s="228" t="s">
        <v>19</v>
      </c>
      <c r="L130" s="233"/>
      <c r="M130" s="234" t="s">
        <v>19</v>
      </c>
      <c r="N130" s="235" t="s">
        <v>42</v>
      </c>
      <c r="O130" s="65"/>
      <c r="P130" s="184">
        <f t="shared" si="11"/>
        <v>0</v>
      </c>
      <c r="Q130" s="184">
        <v>0</v>
      </c>
      <c r="R130" s="184">
        <f t="shared" si="12"/>
        <v>0</v>
      </c>
      <c r="S130" s="184">
        <v>0</v>
      </c>
      <c r="T130" s="185">
        <f t="shared" si="13"/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86" t="s">
        <v>232</v>
      </c>
      <c r="AT130" s="186" t="s">
        <v>346</v>
      </c>
      <c r="AU130" s="186" t="s">
        <v>81</v>
      </c>
      <c r="AY130" s="18" t="s">
        <v>187</v>
      </c>
      <c r="BE130" s="187">
        <f t="shared" si="14"/>
        <v>0</v>
      </c>
      <c r="BF130" s="187">
        <f t="shared" si="15"/>
        <v>0</v>
      </c>
      <c r="BG130" s="187">
        <f t="shared" si="16"/>
        <v>0</v>
      </c>
      <c r="BH130" s="187">
        <f t="shared" si="17"/>
        <v>0</v>
      </c>
      <c r="BI130" s="187">
        <f t="shared" si="18"/>
        <v>0</v>
      </c>
      <c r="BJ130" s="18" t="s">
        <v>79</v>
      </c>
      <c r="BK130" s="187">
        <f t="shared" si="19"/>
        <v>0</v>
      </c>
      <c r="BL130" s="18" t="s">
        <v>193</v>
      </c>
      <c r="BM130" s="186" t="s">
        <v>666</v>
      </c>
    </row>
    <row r="131" spans="1:65" s="2" customFormat="1" ht="16.5" customHeight="1">
      <c r="A131" s="35"/>
      <c r="B131" s="36"/>
      <c r="C131" s="226" t="s">
        <v>451</v>
      </c>
      <c r="D131" s="226" t="s">
        <v>346</v>
      </c>
      <c r="E131" s="227" t="s">
        <v>1863</v>
      </c>
      <c r="F131" s="228" t="s">
        <v>1864</v>
      </c>
      <c r="G131" s="229" t="s">
        <v>1126</v>
      </c>
      <c r="H131" s="230">
        <v>40</v>
      </c>
      <c r="I131" s="231"/>
      <c r="J131" s="232">
        <f t="shared" si="10"/>
        <v>0</v>
      </c>
      <c r="K131" s="228" t="s">
        <v>19</v>
      </c>
      <c r="L131" s="233"/>
      <c r="M131" s="234" t="s">
        <v>19</v>
      </c>
      <c r="N131" s="235" t="s">
        <v>42</v>
      </c>
      <c r="O131" s="65"/>
      <c r="P131" s="184">
        <f t="shared" si="11"/>
        <v>0</v>
      </c>
      <c r="Q131" s="184">
        <v>0</v>
      </c>
      <c r="R131" s="184">
        <f t="shared" si="12"/>
        <v>0</v>
      </c>
      <c r="S131" s="184">
        <v>0</v>
      </c>
      <c r="T131" s="185">
        <f t="shared" si="13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86" t="s">
        <v>232</v>
      </c>
      <c r="AT131" s="186" t="s">
        <v>346</v>
      </c>
      <c r="AU131" s="186" t="s">
        <v>81</v>
      </c>
      <c r="AY131" s="18" t="s">
        <v>187</v>
      </c>
      <c r="BE131" s="187">
        <f t="shared" si="14"/>
        <v>0</v>
      </c>
      <c r="BF131" s="187">
        <f t="shared" si="15"/>
        <v>0</v>
      </c>
      <c r="BG131" s="187">
        <f t="shared" si="16"/>
        <v>0</v>
      </c>
      <c r="BH131" s="187">
        <f t="shared" si="17"/>
        <v>0</v>
      </c>
      <c r="BI131" s="187">
        <f t="shared" si="18"/>
        <v>0</v>
      </c>
      <c r="BJ131" s="18" t="s">
        <v>79</v>
      </c>
      <c r="BK131" s="187">
        <f t="shared" si="19"/>
        <v>0</v>
      </c>
      <c r="BL131" s="18" t="s">
        <v>193</v>
      </c>
      <c r="BM131" s="186" t="s">
        <v>678</v>
      </c>
    </row>
    <row r="132" spans="1:65" s="2" customFormat="1" ht="16.5" customHeight="1">
      <c r="A132" s="35"/>
      <c r="B132" s="36"/>
      <c r="C132" s="226" t="s">
        <v>455</v>
      </c>
      <c r="D132" s="226" t="s">
        <v>346</v>
      </c>
      <c r="E132" s="227" t="s">
        <v>1865</v>
      </c>
      <c r="F132" s="228" t="s">
        <v>1866</v>
      </c>
      <c r="G132" s="229" t="s">
        <v>1126</v>
      </c>
      <c r="H132" s="230">
        <v>1</v>
      </c>
      <c r="I132" s="231"/>
      <c r="J132" s="232">
        <f t="shared" si="10"/>
        <v>0</v>
      </c>
      <c r="K132" s="228" t="s">
        <v>19</v>
      </c>
      <c r="L132" s="233"/>
      <c r="M132" s="234" t="s">
        <v>19</v>
      </c>
      <c r="N132" s="235" t="s">
        <v>42</v>
      </c>
      <c r="O132" s="65"/>
      <c r="P132" s="184">
        <f t="shared" si="11"/>
        <v>0</v>
      </c>
      <c r="Q132" s="184">
        <v>0</v>
      </c>
      <c r="R132" s="184">
        <f t="shared" si="12"/>
        <v>0</v>
      </c>
      <c r="S132" s="184">
        <v>0</v>
      </c>
      <c r="T132" s="185">
        <f t="shared" si="13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86" t="s">
        <v>232</v>
      </c>
      <c r="AT132" s="186" t="s">
        <v>346</v>
      </c>
      <c r="AU132" s="186" t="s">
        <v>81</v>
      </c>
      <c r="AY132" s="18" t="s">
        <v>187</v>
      </c>
      <c r="BE132" s="187">
        <f t="shared" si="14"/>
        <v>0</v>
      </c>
      <c r="BF132" s="187">
        <f t="shared" si="15"/>
        <v>0</v>
      </c>
      <c r="BG132" s="187">
        <f t="shared" si="16"/>
        <v>0</v>
      </c>
      <c r="BH132" s="187">
        <f t="shared" si="17"/>
        <v>0</v>
      </c>
      <c r="BI132" s="187">
        <f t="shared" si="18"/>
        <v>0</v>
      </c>
      <c r="BJ132" s="18" t="s">
        <v>79</v>
      </c>
      <c r="BK132" s="187">
        <f t="shared" si="19"/>
        <v>0</v>
      </c>
      <c r="BL132" s="18" t="s">
        <v>193</v>
      </c>
      <c r="BM132" s="186" t="s">
        <v>689</v>
      </c>
    </row>
    <row r="133" spans="1:65" s="2" customFormat="1" ht="16.5" customHeight="1">
      <c r="A133" s="35"/>
      <c r="B133" s="36"/>
      <c r="C133" s="226" t="s">
        <v>462</v>
      </c>
      <c r="D133" s="226" t="s">
        <v>346</v>
      </c>
      <c r="E133" s="227" t="s">
        <v>1867</v>
      </c>
      <c r="F133" s="228" t="s">
        <v>1868</v>
      </c>
      <c r="G133" s="229" t="s">
        <v>1126</v>
      </c>
      <c r="H133" s="230">
        <v>2</v>
      </c>
      <c r="I133" s="231"/>
      <c r="J133" s="232">
        <f t="shared" si="10"/>
        <v>0</v>
      </c>
      <c r="K133" s="228" t="s">
        <v>19</v>
      </c>
      <c r="L133" s="233"/>
      <c r="M133" s="234" t="s">
        <v>19</v>
      </c>
      <c r="N133" s="235" t="s">
        <v>42</v>
      </c>
      <c r="O133" s="65"/>
      <c r="P133" s="184">
        <f t="shared" si="11"/>
        <v>0</v>
      </c>
      <c r="Q133" s="184">
        <v>0</v>
      </c>
      <c r="R133" s="184">
        <f t="shared" si="12"/>
        <v>0</v>
      </c>
      <c r="S133" s="184">
        <v>0</v>
      </c>
      <c r="T133" s="185">
        <f t="shared" si="13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86" t="s">
        <v>232</v>
      </c>
      <c r="AT133" s="186" t="s">
        <v>346</v>
      </c>
      <c r="AU133" s="186" t="s">
        <v>81</v>
      </c>
      <c r="AY133" s="18" t="s">
        <v>187</v>
      </c>
      <c r="BE133" s="187">
        <f t="shared" si="14"/>
        <v>0</v>
      </c>
      <c r="BF133" s="187">
        <f t="shared" si="15"/>
        <v>0</v>
      </c>
      <c r="BG133" s="187">
        <f t="shared" si="16"/>
        <v>0</v>
      </c>
      <c r="BH133" s="187">
        <f t="shared" si="17"/>
        <v>0</v>
      </c>
      <c r="BI133" s="187">
        <f t="shared" si="18"/>
        <v>0</v>
      </c>
      <c r="BJ133" s="18" t="s">
        <v>79</v>
      </c>
      <c r="BK133" s="187">
        <f t="shared" si="19"/>
        <v>0</v>
      </c>
      <c r="BL133" s="18" t="s">
        <v>193</v>
      </c>
      <c r="BM133" s="186" t="s">
        <v>702</v>
      </c>
    </row>
    <row r="134" spans="1:65" s="2" customFormat="1" ht="16.5" customHeight="1">
      <c r="A134" s="35"/>
      <c r="B134" s="36"/>
      <c r="C134" s="226" t="s">
        <v>469</v>
      </c>
      <c r="D134" s="226" t="s">
        <v>346</v>
      </c>
      <c r="E134" s="227" t="s">
        <v>1869</v>
      </c>
      <c r="F134" s="228" t="s">
        <v>1870</v>
      </c>
      <c r="G134" s="229" t="s">
        <v>1126</v>
      </c>
      <c r="H134" s="230">
        <v>17</v>
      </c>
      <c r="I134" s="231"/>
      <c r="J134" s="232">
        <f t="shared" si="10"/>
        <v>0</v>
      </c>
      <c r="K134" s="228" t="s">
        <v>19</v>
      </c>
      <c r="L134" s="233"/>
      <c r="M134" s="234" t="s">
        <v>19</v>
      </c>
      <c r="N134" s="235" t="s">
        <v>42</v>
      </c>
      <c r="O134" s="65"/>
      <c r="P134" s="184">
        <f t="shared" si="11"/>
        <v>0</v>
      </c>
      <c r="Q134" s="184">
        <v>0</v>
      </c>
      <c r="R134" s="184">
        <f t="shared" si="12"/>
        <v>0</v>
      </c>
      <c r="S134" s="184">
        <v>0</v>
      </c>
      <c r="T134" s="185">
        <f t="shared" si="13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6" t="s">
        <v>232</v>
      </c>
      <c r="AT134" s="186" t="s">
        <v>346</v>
      </c>
      <c r="AU134" s="186" t="s">
        <v>81</v>
      </c>
      <c r="AY134" s="18" t="s">
        <v>187</v>
      </c>
      <c r="BE134" s="187">
        <f t="shared" si="14"/>
        <v>0</v>
      </c>
      <c r="BF134" s="187">
        <f t="shared" si="15"/>
        <v>0</v>
      </c>
      <c r="BG134" s="187">
        <f t="shared" si="16"/>
        <v>0</v>
      </c>
      <c r="BH134" s="187">
        <f t="shared" si="17"/>
        <v>0</v>
      </c>
      <c r="BI134" s="187">
        <f t="shared" si="18"/>
        <v>0</v>
      </c>
      <c r="BJ134" s="18" t="s">
        <v>79</v>
      </c>
      <c r="BK134" s="187">
        <f t="shared" si="19"/>
        <v>0</v>
      </c>
      <c r="BL134" s="18" t="s">
        <v>193</v>
      </c>
      <c r="BM134" s="186" t="s">
        <v>707</v>
      </c>
    </row>
    <row r="135" spans="1:65" s="2" customFormat="1" ht="16.5" customHeight="1">
      <c r="A135" s="35"/>
      <c r="B135" s="36"/>
      <c r="C135" s="226" t="s">
        <v>475</v>
      </c>
      <c r="D135" s="226" t="s">
        <v>346</v>
      </c>
      <c r="E135" s="227" t="s">
        <v>1871</v>
      </c>
      <c r="F135" s="228" t="s">
        <v>1872</v>
      </c>
      <c r="G135" s="229" t="s">
        <v>1126</v>
      </c>
      <c r="H135" s="230">
        <v>1</v>
      </c>
      <c r="I135" s="231"/>
      <c r="J135" s="232">
        <f t="shared" si="10"/>
        <v>0</v>
      </c>
      <c r="K135" s="228" t="s">
        <v>19</v>
      </c>
      <c r="L135" s="233"/>
      <c r="M135" s="234" t="s">
        <v>19</v>
      </c>
      <c r="N135" s="235" t="s">
        <v>42</v>
      </c>
      <c r="O135" s="65"/>
      <c r="P135" s="184">
        <f t="shared" si="11"/>
        <v>0</v>
      </c>
      <c r="Q135" s="184">
        <v>0</v>
      </c>
      <c r="R135" s="184">
        <f t="shared" si="12"/>
        <v>0</v>
      </c>
      <c r="S135" s="184">
        <v>0</v>
      </c>
      <c r="T135" s="185">
        <f t="shared" si="13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6" t="s">
        <v>232</v>
      </c>
      <c r="AT135" s="186" t="s">
        <v>346</v>
      </c>
      <c r="AU135" s="186" t="s">
        <v>81</v>
      </c>
      <c r="AY135" s="18" t="s">
        <v>187</v>
      </c>
      <c r="BE135" s="187">
        <f t="shared" si="14"/>
        <v>0</v>
      </c>
      <c r="BF135" s="187">
        <f t="shared" si="15"/>
        <v>0</v>
      </c>
      <c r="BG135" s="187">
        <f t="shared" si="16"/>
        <v>0</v>
      </c>
      <c r="BH135" s="187">
        <f t="shared" si="17"/>
        <v>0</v>
      </c>
      <c r="BI135" s="187">
        <f t="shared" si="18"/>
        <v>0</v>
      </c>
      <c r="BJ135" s="18" t="s">
        <v>79</v>
      </c>
      <c r="BK135" s="187">
        <f t="shared" si="19"/>
        <v>0</v>
      </c>
      <c r="BL135" s="18" t="s">
        <v>193</v>
      </c>
      <c r="BM135" s="186" t="s">
        <v>1527</v>
      </c>
    </row>
    <row r="136" spans="1:65" s="2" customFormat="1" ht="16.5" customHeight="1">
      <c r="A136" s="35"/>
      <c r="B136" s="36"/>
      <c r="C136" s="226" t="s">
        <v>480</v>
      </c>
      <c r="D136" s="226" t="s">
        <v>346</v>
      </c>
      <c r="E136" s="227" t="s">
        <v>1873</v>
      </c>
      <c r="F136" s="228" t="s">
        <v>1874</v>
      </c>
      <c r="G136" s="229" t="s">
        <v>1160</v>
      </c>
      <c r="H136" s="230">
        <v>1</v>
      </c>
      <c r="I136" s="231"/>
      <c r="J136" s="232">
        <f t="shared" si="10"/>
        <v>0</v>
      </c>
      <c r="K136" s="228" t="s">
        <v>19</v>
      </c>
      <c r="L136" s="233"/>
      <c r="M136" s="234" t="s">
        <v>19</v>
      </c>
      <c r="N136" s="235" t="s">
        <v>42</v>
      </c>
      <c r="O136" s="65"/>
      <c r="P136" s="184">
        <f t="shared" si="11"/>
        <v>0</v>
      </c>
      <c r="Q136" s="184">
        <v>0</v>
      </c>
      <c r="R136" s="184">
        <f t="shared" si="12"/>
        <v>0</v>
      </c>
      <c r="S136" s="184">
        <v>0</v>
      </c>
      <c r="T136" s="185">
        <f t="shared" si="13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6" t="s">
        <v>232</v>
      </c>
      <c r="AT136" s="186" t="s">
        <v>346</v>
      </c>
      <c r="AU136" s="186" t="s">
        <v>81</v>
      </c>
      <c r="AY136" s="18" t="s">
        <v>187</v>
      </c>
      <c r="BE136" s="187">
        <f t="shared" si="14"/>
        <v>0</v>
      </c>
      <c r="BF136" s="187">
        <f t="shared" si="15"/>
        <v>0</v>
      </c>
      <c r="BG136" s="187">
        <f t="shared" si="16"/>
        <v>0</v>
      </c>
      <c r="BH136" s="187">
        <f t="shared" si="17"/>
        <v>0</v>
      </c>
      <c r="BI136" s="187">
        <f t="shared" si="18"/>
        <v>0</v>
      </c>
      <c r="BJ136" s="18" t="s">
        <v>79</v>
      </c>
      <c r="BK136" s="187">
        <f t="shared" si="19"/>
        <v>0</v>
      </c>
      <c r="BL136" s="18" t="s">
        <v>193</v>
      </c>
      <c r="BM136" s="186" t="s">
        <v>1535</v>
      </c>
    </row>
    <row r="137" spans="1:65" s="2" customFormat="1" ht="16.5" customHeight="1">
      <c r="A137" s="35"/>
      <c r="B137" s="36"/>
      <c r="C137" s="226" t="s">
        <v>485</v>
      </c>
      <c r="D137" s="226" t="s">
        <v>346</v>
      </c>
      <c r="E137" s="227" t="s">
        <v>1875</v>
      </c>
      <c r="F137" s="228" t="s">
        <v>1876</v>
      </c>
      <c r="G137" s="229" t="s">
        <v>1160</v>
      </c>
      <c r="H137" s="230">
        <v>1</v>
      </c>
      <c r="I137" s="231"/>
      <c r="J137" s="232">
        <f t="shared" si="10"/>
        <v>0</v>
      </c>
      <c r="K137" s="228" t="s">
        <v>19</v>
      </c>
      <c r="L137" s="233"/>
      <c r="M137" s="234" t="s">
        <v>19</v>
      </c>
      <c r="N137" s="235" t="s">
        <v>42</v>
      </c>
      <c r="O137" s="65"/>
      <c r="P137" s="184">
        <f t="shared" si="11"/>
        <v>0</v>
      </c>
      <c r="Q137" s="184">
        <v>0</v>
      </c>
      <c r="R137" s="184">
        <f t="shared" si="12"/>
        <v>0</v>
      </c>
      <c r="S137" s="184">
        <v>0</v>
      </c>
      <c r="T137" s="185">
        <f t="shared" si="13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6" t="s">
        <v>232</v>
      </c>
      <c r="AT137" s="186" t="s">
        <v>346</v>
      </c>
      <c r="AU137" s="186" t="s">
        <v>81</v>
      </c>
      <c r="AY137" s="18" t="s">
        <v>187</v>
      </c>
      <c r="BE137" s="187">
        <f t="shared" si="14"/>
        <v>0</v>
      </c>
      <c r="BF137" s="187">
        <f t="shared" si="15"/>
        <v>0</v>
      </c>
      <c r="BG137" s="187">
        <f t="shared" si="16"/>
        <v>0</v>
      </c>
      <c r="BH137" s="187">
        <f t="shared" si="17"/>
        <v>0</v>
      </c>
      <c r="BI137" s="187">
        <f t="shared" si="18"/>
        <v>0</v>
      </c>
      <c r="BJ137" s="18" t="s">
        <v>79</v>
      </c>
      <c r="BK137" s="187">
        <f t="shared" si="19"/>
        <v>0</v>
      </c>
      <c r="BL137" s="18" t="s">
        <v>193</v>
      </c>
      <c r="BM137" s="186" t="s">
        <v>1539</v>
      </c>
    </row>
    <row r="138" spans="1:65" s="2" customFormat="1" ht="16.5" customHeight="1">
      <c r="A138" s="35"/>
      <c r="B138" s="36"/>
      <c r="C138" s="226" t="s">
        <v>490</v>
      </c>
      <c r="D138" s="226" t="s">
        <v>346</v>
      </c>
      <c r="E138" s="227" t="s">
        <v>1877</v>
      </c>
      <c r="F138" s="228" t="s">
        <v>1878</v>
      </c>
      <c r="G138" s="229" t="s">
        <v>1160</v>
      </c>
      <c r="H138" s="230">
        <v>1</v>
      </c>
      <c r="I138" s="231"/>
      <c r="J138" s="232">
        <f t="shared" si="10"/>
        <v>0</v>
      </c>
      <c r="K138" s="228" t="s">
        <v>19</v>
      </c>
      <c r="L138" s="233"/>
      <c r="M138" s="234" t="s">
        <v>19</v>
      </c>
      <c r="N138" s="235" t="s">
        <v>42</v>
      </c>
      <c r="O138" s="65"/>
      <c r="P138" s="184">
        <f t="shared" si="11"/>
        <v>0</v>
      </c>
      <c r="Q138" s="184">
        <v>0</v>
      </c>
      <c r="R138" s="184">
        <f t="shared" si="12"/>
        <v>0</v>
      </c>
      <c r="S138" s="184">
        <v>0</v>
      </c>
      <c r="T138" s="185">
        <f t="shared" si="13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6" t="s">
        <v>232</v>
      </c>
      <c r="AT138" s="186" t="s">
        <v>346</v>
      </c>
      <c r="AU138" s="186" t="s">
        <v>81</v>
      </c>
      <c r="AY138" s="18" t="s">
        <v>187</v>
      </c>
      <c r="BE138" s="187">
        <f t="shared" si="14"/>
        <v>0</v>
      </c>
      <c r="BF138" s="187">
        <f t="shared" si="15"/>
        <v>0</v>
      </c>
      <c r="BG138" s="187">
        <f t="shared" si="16"/>
        <v>0</v>
      </c>
      <c r="BH138" s="187">
        <f t="shared" si="17"/>
        <v>0</v>
      </c>
      <c r="BI138" s="187">
        <f t="shared" si="18"/>
        <v>0</v>
      </c>
      <c r="BJ138" s="18" t="s">
        <v>79</v>
      </c>
      <c r="BK138" s="187">
        <f t="shared" si="19"/>
        <v>0</v>
      </c>
      <c r="BL138" s="18" t="s">
        <v>193</v>
      </c>
      <c r="BM138" s="186" t="s">
        <v>1545</v>
      </c>
    </row>
    <row r="139" spans="1:65" s="2" customFormat="1" ht="16.5" customHeight="1">
      <c r="A139" s="35"/>
      <c r="B139" s="36"/>
      <c r="C139" s="226" t="s">
        <v>864</v>
      </c>
      <c r="D139" s="226" t="s">
        <v>346</v>
      </c>
      <c r="E139" s="227" t="s">
        <v>1879</v>
      </c>
      <c r="F139" s="228" t="s">
        <v>1880</v>
      </c>
      <c r="G139" s="229" t="s">
        <v>1126</v>
      </c>
      <c r="H139" s="230">
        <v>1</v>
      </c>
      <c r="I139" s="231"/>
      <c r="J139" s="232">
        <f t="shared" si="10"/>
        <v>0</v>
      </c>
      <c r="K139" s="228" t="s">
        <v>19</v>
      </c>
      <c r="L139" s="233"/>
      <c r="M139" s="234" t="s">
        <v>19</v>
      </c>
      <c r="N139" s="235" t="s">
        <v>42</v>
      </c>
      <c r="O139" s="65"/>
      <c r="P139" s="184">
        <f t="shared" si="11"/>
        <v>0</v>
      </c>
      <c r="Q139" s="184">
        <v>0</v>
      </c>
      <c r="R139" s="184">
        <f t="shared" si="12"/>
        <v>0</v>
      </c>
      <c r="S139" s="184">
        <v>0</v>
      </c>
      <c r="T139" s="185">
        <f t="shared" si="13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6" t="s">
        <v>232</v>
      </c>
      <c r="AT139" s="186" t="s">
        <v>346</v>
      </c>
      <c r="AU139" s="186" t="s">
        <v>81</v>
      </c>
      <c r="AY139" s="18" t="s">
        <v>187</v>
      </c>
      <c r="BE139" s="187">
        <f t="shared" si="14"/>
        <v>0</v>
      </c>
      <c r="BF139" s="187">
        <f t="shared" si="15"/>
        <v>0</v>
      </c>
      <c r="BG139" s="187">
        <f t="shared" si="16"/>
        <v>0</v>
      </c>
      <c r="BH139" s="187">
        <f t="shared" si="17"/>
        <v>0</v>
      </c>
      <c r="BI139" s="187">
        <f t="shared" si="18"/>
        <v>0</v>
      </c>
      <c r="BJ139" s="18" t="s">
        <v>79</v>
      </c>
      <c r="BK139" s="187">
        <f t="shared" si="19"/>
        <v>0</v>
      </c>
      <c r="BL139" s="18" t="s">
        <v>193</v>
      </c>
      <c r="BM139" s="186" t="s">
        <v>1551</v>
      </c>
    </row>
    <row r="140" spans="1:65" s="2" customFormat="1" ht="16.5" customHeight="1">
      <c r="A140" s="35"/>
      <c r="B140" s="36"/>
      <c r="C140" s="226" t="s">
        <v>869</v>
      </c>
      <c r="D140" s="226" t="s">
        <v>346</v>
      </c>
      <c r="E140" s="227" t="s">
        <v>1881</v>
      </c>
      <c r="F140" s="228" t="s">
        <v>1882</v>
      </c>
      <c r="G140" s="229" t="s">
        <v>1160</v>
      </c>
      <c r="H140" s="230">
        <v>1</v>
      </c>
      <c r="I140" s="231"/>
      <c r="J140" s="232">
        <f t="shared" si="10"/>
        <v>0</v>
      </c>
      <c r="K140" s="228" t="s">
        <v>19</v>
      </c>
      <c r="L140" s="233"/>
      <c r="M140" s="234" t="s">
        <v>19</v>
      </c>
      <c r="N140" s="235" t="s">
        <v>42</v>
      </c>
      <c r="O140" s="65"/>
      <c r="P140" s="184">
        <f t="shared" si="11"/>
        <v>0</v>
      </c>
      <c r="Q140" s="184">
        <v>0</v>
      </c>
      <c r="R140" s="184">
        <f t="shared" si="12"/>
        <v>0</v>
      </c>
      <c r="S140" s="184">
        <v>0</v>
      </c>
      <c r="T140" s="185">
        <f t="shared" si="13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6" t="s">
        <v>232</v>
      </c>
      <c r="AT140" s="186" t="s">
        <v>346</v>
      </c>
      <c r="AU140" s="186" t="s">
        <v>81</v>
      </c>
      <c r="AY140" s="18" t="s">
        <v>187</v>
      </c>
      <c r="BE140" s="187">
        <f t="shared" si="14"/>
        <v>0</v>
      </c>
      <c r="BF140" s="187">
        <f t="shared" si="15"/>
        <v>0</v>
      </c>
      <c r="BG140" s="187">
        <f t="shared" si="16"/>
        <v>0</v>
      </c>
      <c r="BH140" s="187">
        <f t="shared" si="17"/>
        <v>0</v>
      </c>
      <c r="BI140" s="187">
        <f t="shared" si="18"/>
        <v>0</v>
      </c>
      <c r="BJ140" s="18" t="s">
        <v>79</v>
      </c>
      <c r="BK140" s="187">
        <f t="shared" si="19"/>
        <v>0</v>
      </c>
      <c r="BL140" s="18" t="s">
        <v>193</v>
      </c>
      <c r="BM140" s="186" t="s">
        <v>1557</v>
      </c>
    </row>
    <row r="141" spans="1:65" s="12" customFormat="1" ht="22.9" customHeight="1">
      <c r="B141" s="159"/>
      <c r="C141" s="160"/>
      <c r="D141" s="161" t="s">
        <v>70</v>
      </c>
      <c r="E141" s="173" t="s">
        <v>1883</v>
      </c>
      <c r="F141" s="173" t="s">
        <v>1123</v>
      </c>
      <c r="G141" s="160"/>
      <c r="H141" s="160"/>
      <c r="I141" s="163"/>
      <c r="J141" s="174">
        <f>BK141</f>
        <v>0</v>
      </c>
      <c r="K141" s="160"/>
      <c r="L141" s="165"/>
      <c r="M141" s="166"/>
      <c r="N141" s="167"/>
      <c r="O141" s="167"/>
      <c r="P141" s="168">
        <f>SUM(P142:P174)</f>
        <v>0</v>
      </c>
      <c r="Q141" s="167"/>
      <c r="R141" s="168">
        <f>SUM(R142:R174)</f>
        <v>0</v>
      </c>
      <c r="S141" s="167"/>
      <c r="T141" s="169">
        <f>SUM(T142:T174)</f>
        <v>0</v>
      </c>
      <c r="AR141" s="170" t="s">
        <v>205</v>
      </c>
      <c r="AT141" s="171" t="s">
        <v>70</v>
      </c>
      <c r="AU141" s="171" t="s">
        <v>79</v>
      </c>
      <c r="AY141" s="170" t="s">
        <v>187</v>
      </c>
      <c r="BK141" s="172">
        <f>SUM(BK142:BK174)</f>
        <v>0</v>
      </c>
    </row>
    <row r="142" spans="1:65" s="2" customFormat="1" ht="16.5" customHeight="1">
      <c r="A142" s="35"/>
      <c r="B142" s="36"/>
      <c r="C142" s="175" t="s">
        <v>873</v>
      </c>
      <c r="D142" s="175" t="s">
        <v>189</v>
      </c>
      <c r="E142" s="176" t="s">
        <v>1884</v>
      </c>
      <c r="F142" s="177" t="s">
        <v>1885</v>
      </c>
      <c r="G142" s="178" t="s">
        <v>1126</v>
      </c>
      <c r="H142" s="179">
        <v>1</v>
      </c>
      <c r="I142" s="180"/>
      <c r="J142" s="181">
        <f t="shared" ref="J142:J174" si="20">ROUND(I142*H142,2)</f>
        <v>0</v>
      </c>
      <c r="K142" s="177" t="s">
        <v>19</v>
      </c>
      <c r="L142" s="40"/>
      <c r="M142" s="182" t="s">
        <v>19</v>
      </c>
      <c r="N142" s="183" t="s">
        <v>42</v>
      </c>
      <c r="O142" s="65"/>
      <c r="P142" s="184">
        <f t="shared" ref="P142:P174" si="21">O142*H142</f>
        <v>0</v>
      </c>
      <c r="Q142" s="184">
        <v>0</v>
      </c>
      <c r="R142" s="184">
        <f t="shared" ref="R142:R174" si="22">Q142*H142</f>
        <v>0</v>
      </c>
      <c r="S142" s="184">
        <v>0</v>
      </c>
      <c r="T142" s="185">
        <f t="shared" ref="T142:T174" si="23"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6" t="s">
        <v>193</v>
      </c>
      <c r="AT142" s="186" t="s">
        <v>189</v>
      </c>
      <c r="AU142" s="186" t="s">
        <v>81</v>
      </c>
      <c r="AY142" s="18" t="s">
        <v>187</v>
      </c>
      <c r="BE142" s="187">
        <f t="shared" ref="BE142:BE174" si="24">IF(N142="základní",J142,0)</f>
        <v>0</v>
      </c>
      <c r="BF142" s="187">
        <f t="shared" ref="BF142:BF174" si="25">IF(N142="snížená",J142,0)</f>
        <v>0</v>
      </c>
      <c r="BG142" s="187">
        <f t="shared" ref="BG142:BG174" si="26">IF(N142="zákl. přenesená",J142,0)</f>
        <v>0</v>
      </c>
      <c r="BH142" s="187">
        <f t="shared" ref="BH142:BH174" si="27">IF(N142="sníž. přenesená",J142,0)</f>
        <v>0</v>
      </c>
      <c r="BI142" s="187">
        <f t="shared" ref="BI142:BI174" si="28">IF(N142="nulová",J142,0)</f>
        <v>0</v>
      </c>
      <c r="BJ142" s="18" t="s">
        <v>79</v>
      </c>
      <c r="BK142" s="187">
        <f t="shared" ref="BK142:BK174" si="29">ROUND(I142*H142,2)</f>
        <v>0</v>
      </c>
      <c r="BL142" s="18" t="s">
        <v>193</v>
      </c>
      <c r="BM142" s="186" t="s">
        <v>1886</v>
      </c>
    </row>
    <row r="143" spans="1:65" s="2" customFormat="1" ht="16.5" customHeight="1">
      <c r="A143" s="35"/>
      <c r="B143" s="36"/>
      <c r="C143" s="175" t="s">
        <v>496</v>
      </c>
      <c r="D143" s="175" t="s">
        <v>189</v>
      </c>
      <c r="E143" s="176" t="s">
        <v>1887</v>
      </c>
      <c r="F143" s="177" t="s">
        <v>1888</v>
      </c>
      <c r="G143" s="178" t="s">
        <v>1160</v>
      </c>
      <c r="H143" s="179">
        <v>1</v>
      </c>
      <c r="I143" s="180"/>
      <c r="J143" s="181">
        <f t="shared" si="20"/>
        <v>0</v>
      </c>
      <c r="K143" s="177" t="s">
        <v>19</v>
      </c>
      <c r="L143" s="40"/>
      <c r="M143" s="182" t="s">
        <v>19</v>
      </c>
      <c r="N143" s="183" t="s">
        <v>42</v>
      </c>
      <c r="O143" s="65"/>
      <c r="P143" s="184">
        <f t="shared" si="21"/>
        <v>0</v>
      </c>
      <c r="Q143" s="184">
        <v>0</v>
      </c>
      <c r="R143" s="184">
        <f t="shared" si="22"/>
        <v>0</v>
      </c>
      <c r="S143" s="184">
        <v>0</v>
      </c>
      <c r="T143" s="185">
        <f t="shared" si="23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6" t="s">
        <v>193</v>
      </c>
      <c r="AT143" s="186" t="s">
        <v>189</v>
      </c>
      <c r="AU143" s="186" t="s">
        <v>81</v>
      </c>
      <c r="AY143" s="18" t="s">
        <v>187</v>
      </c>
      <c r="BE143" s="187">
        <f t="shared" si="24"/>
        <v>0</v>
      </c>
      <c r="BF143" s="187">
        <f t="shared" si="25"/>
        <v>0</v>
      </c>
      <c r="BG143" s="187">
        <f t="shared" si="26"/>
        <v>0</v>
      </c>
      <c r="BH143" s="187">
        <f t="shared" si="27"/>
        <v>0</v>
      </c>
      <c r="BI143" s="187">
        <f t="shared" si="28"/>
        <v>0</v>
      </c>
      <c r="BJ143" s="18" t="s">
        <v>79</v>
      </c>
      <c r="BK143" s="187">
        <f t="shared" si="29"/>
        <v>0</v>
      </c>
      <c r="BL143" s="18" t="s">
        <v>193</v>
      </c>
      <c r="BM143" s="186" t="s">
        <v>1889</v>
      </c>
    </row>
    <row r="144" spans="1:65" s="2" customFormat="1" ht="16.5" customHeight="1">
      <c r="A144" s="35"/>
      <c r="B144" s="36"/>
      <c r="C144" s="175" t="s">
        <v>501</v>
      </c>
      <c r="D144" s="175" t="s">
        <v>189</v>
      </c>
      <c r="E144" s="176" t="s">
        <v>1890</v>
      </c>
      <c r="F144" s="177" t="s">
        <v>1891</v>
      </c>
      <c r="G144" s="178" t="s">
        <v>1160</v>
      </c>
      <c r="H144" s="179">
        <v>1</v>
      </c>
      <c r="I144" s="180"/>
      <c r="J144" s="181">
        <f t="shared" si="20"/>
        <v>0</v>
      </c>
      <c r="K144" s="177" t="s">
        <v>19</v>
      </c>
      <c r="L144" s="40"/>
      <c r="M144" s="182" t="s">
        <v>19</v>
      </c>
      <c r="N144" s="183" t="s">
        <v>42</v>
      </c>
      <c r="O144" s="65"/>
      <c r="P144" s="184">
        <f t="shared" si="21"/>
        <v>0</v>
      </c>
      <c r="Q144" s="184">
        <v>0</v>
      </c>
      <c r="R144" s="184">
        <f t="shared" si="22"/>
        <v>0</v>
      </c>
      <c r="S144" s="184">
        <v>0</v>
      </c>
      <c r="T144" s="185">
        <f t="shared" si="23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6" t="s">
        <v>193</v>
      </c>
      <c r="AT144" s="186" t="s">
        <v>189</v>
      </c>
      <c r="AU144" s="186" t="s">
        <v>81</v>
      </c>
      <c r="AY144" s="18" t="s">
        <v>187</v>
      </c>
      <c r="BE144" s="187">
        <f t="shared" si="24"/>
        <v>0</v>
      </c>
      <c r="BF144" s="187">
        <f t="shared" si="25"/>
        <v>0</v>
      </c>
      <c r="BG144" s="187">
        <f t="shared" si="26"/>
        <v>0</v>
      </c>
      <c r="BH144" s="187">
        <f t="shared" si="27"/>
        <v>0</v>
      </c>
      <c r="BI144" s="187">
        <f t="shared" si="28"/>
        <v>0</v>
      </c>
      <c r="BJ144" s="18" t="s">
        <v>79</v>
      </c>
      <c r="BK144" s="187">
        <f t="shared" si="29"/>
        <v>0</v>
      </c>
      <c r="BL144" s="18" t="s">
        <v>193</v>
      </c>
      <c r="BM144" s="186" t="s">
        <v>1892</v>
      </c>
    </row>
    <row r="145" spans="1:65" s="2" customFormat="1" ht="16.5" customHeight="1">
      <c r="A145" s="35"/>
      <c r="B145" s="36"/>
      <c r="C145" s="175" t="s">
        <v>508</v>
      </c>
      <c r="D145" s="175" t="s">
        <v>189</v>
      </c>
      <c r="E145" s="176" t="s">
        <v>1893</v>
      </c>
      <c r="F145" s="177" t="s">
        <v>1894</v>
      </c>
      <c r="G145" s="178" t="s">
        <v>1160</v>
      </c>
      <c r="H145" s="179">
        <v>1</v>
      </c>
      <c r="I145" s="180"/>
      <c r="J145" s="181">
        <f t="shared" si="20"/>
        <v>0</v>
      </c>
      <c r="K145" s="177" t="s">
        <v>19</v>
      </c>
      <c r="L145" s="40"/>
      <c r="M145" s="182" t="s">
        <v>19</v>
      </c>
      <c r="N145" s="183" t="s">
        <v>42</v>
      </c>
      <c r="O145" s="65"/>
      <c r="P145" s="184">
        <f t="shared" si="21"/>
        <v>0</v>
      </c>
      <c r="Q145" s="184">
        <v>0</v>
      </c>
      <c r="R145" s="184">
        <f t="shared" si="22"/>
        <v>0</v>
      </c>
      <c r="S145" s="184">
        <v>0</v>
      </c>
      <c r="T145" s="185">
        <f t="shared" si="23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6" t="s">
        <v>193</v>
      </c>
      <c r="AT145" s="186" t="s">
        <v>189</v>
      </c>
      <c r="AU145" s="186" t="s">
        <v>81</v>
      </c>
      <c r="AY145" s="18" t="s">
        <v>187</v>
      </c>
      <c r="BE145" s="187">
        <f t="shared" si="24"/>
        <v>0</v>
      </c>
      <c r="BF145" s="187">
        <f t="shared" si="25"/>
        <v>0</v>
      </c>
      <c r="BG145" s="187">
        <f t="shared" si="26"/>
        <v>0</v>
      </c>
      <c r="BH145" s="187">
        <f t="shared" si="27"/>
        <v>0</v>
      </c>
      <c r="BI145" s="187">
        <f t="shared" si="28"/>
        <v>0</v>
      </c>
      <c r="BJ145" s="18" t="s">
        <v>79</v>
      </c>
      <c r="BK145" s="187">
        <f t="shared" si="29"/>
        <v>0</v>
      </c>
      <c r="BL145" s="18" t="s">
        <v>193</v>
      </c>
      <c r="BM145" s="186" t="s">
        <v>1895</v>
      </c>
    </row>
    <row r="146" spans="1:65" s="2" customFormat="1" ht="16.5" customHeight="1">
      <c r="A146" s="35"/>
      <c r="B146" s="36"/>
      <c r="C146" s="175" t="s">
        <v>888</v>
      </c>
      <c r="D146" s="175" t="s">
        <v>189</v>
      </c>
      <c r="E146" s="176" t="s">
        <v>1896</v>
      </c>
      <c r="F146" s="177" t="s">
        <v>1897</v>
      </c>
      <c r="G146" s="178" t="s">
        <v>1160</v>
      </c>
      <c r="H146" s="179">
        <v>1</v>
      </c>
      <c r="I146" s="180"/>
      <c r="J146" s="181">
        <f t="shared" si="20"/>
        <v>0</v>
      </c>
      <c r="K146" s="177" t="s">
        <v>19</v>
      </c>
      <c r="L146" s="40"/>
      <c r="M146" s="182" t="s">
        <v>19</v>
      </c>
      <c r="N146" s="183" t="s">
        <v>42</v>
      </c>
      <c r="O146" s="65"/>
      <c r="P146" s="184">
        <f t="shared" si="21"/>
        <v>0</v>
      </c>
      <c r="Q146" s="184">
        <v>0</v>
      </c>
      <c r="R146" s="184">
        <f t="shared" si="22"/>
        <v>0</v>
      </c>
      <c r="S146" s="184">
        <v>0</v>
      </c>
      <c r="T146" s="185">
        <f t="shared" si="23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6" t="s">
        <v>193</v>
      </c>
      <c r="AT146" s="186" t="s">
        <v>189</v>
      </c>
      <c r="AU146" s="186" t="s">
        <v>81</v>
      </c>
      <c r="AY146" s="18" t="s">
        <v>187</v>
      </c>
      <c r="BE146" s="187">
        <f t="shared" si="24"/>
        <v>0</v>
      </c>
      <c r="BF146" s="187">
        <f t="shared" si="25"/>
        <v>0</v>
      </c>
      <c r="BG146" s="187">
        <f t="shared" si="26"/>
        <v>0</v>
      </c>
      <c r="BH146" s="187">
        <f t="shared" si="27"/>
        <v>0</v>
      </c>
      <c r="BI146" s="187">
        <f t="shared" si="28"/>
        <v>0</v>
      </c>
      <c r="BJ146" s="18" t="s">
        <v>79</v>
      </c>
      <c r="BK146" s="187">
        <f t="shared" si="29"/>
        <v>0</v>
      </c>
      <c r="BL146" s="18" t="s">
        <v>193</v>
      </c>
      <c r="BM146" s="186" t="s">
        <v>1898</v>
      </c>
    </row>
    <row r="147" spans="1:65" s="2" customFormat="1" ht="16.5" customHeight="1">
      <c r="A147" s="35"/>
      <c r="B147" s="36"/>
      <c r="C147" s="175" t="s">
        <v>514</v>
      </c>
      <c r="D147" s="175" t="s">
        <v>189</v>
      </c>
      <c r="E147" s="176" t="s">
        <v>1899</v>
      </c>
      <c r="F147" s="177" t="s">
        <v>1162</v>
      </c>
      <c r="G147" s="178" t="s">
        <v>1160</v>
      </c>
      <c r="H147" s="179">
        <v>1</v>
      </c>
      <c r="I147" s="180"/>
      <c r="J147" s="181">
        <f t="shared" si="20"/>
        <v>0</v>
      </c>
      <c r="K147" s="177" t="s">
        <v>19</v>
      </c>
      <c r="L147" s="40"/>
      <c r="M147" s="182" t="s">
        <v>19</v>
      </c>
      <c r="N147" s="183" t="s">
        <v>42</v>
      </c>
      <c r="O147" s="65"/>
      <c r="P147" s="184">
        <f t="shared" si="21"/>
        <v>0</v>
      </c>
      <c r="Q147" s="184">
        <v>0</v>
      </c>
      <c r="R147" s="184">
        <f t="shared" si="22"/>
        <v>0</v>
      </c>
      <c r="S147" s="184">
        <v>0</v>
      </c>
      <c r="T147" s="185">
        <f t="shared" si="23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6" t="s">
        <v>193</v>
      </c>
      <c r="AT147" s="186" t="s">
        <v>189</v>
      </c>
      <c r="AU147" s="186" t="s">
        <v>81</v>
      </c>
      <c r="AY147" s="18" t="s">
        <v>187</v>
      </c>
      <c r="BE147" s="187">
        <f t="shared" si="24"/>
        <v>0</v>
      </c>
      <c r="BF147" s="187">
        <f t="shared" si="25"/>
        <v>0</v>
      </c>
      <c r="BG147" s="187">
        <f t="shared" si="26"/>
        <v>0</v>
      </c>
      <c r="BH147" s="187">
        <f t="shared" si="27"/>
        <v>0</v>
      </c>
      <c r="BI147" s="187">
        <f t="shared" si="28"/>
        <v>0</v>
      </c>
      <c r="BJ147" s="18" t="s">
        <v>79</v>
      </c>
      <c r="BK147" s="187">
        <f t="shared" si="29"/>
        <v>0</v>
      </c>
      <c r="BL147" s="18" t="s">
        <v>193</v>
      </c>
      <c r="BM147" s="186" t="s">
        <v>1900</v>
      </c>
    </row>
    <row r="148" spans="1:65" s="2" customFormat="1" ht="16.5" customHeight="1">
      <c r="A148" s="35"/>
      <c r="B148" s="36"/>
      <c r="C148" s="175" t="s">
        <v>526</v>
      </c>
      <c r="D148" s="175" t="s">
        <v>189</v>
      </c>
      <c r="E148" s="176" t="s">
        <v>1901</v>
      </c>
      <c r="F148" s="177" t="s">
        <v>1902</v>
      </c>
      <c r="G148" s="178" t="s">
        <v>1160</v>
      </c>
      <c r="H148" s="179">
        <v>1</v>
      </c>
      <c r="I148" s="180"/>
      <c r="J148" s="181">
        <f t="shared" si="20"/>
        <v>0</v>
      </c>
      <c r="K148" s="177" t="s">
        <v>19</v>
      </c>
      <c r="L148" s="40"/>
      <c r="M148" s="182" t="s">
        <v>19</v>
      </c>
      <c r="N148" s="183" t="s">
        <v>42</v>
      </c>
      <c r="O148" s="65"/>
      <c r="P148" s="184">
        <f t="shared" si="21"/>
        <v>0</v>
      </c>
      <c r="Q148" s="184">
        <v>0</v>
      </c>
      <c r="R148" s="184">
        <f t="shared" si="22"/>
        <v>0</v>
      </c>
      <c r="S148" s="184">
        <v>0</v>
      </c>
      <c r="T148" s="185">
        <f t="shared" si="23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6" t="s">
        <v>193</v>
      </c>
      <c r="AT148" s="186" t="s">
        <v>189</v>
      </c>
      <c r="AU148" s="186" t="s">
        <v>81</v>
      </c>
      <c r="AY148" s="18" t="s">
        <v>187</v>
      </c>
      <c r="BE148" s="187">
        <f t="shared" si="24"/>
        <v>0</v>
      </c>
      <c r="BF148" s="187">
        <f t="shared" si="25"/>
        <v>0</v>
      </c>
      <c r="BG148" s="187">
        <f t="shared" si="26"/>
        <v>0</v>
      </c>
      <c r="BH148" s="187">
        <f t="shared" si="27"/>
        <v>0</v>
      </c>
      <c r="BI148" s="187">
        <f t="shared" si="28"/>
        <v>0</v>
      </c>
      <c r="BJ148" s="18" t="s">
        <v>79</v>
      </c>
      <c r="BK148" s="187">
        <f t="shared" si="29"/>
        <v>0</v>
      </c>
      <c r="BL148" s="18" t="s">
        <v>193</v>
      </c>
      <c r="BM148" s="186" t="s">
        <v>1903</v>
      </c>
    </row>
    <row r="149" spans="1:65" s="2" customFormat="1" ht="16.5" customHeight="1">
      <c r="A149" s="35"/>
      <c r="B149" s="36"/>
      <c r="C149" s="175" t="s">
        <v>531</v>
      </c>
      <c r="D149" s="175" t="s">
        <v>189</v>
      </c>
      <c r="E149" s="176" t="s">
        <v>1904</v>
      </c>
      <c r="F149" s="177" t="s">
        <v>1905</v>
      </c>
      <c r="G149" s="178" t="s">
        <v>1160</v>
      </c>
      <c r="H149" s="179">
        <v>1</v>
      </c>
      <c r="I149" s="180"/>
      <c r="J149" s="181">
        <f t="shared" si="20"/>
        <v>0</v>
      </c>
      <c r="K149" s="177" t="s">
        <v>19</v>
      </c>
      <c r="L149" s="40"/>
      <c r="M149" s="182" t="s">
        <v>19</v>
      </c>
      <c r="N149" s="183" t="s">
        <v>42</v>
      </c>
      <c r="O149" s="65"/>
      <c r="P149" s="184">
        <f t="shared" si="21"/>
        <v>0</v>
      </c>
      <c r="Q149" s="184">
        <v>0</v>
      </c>
      <c r="R149" s="184">
        <f t="shared" si="22"/>
        <v>0</v>
      </c>
      <c r="S149" s="184">
        <v>0</v>
      </c>
      <c r="T149" s="185">
        <f t="shared" si="23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6" t="s">
        <v>193</v>
      </c>
      <c r="AT149" s="186" t="s">
        <v>189</v>
      </c>
      <c r="AU149" s="186" t="s">
        <v>81</v>
      </c>
      <c r="AY149" s="18" t="s">
        <v>187</v>
      </c>
      <c r="BE149" s="187">
        <f t="shared" si="24"/>
        <v>0</v>
      </c>
      <c r="BF149" s="187">
        <f t="shared" si="25"/>
        <v>0</v>
      </c>
      <c r="BG149" s="187">
        <f t="shared" si="26"/>
        <v>0</v>
      </c>
      <c r="BH149" s="187">
        <f t="shared" si="27"/>
        <v>0</v>
      </c>
      <c r="BI149" s="187">
        <f t="shared" si="28"/>
        <v>0</v>
      </c>
      <c r="BJ149" s="18" t="s">
        <v>79</v>
      </c>
      <c r="BK149" s="187">
        <f t="shared" si="29"/>
        <v>0</v>
      </c>
      <c r="BL149" s="18" t="s">
        <v>193</v>
      </c>
      <c r="BM149" s="186" t="s">
        <v>1906</v>
      </c>
    </row>
    <row r="150" spans="1:65" s="2" customFormat="1" ht="16.5" customHeight="1">
      <c r="A150" s="35"/>
      <c r="B150" s="36"/>
      <c r="C150" s="175" t="s">
        <v>536</v>
      </c>
      <c r="D150" s="175" t="s">
        <v>189</v>
      </c>
      <c r="E150" s="176" t="s">
        <v>1907</v>
      </c>
      <c r="F150" s="177" t="s">
        <v>1908</v>
      </c>
      <c r="G150" s="178" t="s">
        <v>1160</v>
      </c>
      <c r="H150" s="179">
        <v>1</v>
      </c>
      <c r="I150" s="180"/>
      <c r="J150" s="181">
        <f t="shared" si="20"/>
        <v>0</v>
      </c>
      <c r="K150" s="177" t="s">
        <v>19</v>
      </c>
      <c r="L150" s="40"/>
      <c r="M150" s="182" t="s">
        <v>19</v>
      </c>
      <c r="N150" s="183" t="s">
        <v>42</v>
      </c>
      <c r="O150" s="65"/>
      <c r="P150" s="184">
        <f t="shared" si="21"/>
        <v>0</v>
      </c>
      <c r="Q150" s="184">
        <v>0</v>
      </c>
      <c r="R150" s="184">
        <f t="shared" si="22"/>
        <v>0</v>
      </c>
      <c r="S150" s="184">
        <v>0</v>
      </c>
      <c r="T150" s="185">
        <f t="shared" si="23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6" t="s">
        <v>193</v>
      </c>
      <c r="AT150" s="186" t="s">
        <v>189</v>
      </c>
      <c r="AU150" s="186" t="s">
        <v>81</v>
      </c>
      <c r="AY150" s="18" t="s">
        <v>187</v>
      </c>
      <c r="BE150" s="187">
        <f t="shared" si="24"/>
        <v>0</v>
      </c>
      <c r="BF150" s="187">
        <f t="shared" si="25"/>
        <v>0</v>
      </c>
      <c r="BG150" s="187">
        <f t="shared" si="26"/>
        <v>0</v>
      </c>
      <c r="BH150" s="187">
        <f t="shared" si="27"/>
        <v>0</v>
      </c>
      <c r="BI150" s="187">
        <f t="shared" si="28"/>
        <v>0</v>
      </c>
      <c r="BJ150" s="18" t="s">
        <v>79</v>
      </c>
      <c r="BK150" s="187">
        <f t="shared" si="29"/>
        <v>0</v>
      </c>
      <c r="BL150" s="18" t="s">
        <v>193</v>
      </c>
      <c r="BM150" s="186" t="s">
        <v>1909</v>
      </c>
    </row>
    <row r="151" spans="1:65" s="2" customFormat="1" ht="16.5" customHeight="1">
      <c r="A151" s="35"/>
      <c r="B151" s="36"/>
      <c r="C151" s="175" t="s">
        <v>540</v>
      </c>
      <c r="D151" s="175" t="s">
        <v>189</v>
      </c>
      <c r="E151" s="176" t="s">
        <v>1910</v>
      </c>
      <c r="F151" s="177" t="s">
        <v>1164</v>
      </c>
      <c r="G151" s="178" t="s">
        <v>1160</v>
      </c>
      <c r="H151" s="179">
        <v>1</v>
      </c>
      <c r="I151" s="180"/>
      <c r="J151" s="181">
        <f t="shared" si="20"/>
        <v>0</v>
      </c>
      <c r="K151" s="177" t="s">
        <v>19</v>
      </c>
      <c r="L151" s="40"/>
      <c r="M151" s="182" t="s">
        <v>19</v>
      </c>
      <c r="N151" s="183" t="s">
        <v>42</v>
      </c>
      <c r="O151" s="65"/>
      <c r="P151" s="184">
        <f t="shared" si="21"/>
        <v>0</v>
      </c>
      <c r="Q151" s="184">
        <v>0</v>
      </c>
      <c r="R151" s="184">
        <f t="shared" si="22"/>
        <v>0</v>
      </c>
      <c r="S151" s="184">
        <v>0</v>
      </c>
      <c r="T151" s="185">
        <f t="shared" si="23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6" t="s">
        <v>193</v>
      </c>
      <c r="AT151" s="186" t="s">
        <v>189</v>
      </c>
      <c r="AU151" s="186" t="s">
        <v>81</v>
      </c>
      <c r="AY151" s="18" t="s">
        <v>187</v>
      </c>
      <c r="BE151" s="187">
        <f t="shared" si="24"/>
        <v>0</v>
      </c>
      <c r="BF151" s="187">
        <f t="shared" si="25"/>
        <v>0</v>
      </c>
      <c r="BG151" s="187">
        <f t="shared" si="26"/>
        <v>0</v>
      </c>
      <c r="BH151" s="187">
        <f t="shared" si="27"/>
        <v>0</v>
      </c>
      <c r="BI151" s="187">
        <f t="shared" si="28"/>
        <v>0</v>
      </c>
      <c r="BJ151" s="18" t="s">
        <v>79</v>
      </c>
      <c r="BK151" s="187">
        <f t="shared" si="29"/>
        <v>0</v>
      </c>
      <c r="BL151" s="18" t="s">
        <v>193</v>
      </c>
      <c r="BM151" s="186" t="s">
        <v>1911</v>
      </c>
    </row>
    <row r="152" spans="1:65" s="2" customFormat="1" ht="16.5" customHeight="1">
      <c r="A152" s="35"/>
      <c r="B152" s="36"/>
      <c r="C152" s="175" t="s">
        <v>545</v>
      </c>
      <c r="D152" s="175" t="s">
        <v>189</v>
      </c>
      <c r="E152" s="176" t="s">
        <v>1912</v>
      </c>
      <c r="F152" s="177" t="s">
        <v>1913</v>
      </c>
      <c r="G152" s="178" t="s">
        <v>128</v>
      </c>
      <c r="H152" s="179">
        <v>3</v>
      </c>
      <c r="I152" s="180"/>
      <c r="J152" s="181">
        <f t="shared" si="20"/>
        <v>0</v>
      </c>
      <c r="K152" s="177" t="s">
        <v>19</v>
      </c>
      <c r="L152" s="40"/>
      <c r="M152" s="182" t="s">
        <v>19</v>
      </c>
      <c r="N152" s="183" t="s">
        <v>42</v>
      </c>
      <c r="O152" s="65"/>
      <c r="P152" s="184">
        <f t="shared" si="21"/>
        <v>0</v>
      </c>
      <c r="Q152" s="184">
        <v>0</v>
      </c>
      <c r="R152" s="184">
        <f t="shared" si="22"/>
        <v>0</v>
      </c>
      <c r="S152" s="184">
        <v>0</v>
      </c>
      <c r="T152" s="185">
        <f t="shared" si="23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6" t="s">
        <v>193</v>
      </c>
      <c r="AT152" s="186" t="s">
        <v>189</v>
      </c>
      <c r="AU152" s="186" t="s">
        <v>81</v>
      </c>
      <c r="AY152" s="18" t="s">
        <v>187</v>
      </c>
      <c r="BE152" s="187">
        <f t="shared" si="24"/>
        <v>0</v>
      </c>
      <c r="BF152" s="187">
        <f t="shared" si="25"/>
        <v>0</v>
      </c>
      <c r="BG152" s="187">
        <f t="shared" si="26"/>
        <v>0</v>
      </c>
      <c r="BH152" s="187">
        <f t="shared" si="27"/>
        <v>0</v>
      </c>
      <c r="BI152" s="187">
        <f t="shared" si="28"/>
        <v>0</v>
      </c>
      <c r="BJ152" s="18" t="s">
        <v>79</v>
      </c>
      <c r="BK152" s="187">
        <f t="shared" si="29"/>
        <v>0</v>
      </c>
      <c r="BL152" s="18" t="s">
        <v>193</v>
      </c>
      <c r="BM152" s="186" t="s">
        <v>1914</v>
      </c>
    </row>
    <row r="153" spans="1:65" s="2" customFormat="1" ht="16.5" customHeight="1">
      <c r="A153" s="35"/>
      <c r="B153" s="36"/>
      <c r="C153" s="175" t="s">
        <v>549</v>
      </c>
      <c r="D153" s="175" t="s">
        <v>189</v>
      </c>
      <c r="E153" s="176" t="s">
        <v>1915</v>
      </c>
      <c r="F153" s="177" t="s">
        <v>1916</v>
      </c>
      <c r="G153" s="178" t="s">
        <v>128</v>
      </c>
      <c r="H153" s="179">
        <v>15</v>
      </c>
      <c r="I153" s="180"/>
      <c r="J153" s="181">
        <f t="shared" si="20"/>
        <v>0</v>
      </c>
      <c r="K153" s="177" t="s">
        <v>19</v>
      </c>
      <c r="L153" s="40"/>
      <c r="M153" s="182" t="s">
        <v>19</v>
      </c>
      <c r="N153" s="183" t="s">
        <v>42</v>
      </c>
      <c r="O153" s="65"/>
      <c r="P153" s="184">
        <f t="shared" si="21"/>
        <v>0</v>
      </c>
      <c r="Q153" s="184">
        <v>0</v>
      </c>
      <c r="R153" s="184">
        <f t="shared" si="22"/>
        <v>0</v>
      </c>
      <c r="S153" s="184">
        <v>0</v>
      </c>
      <c r="T153" s="185">
        <f t="shared" si="23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6" t="s">
        <v>193</v>
      </c>
      <c r="AT153" s="186" t="s">
        <v>189</v>
      </c>
      <c r="AU153" s="186" t="s">
        <v>81</v>
      </c>
      <c r="AY153" s="18" t="s">
        <v>187</v>
      </c>
      <c r="BE153" s="187">
        <f t="shared" si="24"/>
        <v>0</v>
      </c>
      <c r="BF153" s="187">
        <f t="shared" si="25"/>
        <v>0</v>
      </c>
      <c r="BG153" s="187">
        <f t="shared" si="26"/>
        <v>0</v>
      </c>
      <c r="BH153" s="187">
        <f t="shared" si="27"/>
        <v>0</v>
      </c>
      <c r="BI153" s="187">
        <f t="shared" si="28"/>
        <v>0</v>
      </c>
      <c r="BJ153" s="18" t="s">
        <v>79</v>
      </c>
      <c r="BK153" s="187">
        <f t="shared" si="29"/>
        <v>0</v>
      </c>
      <c r="BL153" s="18" t="s">
        <v>193</v>
      </c>
      <c r="BM153" s="186" t="s">
        <v>1917</v>
      </c>
    </row>
    <row r="154" spans="1:65" s="2" customFormat="1" ht="16.5" customHeight="1">
      <c r="A154" s="35"/>
      <c r="B154" s="36"/>
      <c r="C154" s="175" t="s">
        <v>553</v>
      </c>
      <c r="D154" s="175" t="s">
        <v>189</v>
      </c>
      <c r="E154" s="176" t="s">
        <v>1918</v>
      </c>
      <c r="F154" s="177" t="s">
        <v>1919</v>
      </c>
      <c r="G154" s="178" t="s">
        <v>128</v>
      </c>
      <c r="H154" s="179">
        <v>185</v>
      </c>
      <c r="I154" s="180"/>
      <c r="J154" s="181">
        <f t="shared" si="20"/>
        <v>0</v>
      </c>
      <c r="K154" s="177" t="s">
        <v>19</v>
      </c>
      <c r="L154" s="40"/>
      <c r="M154" s="182" t="s">
        <v>19</v>
      </c>
      <c r="N154" s="183" t="s">
        <v>42</v>
      </c>
      <c r="O154" s="65"/>
      <c r="P154" s="184">
        <f t="shared" si="21"/>
        <v>0</v>
      </c>
      <c r="Q154" s="184">
        <v>0</v>
      </c>
      <c r="R154" s="184">
        <f t="shared" si="22"/>
        <v>0</v>
      </c>
      <c r="S154" s="184">
        <v>0</v>
      </c>
      <c r="T154" s="185">
        <f t="shared" si="23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6" t="s">
        <v>193</v>
      </c>
      <c r="AT154" s="186" t="s">
        <v>189</v>
      </c>
      <c r="AU154" s="186" t="s">
        <v>81</v>
      </c>
      <c r="AY154" s="18" t="s">
        <v>187</v>
      </c>
      <c r="BE154" s="187">
        <f t="shared" si="24"/>
        <v>0</v>
      </c>
      <c r="BF154" s="187">
        <f t="shared" si="25"/>
        <v>0</v>
      </c>
      <c r="BG154" s="187">
        <f t="shared" si="26"/>
        <v>0</v>
      </c>
      <c r="BH154" s="187">
        <f t="shared" si="27"/>
        <v>0</v>
      </c>
      <c r="BI154" s="187">
        <f t="shared" si="28"/>
        <v>0</v>
      </c>
      <c r="BJ154" s="18" t="s">
        <v>79</v>
      </c>
      <c r="BK154" s="187">
        <f t="shared" si="29"/>
        <v>0</v>
      </c>
      <c r="BL154" s="18" t="s">
        <v>193</v>
      </c>
      <c r="BM154" s="186" t="s">
        <v>1920</v>
      </c>
    </row>
    <row r="155" spans="1:65" s="2" customFormat="1" ht="16.5" customHeight="1">
      <c r="A155" s="35"/>
      <c r="B155" s="36"/>
      <c r="C155" s="175" t="s">
        <v>558</v>
      </c>
      <c r="D155" s="175" t="s">
        <v>189</v>
      </c>
      <c r="E155" s="176" t="s">
        <v>1921</v>
      </c>
      <c r="F155" s="177" t="s">
        <v>1922</v>
      </c>
      <c r="G155" s="178" t="s">
        <v>128</v>
      </c>
      <c r="H155" s="179">
        <v>15</v>
      </c>
      <c r="I155" s="180"/>
      <c r="J155" s="181">
        <f t="shared" si="20"/>
        <v>0</v>
      </c>
      <c r="K155" s="177" t="s">
        <v>19</v>
      </c>
      <c r="L155" s="40"/>
      <c r="M155" s="182" t="s">
        <v>19</v>
      </c>
      <c r="N155" s="183" t="s">
        <v>42</v>
      </c>
      <c r="O155" s="65"/>
      <c r="P155" s="184">
        <f t="shared" si="21"/>
        <v>0</v>
      </c>
      <c r="Q155" s="184">
        <v>0</v>
      </c>
      <c r="R155" s="184">
        <f t="shared" si="22"/>
        <v>0</v>
      </c>
      <c r="S155" s="184">
        <v>0</v>
      </c>
      <c r="T155" s="185">
        <f t="shared" si="23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6" t="s">
        <v>193</v>
      </c>
      <c r="AT155" s="186" t="s">
        <v>189</v>
      </c>
      <c r="AU155" s="186" t="s">
        <v>81</v>
      </c>
      <c r="AY155" s="18" t="s">
        <v>187</v>
      </c>
      <c r="BE155" s="187">
        <f t="shared" si="24"/>
        <v>0</v>
      </c>
      <c r="BF155" s="187">
        <f t="shared" si="25"/>
        <v>0</v>
      </c>
      <c r="BG155" s="187">
        <f t="shared" si="26"/>
        <v>0</v>
      </c>
      <c r="BH155" s="187">
        <f t="shared" si="27"/>
        <v>0</v>
      </c>
      <c r="BI155" s="187">
        <f t="shared" si="28"/>
        <v>0</v>
      </c>
      <c r="BJ155" s="18" t="s">
        <v>79</v>
      </c>
      <c r="BK155" s="187">
        <f t="shared" si="29"/>
        <v>0</v>
      </c>
      <c r="BL155" s="18" t="s">
        <v>193</v>
      </c>
      <c r="BM155" s="186" t="s">
        <v>1923</v>
      </c>
    </row>
    <row r="156" spans="1:65" s="2" customFormat="1" ht="16.5" customHeight="1">
      <c r="A156" s="35"/>
      <c r="B156" s="36"/>
      <c r="C156" s="175" t="s">
        <v>563</v>
      </c>
      <c r="D156" s="175" t="s">
        <v>189</v>
      </c>
      <c r="E156" s="176" t="s">
        <v>1924</v>
      </c>
      <c r="F156" s="177" t="s">
        <v>1925</v>
      </c>
      <c r="G156" s="178" t="s">
        <v>128</v>
      </c>
      <c r="H156" s="179">
        <v>15</v>
      </c>
      <c r="I156" s="180"/>
      <c r="J156" s="181">
        <f t="shared" si="20"/>
        <v>0</v>
      </c>
      <c r="K156" s="177" t="s">
        <v>19</v>
      </c>
      <c r="L156" s="40"/>
      <c r="M156" s="182" t="s">
        <v>19</v>
      </c>
      <c r="N156" s="183" t="s">
        <v>42</v>
      </c>
      <c r="O156" s="65"/>
      <c r="P156" s="184">
        <f t="shared" si="21"/>
        <v>0</v>
      </c>
      <c r="Q156" s="184">
        <v>0</v>
      </c>
      <c r="R156" s="184">
        <f t="shared" si="22"/>
        <v>0</v>
      </c>
      <c r="S156" s="184">
        <v>0</v>
      </c>
      <c r="T156" s="185">
        <f t="shared" si="23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6" t="s">
        <v>193</v>
      </c>
      <c r="AT156" s="186" t="s">
        <v>189</v>
      </c>
      <c r="AU156" s="186" t="s">
        <v>81</v>
      </c>
      <c r="AY156" s="18" t="s">
        <v>187</v>
      </c>
      <c r="BE156" s="187">
        <f t="shared" si="24"/>
        <v>0</v>
      </c>
      <c r="BF156" s="187">
        <f t="shared" si="25"/>
        <v>0</v>
      </c>
      <c r="BG156" s="187">
        <f t="shared" si="26"/>
        <v>0</v>
      </c>
      <c r="BH156" s="187">
        <f t="shared" si="27"/>
        <v>0</v>
      </c>
      <c r="BI156" s="187">
        <f t="shared" si="28"/>
        <v>0</v>
      </c>
      <c r="BJ156" s="18" t="s">
        <v>79</v>
      </c>
      <c r="BK156" s="187">
        <f t="shared" si="29"/>
        <v>0</v>
      </c>
      <c r="BL156" s="18" t="s">
        <v>193</v>
      </c>
      <c r="BM156" s="186" t="s">
        <v>1926</v>
      </c>
    </row>
    <row r="157" spans="1:65" s="2" customFormat="1" ht="16.5" customHeight="1">
      <c r="A157" s="35"/>
      <c r="B157" s="36"/>
      <c r="C157" s="175" t="s">
        <v>567</v>
      </c>
      <c r="D157" s="175" t="s">
        <v>189</v>
      </c>
      <c r="E157" s="176" t="s">
        <v>1927</v>
      </c>
      <c r="F157" s="177" t="s">
        <v>1928</v>
      </c>
      <c r="G157" s="178" t="s">
        <v>128</v>
      </c>
      <c r="H157" s="179">
        <v>20</v>
      </c>
      <c r="I157" s="180"/>
      <c r="J157" s="181">
        <f t="shared" si="20"/>
        <v>0</v>
      </c>
      <c r="K157" s="177" t="s">
        <v>19</v>
      </c>
      <c r="L157" s="40"/>
      <c r="M157" s="182" t="s">
        <v>19</v>
      </c>
      <c r="N157" s="183" t="s">
        <v>42</v>
      </c>
      <c r="O157" s="65"/>
      <c r="P157" s="184">
        <f t="shared" si="21"/>
        <v>0</v>
      </c>
      <c r="Q157" s="184">
        <v>0</v>
      </c>
      <c r="R157" s="184">
        <f t="shared" si="22"/>
        <v>0</v>
      </c>
      <c r="S157" s="184">
        <v>0</v>
      </c>
      <c r="T157" s="185">
        <f t="shared" si="23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6" t="s">
        <v>193</v>
      </c>
      <c r="AT157" s="186" t="s">
        <v>189</v>
      </c>
      <c r="AU157" s="186" t="s">
        <v>81</v>
      </c>
      <c r="AY157" s="18" t="s">
        <v>187</v>
      </c>
      <c r="BE157" s="187">
        <f t="shared" si="24"/>
        <v>0</v>
      </c>
      <c r="BF157" s="187">
        <f t="shared" si="25"/>
        <v>0</v>
      </c>
      <c r="BG157" s="187">
        <f t="shared" si="26"/>
        <v>0</v>
      </c>
      <c r="BH157" s="187">
        <f t="shared" si="27"/>
        <v>0</v>
      </c>
      <c r="BI157" s="187">
        <f t="shared" si="28"/>
        <v>0</v>
      </c>
      <c r="BJ157" s="18" t="s">
        <v>79</v>
      </c>
      <c r="BK157" s="187">
        <f t="shared" si="29"/>
        <v>0</v>
      </c>
      <c r="BL157" s="18" t="s">
        <v>193</v>
      </c>
      <c r="BM157" s="186" t="s">
        <v>1929</v>
      </c>
    </row>
    <row r="158" spans="1:65" s="2" customFormat="1" ht="16.5" customHeight="1">
      <c r="A158" s="35"/>
      <c r="B158" s="36"/>
      <c r="C158" s="175" t="s">
        <v>571</v>
      </c>
      <c r="D158" s="175" t="s">
        <v>189</v>
      </c>
      <c r="E158" s="176" t="s">
        <v>1930</v>
      </c>
      <c r="F158" s="177" t="s">
        <v>1931</v>
      </c>
      <c r="G158" s="178" t="s">
        <v>1160</v>
      </c>
      <c r="H158" s="179">
        <v>1</v>
      </c>
      <c r="I158" s="180"/>
      <c r="J158" s="181">
        <f t="shared" si="20"/>
        <v>0</v>
      </c>
      <c r="K158" s="177" t="s">
        <v>19</v>
      </c>
      <c r="L158" s="40"/>
      <c r="M158" s="182" t="s">
        <v>19</v>
      </c>
      <c r="N158" s="183" t="s">
        <v>42</v>
      </c>
      <c r="O158" s="65"/>
      <c r="P158" s="184">
        <f t="shared" si="21"/>
        <v>0</v>
      </c>
      <c r="Q158" s="184">
        <v>0</v>
      </c>
      <c r="R158" s="184">
        <f t="shared" si="22"/>
        <v>0</v>
      </c>
      <c r="S158" s="184">
        <v>0</v>
      </c>
      <c r="T158" s="185">
        <f t="shared" si="23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6" t="s">
        <v>193</v>
      </c>
      <c r="AT158" s="186" t="s">
        <v>189</v>
      </c>
      <c r="AU158" s="186" t="s">
        <v>81</v>
      </c>
      <c r="AY158" s="18" t="s">
        <v>187</v>
      </c>
      <c r="BE158" s="187">
        <f t="shared" si="24"/>
        <v>0</v>
      </c>
      <c r="BF158" s="187">
        <f t="shared" si="25"/>
        <v>0</v>
      </c>
      <c r="BG158" s="187">
        <f t="shared" si="26"/>
        <v>0</v>
      </c>
      <c r="BH158" s="187">
        <f t="shared" si="27"/>
        <v>0</v>
      </c>
      <c r="BI158" s="187">
        <f t="shared" si="28"/>
        <v>0</v>
      </c>
      <c r="BJ158" s="18" t="s">
        <v>79</v>
      </c>
      <c r="BK158" s="187">
        <f t="shared" si="29"/>
        <v>0</v>
      </c>
      <c r="BL158" s="18" t="s">
        <v>193</v>
      </c>
      <c r="BM158" s="186" t="s">
        <v>1932</v>
      </c>
    </row>
    <row r="159" spans="1:65" s="2" customFormat="1" ht="16.5" customHeight="1">
      <c r="A159" s="35"/>
      <c r="B159" s="36"/>
      <c r="C159" s="175" t="s">
        <v>576</v>
      </c>
      <c r="D159" s="175" t="s">
        <v>189</v>
      </c>
      <c r="E159" s="176" t="s">
        <v>1933</v>
      </c>
      <c r="F159" s="177" t="s">
        <v>1934</v>
      </c>
      <c r="G159" s="178" t="s">
        <v>128</v>
      </c>
      <c r="H159" s="179">
        <v>9</v>
      </c>
      <c r="I159" s="180"/>
      <c r="J159" s="181">
        <f t="shared" si="20"/>
        <v>0</v>
      </c>
      <c r="K159" s="177" t="s">
        <v>19</v>
      </c>
      <c r="L159" s="40"/>
      <c r="M159" s="182" t="s">
        <v>19</v>
      </c>
      <c r="N159" s="183" t="s">
        <v>42</v>
      </c>
      <c r="O159" s="65"/>
      <c r="P159" s="184">
        <f t="shared" si="21"/>
        <v>0</v>
      </c>
      <c r="Q159" s="184">
        <v>0</v>
      </c>
      <c r="R159" s="184">
        <f t="shared" si="22"/>
        <v>0</v>
      </c>
      <c r="S159" s="184">
        <v>0</v>
      </c>
      <c r="T159" s="185">
        <f t="shared" si="23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6" t="s">
        <v>193</v>
      </c>
      <c r="AT159" s="186" t="s">
        <v>189</v>
      </c>
      <c r="AU159" s="186" t="s">
        <v>81</v>
      </c>
      <c r="AY159" s="18" t="s">
        <v>187</v>
      </c>
      <c r="BE159" s="187">
        <f t="shared" si="24"/>
        <v>0</v>
      </c>
      <c r="BF159" s="187">
        <f t="shared" si="25"/>
        <v>0</v>
      </c>
      <c r="BG159" s="187">
        <f t="shared" si="26"/>
        <v>0</v>
      </c>
      <c r="BH159" s="187">
        <f t="shared" si="27"/>
        <v>0</v>
      </c>
      <c r="BI159" s="187">
        <f t="shared" si="28"/>
        <v>0</v>
      </c>
      <c r="BJ159" s="18" t="s">
        <v>79</v>
      </c>
      <c r="BK159" s="187">
        <f t="shared" si="29"/>
        <v>0</v>
      </c>
      <c r="BL159" s="18" t="s">
        <v>193</v>
      </c>
      <c r="BM159" s="186" t="s">
        <v>1935</v>
      </c>
    </row>
    <row r="160" spans="1:65" s="2" customFormat="1" ht="16.5" customHeight="1">
      <c r="A160" s="35"/>
      <c r="B160" s="36"/>
      <c r="C160" s="175" t="s">
        <v>580</v>
      </c>
      <c r="D160" s="175" t="s">
        <v>189</v>
      </c>
      <c r="E160" s="176" t="s">
        <v>1936</v>
      </c>
      <c r="F160" s="177" t="s">
        <v>1937</v>
      </c>
      <c r="G160" s="178" t="s">
        <v>128</v>
      </c>
      <c r="H160" s="179">
        <v>10</v>
      </c>
      <c r="I160" s="180"/>
      <c r="J160" s="181">
        <f t="shared" si="20"/>
        <v>0</v>
      </c>
      <c r="K160" s="177" t="s">
        <v>19</v>
      </c>
      <c r="L160" s="40"/>
      <c r="M160" s="182" t="s">
        <v>19</v>
      </c>
      <c r="N160" s="183" t="s">
        <v>42</v>
      </c>
      <c r="O160" s="65"/>
      <c r="P160" s="184">
        <f t="shared" si="21"/>
        <v>0</v>
      </c>
      <c r="Q160" s="184">
        <v>0</v>
      </c>
      <c r="R160" s="184">
        <f t="shared" si="22"/>
        <v>0</v>
      </c>
      <c r="S160" s="184">
        <v>0</v>
      </c>
      <c r="T160" s="185">
        <f t="shared" si="23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6" t="s">
        <v>193</v>
      </c>
      <c r="AT160" s="186" t="s">
        <v>189</v>
      </c>
      <c r="AU160" s="186" t="s">
        <v>81</v>
      </c>
      <c r="AY160" s="18" t="s">
        <v>187</v>
      </c>
      <c r="BE160" s="187">
        <f t="shared" si="24"/>
        <v>0</v>
      </c>
      <c r="BF160" s="187">
        <f t="shared" si="25"/>
        <v>0</v>
      </c>
      <c r="BG160" s="187">
        <f t="shared" si="26"/>
        <v>0</v>
      </c>
      <c r="BH160" s="187">
        <f t="shared" si="27"/>
        <v>0</v>
      </c>
      <c r="BI160" s="187">
        <f t="shared" si="28"/>
        <v>0</v>
      </c>
      <c r="BJ160" s="18" t="s">
        <v>79</v>
      </c>
      <c r="BK160" s="187">
        <f t="shared" si="29"/>
        <v>0</v>
      </c>
      <c r="BL160" s="18" t="s">
        <v>193</v>
      </c>
      <c r="BM160" s="186" t="s">
        <v>1938</v>
      </c>
    </row>
    <row r="161" spans="1:65" s="2" customFormat="1" ht="16.5" customHeight="1">
      <c r="A161" s="35"/>
      <c r="B161" s="36"/>
      <c r="C161" s="175" t="s">
        <v>585</v>
      </c>
      <c r="D161" s="175" t="s">
        <v>189</v>
      </c>
      <c r="E161" s="176" t="s">
        <v>1939</v>
      </c>
      <c r="F161" s="177" t="s">
        <v>1940</v>
      </c>
      <c r="G161" s="178" t="s">
        <v>1126</v>
      </c>
      <c r="H161" s="179">
        <v>1</v>
      </c>
      <c r="I161" s="180"/>
      <c r="J161" s="181">
        <f t="shared" si="20"/>
        <v>0</v>
      </c>
      <c r="K161" s="177" t="s">
        <v>19</v>
      </c>
      <c r="L161" s="40"/>
      <c r="M161" s="182" t="s">
        <v>19</v>
      </c>
      <c r="N161" s="183" t="s">
        <v>42</v>
      </c>
      <c r="O161" s="65"/>
      <c r="P161" s="184">
        <f t="shared" si="21"/>
        <v>0</v>
      </c>
      <c r="Q161" s="184">
        <v>0</v>
      </c>
      <c r="R161" s="184">
        <f t="shared" si="22"/>
        <v>0</v>
      </c>
      <c r="S161" s="184">
        <v>0</v>
      </c>
      <c r="T161" s="185">
        <f t="shared" si="23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6" t="s">
        <v>193</v>
      </c>
      <c r="AT161" s="186" t="s">
        <v>189</v>
      </c>
      <c r="AU161" s="186" t="s">
        <v>81</v>
      </c>
      <c r="AY161" s="18" t="s">
        <v>187</v>
      </c>
      <c r="BE161" s="187">
        <f t="shared" si="24"/>
        <v>0</v>
      </c>
      <c r="BF161" s="187">
        <f t="shared" si="25"/>
        <v>0</v>
      </c>
      <c r="BG161" s="187">
        <f t="shared" si="26"/>
        <v>0</v>
      </c>
      <c r="BH161" s="187">
        <f t="shared" si="27"/>
        <v>0</v>
      </c>
      <c r="BI161" s="187">
        <f t="shared" si="28"/>
        <v>0</v>
      </c>
      <c r="BJ161" s="18" t="s">
        <v>79</v>
      </c>
      <c r="BK161" s="187">
        <f t="shared" si="29"/>
        <v>0</v>
      </c>
      <c r="BL161" s="18" t="s">
        <v>193</v>
      </c>
      <c r="BM161" s="186" t="s">
        <v>1941</v>
      </c>
    </row>
    <row r="162" spans="1:65" s="2" customFormat="1" ht="16.5" customHeight="1">
      <c r="A162" s="35"/>
      <c r="B162" s="36"/>
      <c r="C162" s="175" t="s">
        <v>589</v>
      </c>
      <c r="D162" s="175" t="s">
        <v>189</v>
      </c>
      <c r="E162" s="176" t="s">
        <v>1942</v>
      </c>
      <c r="F162" s="177" t="s">
        <v>1943</v>
      </c>
      <c r="G162" s="178" t="s">
        <v>1126</v>
      </c>
      <c r="H162" s="179">
        <v>2</v>
      </c>
      <c r="I162" s="180"/>
      <c r="J162" s="181">
        <f t="shared" si="20"/>
        <v>0</v>
      </c>
      <c r="K162" s="177" t="s">
        <v>19</v>
      </c>
      <c r="L162" s="40"/>
      <c r="M162" s="182" t="s">
        <v>19</v>
      </c>
      <c r="N162" s="183" t="s">
        <v>42</v>
      </c>
      <c r="O162" s="65"/>
      <c r="P162" s="184">
        <f t="shared" si="21"/>
        <v>0</v>
      </c>
      <c r="Q162" s="184">
        <v>0</v>
      </c>
      <c r="R162" s="184">
        <f t="shared" si="22"/>
        <v>0</v>
      </c>
      <c r="S162" s="184">
        <v>0</v>
      </c>
      <c r="T162" s="185">
        <f t="shared" si="23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6" t="s">
        <v>193</v>
      </c>
      <c r="AT162" s="186" t="s">
        <v>189</v>
      </c>
      <c r="AU162" s="186" t="s">
        <v>81</v>
      </c>
      <c r="AY162" s="18" t="s">
        <v>187</v>
      </c>
      <c r="BE162" s="187">
        <f t="shared" si="24"/>
        <v>0</v>
      </c>
      <c r="BF162" s="187">
        <f t="shared" si="25"/>
        <v>0</v>
      </c>
      <c r="BG162" s="187">
        <f t="shared" si="26"/>
        <v>0</v>
      </c>
      <c r="BH162" s="187">
        <f t="shared" si="27"/>
        <v>0</v>
      </c>
      <c r="BI162" s="187">
        <f t="shared" si="28"/>
        <v>0</v>
      </c>
      <c r="BJ162" s="18" t="s">
        <v>79</v>
      </c>
      <c r="BK162" s="187">
        <f t="shared" si="29"/>
        <v>0</v>
      </c>
      <c r="BL162" s="18" t="s">
        <v>193</v>
      </c>
      <c r="BM162" s="186" t="s">
        <v>1944</v>
      </c>
    </row>
    <row r="163" spans="1:65" s="2" customFormat="1" ht="16.5" customHeight="1">
      <c r="A163" s="35"/>
      <c r="B163" s="36"/>
      <c r="C163" s="175" t="s">
        <v>594</v>
      </c>
      <c r="D163" s="175" t="s">
        <v>189</v>
      </c>
      <c r="E163" s="176" t="s">
        <v>1945</v>
      </c>
      <c r="F163" s="177" t="s">
        <v>1946</v>
      </c>
      <c r="G163" s="178" t="s">
        <v>1126</v>
      </c>
      <c r="H163" s="179">
        <v>1</v>
      </c>
      <c r="I163" s="180"/>
      <c r="J163" s="181">
        <f t="shared" si="20"/>
        <v>0</v>
      </c>
      <c r="K163" s="177" t="s">
        <v>19</v>
      </c>
      <c r="L163" s="40"/>
      <c r="M163" s="182" t="s">
        <v>19</v>
      </c>
      <c r="N163" s="183" t="s">
        <v>42</v>
      </c>
      <c r="O163" s="65"/>
      <c r="P163" s="184">
        <f t="shared" si="21"/>
        <v>0</v>
      </c>
      <c r="Q163" s="184">
        <v>0</v>
      </c>
      <c r="R163" s="184">
        <f t="shared" si="22"/>
        <v>0</v>
      </c>
      <c r="S163" s="184">
        <v>0</v>
      </c>
      <c r="T163" s="185">
        <f t="shared" si="23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6" t="s">
        <v>193</v>
      </c>
      <c r="AT163" s="186" t="s">
        <v>189</v>
      </c>
      <c r="AU163" s="186" t="s">
        <v>81</v>
      </c>
      <c r="AY163" s="18" t="s">
        <v>187</v>
      </c>
      <c r="BE163" s="187">
        <f t="shared" si="24"/>
        <v>0</v>
      </c>
      <c r="BF163" s="187">
        <f t="shared" si="25"/>
        <v>0</v>
      </c>
      <c r="BG163" s="187">
        <f t="shared" si="26"/>
        <v>0</v>
      </c>
      <c r="BH163" s="187">
        <f t="shared" si="27"/>
        <v>0</v>
      </c>
      <c r="BI163" s="187">
        <f t="shared" si="28"/>
        <v>0</v>
      </c>
      <c r="BJ163" s="18" t="s">
        <v>79</v>
      </c>
      <c r="BK163" s="187">
        <f t="shared" si="29"/>
        <v>0</v>
      </c>
      <c r="BL163" s="18" t="s">
        <v>193</v>
      </c>
      <c r="BM163" s="186" t="s">
        <v>1947</v>
      </c>
    </row>
    <row r="164" spans="1:65" s="2" customFormat="1" ht="16.5" customHeight="1">
      <c r="A164" s="35"/>
      <c r="B164" s="36"/>
      <c r="C164" s="175" t="s">
        <v>598</v>
      </c>
      <c r="D164" s="175" t="s">
        <v>189</v>
      </c>
      <c r="E164" s="176" t="s">
        <v>1948</v>
      </c>
      <c r="F164" s="177" t="s">
        <v>1949</v>
      </c>
      <c r="G164" s="178" t="s">
        <v>1126</v>
      </c>
      <c r="H164" s="179">
        <v>1</v>
      </c>
      <c r="I164" s="180"/>
      <c r="J164" s="181">
        <f t="shared" si="20"/>
        <v>0</v>
      </c>
      <c r="K164" s="177" t="s">
        <v>19</v>
      </c>
      <c r="L164" s="40"/>
      <c r="M164" s="182" t="s">
        <v>19</v>
      </c>
      <c r="N164" s="183" t="s">
        <v>42</v>
      </c>
      <c r="O164" s="65"/>
      <c r="P164" s="184">
        <f t="shared" si="21"/>
        <v>0</v>
      </c>
      <c r="Q164" s="184">
        <v>0</v>
      </c>
      <c r="R164" s="184">
        <f t="shared" si="22"/>
        <v>0</v>
      </c>
      <c r="S164" s="184">
        <v>0</v>
      </c>
      <c r="T164" s="185">
        <f t="shared" si="23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6" t="s">
        <v>193</v>
      </c>
      <c r="AT164" s="186" t="s">
        <v>189</v>
      </c>
      <c r="AU164" s="186" t="s">
        <v>81</v>
      </c>
      <c r="AY164" s="18" t="s">
        <v>187</v>
      </c>
      <c r="BE164" s="187">
        <f t="shared" si="24"/>
        <v>0</v>
      </c>
      <c r="BF164" s="187">
        <f t="shared" si="25"/>
        <v>0</v>
      </c>
      <c r="BG164" s="187">
        <f t="shared" si="26"/>
        <v>0</v>
      </c>
      <c r="BH164" s="187">
        <f t="shared" si="27"/>
        <v>0</v>
      </c>
      <c r="BI164" s="187">
        <f t="shared" si="28"/>
        <v>0</v>
      </c>
      <c r="BJ164" s="18" t="s">
        <v>79</v>
      </c>
      <c r="BK164" s="187">
        <f t="shared" si="29"/>
        <v>0</v>
      </c>
      <c r="BL164" s="18" t="s">
        <v>193</v>
      </c>
      <c r="BM164" s="186" t="s">
        <v>1950</v>
      </c>
    </row>
    <row r="165" spans="1:65" s="2" customFormat="1" ht="16.5" customHeight="1">
      <c r="A165" s="35"/>
      <c r="B165" s="36"/>
      <c r="C165" s="175" t="s">
        <v>603</v>
      </c>
      <c r="D165" s="175" t="s">
        <v>189</v>
      </c>
      <c r="E165" s="176" t="s">
        <v>1951</v>
      </c>
      <c r="F165" s="177" t="s">
        <v>1952</v>
      </c>
      <c r="G165" s="178" t="s">
        <v>1126</v>
      </c>
      <c r="H165" s="179">
        <v>1</v>
      </c>
      <c r="I165" s="180"/>
      <c r="J165" s="181">
        <f t="shared" si="20"/>
        <v>0</v>
      </c>
      <c r="K165" s="177" t="s">
        <v>19</v>
      </c>
      <c r="L165" s="40"/>
      <c r="M165" s="182" t="s">
        <v>19</v>
      </c>
      <c r="N165" s="183" t="s">
        <v>42</v>
      </c>
      <c r="O165" s="65"/>
      <c r="P165" s="184">
        <f t="shared" si="21"/>
        <v>0</v>
      </c>
      <c r="Q165" s="184">
        <v>0</v>
      </c>
      <c r="R165" s="184">
        <f t="shared" si="22"/>
        <v>0</v>
      </c>
      <c r="S165" s="184">
        <v>0</v>
      </c>
      <c r="T165" s="185">
        <f t="shared" si="23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6" t="s">
        <v>193</v>
      </c>
      <c r="AT165" s="186" t="s">
        <v>189</v>
      </c>
      <c r="AU165" s="186" t="s">
        <v>81</v>
      </c>
      <c r="AY165" s="18" t="s">
        <v>187</v>
      </c>
      <c r="BE165" s="187">
        <f t="shared" si="24"/>
        <v>0</v>
      </c>
      <c r="BF165" s="187">
        <f t="shared" si="25"/>
        <v>0</v>
      </c>
      <c r="BG165" s="187">
        <f t="shared" si="26"/>
        <v>0</v>
      </c>
      <c r="BH165" s="187">
        <f t="shared" si="27"/>
        <v>0</v>
      </c>
      <c r="BI165" s="187">
        <f t="shared" si="28"/>
        <v>0</v>
      </c>
      <c r="BJ165" s="18" t="s">
        <v>79</v>
      </c>
      <c r="BK165" s="187">
        <f t="shared" si="29"/>
        <v>0</v>
      </c>
      <c r="BL165" s="18" t="s">
        <v>193</v>
      </c>
      <c r="BM165" s="186" t="s">
        <v>1953</v>
      </c>
    </row>
    <row r="166" spans="1:65" s="2" customFormat="1" ht="16.5" customHeight="1">
      <c r="A166" s="35"/>
      <c r="B166" s="36"/>
      <c r="C166" s="175" t="s">
        <v>607</v>
      </c>
      <c r="D166" s="175" t="s">
        <v>189</v>
      </c>
      <c r="E166" s="176" t="s">
        <v>1954</v>
      </c>
      <c r="F166" s="177" t="s">
        <v>1955</v>
      </c>
      <c r="G166" s="178" t="s">
        <v>1126</v>
      </c>
      <c r="H166" s="179">
        <v>8</v>
      </c>
      <c r="I166" s="180"/>
      <c r="J166" s="181">
        <f t="shared" si="20"/>
        <v>0</v>
      </c>
      <c r="K166" s="177" t="s">
        <v>19</v>
      </c>
      <c r="L166" s="40"/>
      <c r="M166" s="182" t="s">
        <v>19</v>
      </c>
      <c r="N166" s="183" t="s">
        <v>42</v>
      </c>
      <c r="O166" s="65"/>
      <c r="P166" s="184">
        <f t="shared" si="21"/>
        <v>0</v>
      </c>
      <c r="Q166" s="184">
        <v>0</v>
      </c>
      <c r="R166" s="184">
        <f t="shared" si="22"/>
        <v>0</v>
      </c>
      <c r="S166" s="184">
        <v>0</v>
      </c>
      <c r="T166" s="185">
        <f t="shared" si="23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6" t="s">
        <v>193</v>
      </c>
      <c r="AT166" s="186" t="s">
        <v>189</v>
      </c>
      <c r="AU166" s="186" t="s">
        <v>81</v>
      </c>
      <c r="AY166" s="18" t="s">
        <v>187</v>
      </c>
      <c r="BE166" s="187">
        <f t="shared" si="24"/>
        <v>0</v>
      </c>
      <c r="BF166" s="187">
        <f t="shared" si="25"/>
        <v>0</v>
      </c>
      <c r="BG166" s="187">
        <f t="shared" si="26"/>
        <v>0</v>
      </c>
      <c r="BH166" s="187">
        <f t="shared" si="27"/>
        <v>0</v>
      </c>
      <c r="BI166" s="187">
        <f t="shared" si="28"/>
        <v>0</v>
      </c>
      <c r="BJ166" s="18" t="s">
        <v>79</v>
      </c>
      <c r="BK166" s="187">
        <f t="shared" si="29"/>
        <v>0</v>
      </c>
      <c r="BL166" s="18" t="s">
        <v>193</v>
      </c>
      <c r="BM166" s="186" t="s">
        <v>1956</v>
      </c>
    </row>
    <row r="167" spans="1:65" s="2" customFormat="1" ht="24.2" customHeight="1">
      <c r="A167" s="35"/>
      <c r="B167" s="36"/>
      <c r="C167" s="175" t="s">
        <v>612</v>
      </c>
      <c r="D167" s="175" t="s">
        <v>189</v>
      </c>
      <c r="E167" s="176" t="s">
        <v>1957</v>
      </c>
      <c r="F167" s="177" t="s">
        <v>1958</v>
      </c>
      <c r="G167" s="178" t="s">
        <v>1126</v>
      </c>
      <c r="H167" s="179">
        <v>2</v>
      </c>
      <c r="I167" s="180"/>
      <c r="J167" s="181">
        <f t="shared" si="20"/>
        <v>0</v>
      </c>
      <c r="K167" s="177" t="s">
        <v>19</v>
      </c>
      <c r="L167" s="40"/>
      <c r="M167" s="182" t="s">
        <v>19</v>
      </c>
      <c r="N167" s="183" t="s">
        <v>42</v>
      </c>
      <c r="O167" s="65"/>
      <c r="P167" s="184">
        <f t="shared" si="21"/>
        <v>0</v>
      </c>
      <c r="Q167" s="184">
        <v>0</v>
      </c>
      <c r="R167" s="184">
        <f t="shared" si="22"/>
        <v>0</v>
      </c>
      <c r="S167" s="184">
        <v>0</v>
      </c>
      <c r="T167" s="185">
        <f t="shared" si="23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6" t="s">
        <v>193</v>
      </c>
      <c r="AT167" s="186" t="s">
        <v>189</v>
      </c>
      <c r="AU167" s="186" t="s">
        <v>81</v>
      </c>
      <c r="AY167" s="18" t="s">
        <v>187</v>
      </c>
      <c r="BE167" s="187">
        <f t="shared" si="24"/>
        <v>0</v>
      </c>
      <c r="BF167" s="187">
        <f t="shared" si="25"/>
        <v>0</v>
      </c>
      <c r="BG167" s="187">
        <f t="shared" si="26"/>
        <v>0</v>
      </c>
      <c r="BH167" s="187">
        <f t="shared" si="27"/>
        <v>0</v>
      </c>
      <c r="BI167" s="187">
        <f t="shared" si="28"/>
        <v>0</v>
      </c>
      <c r="BJ167" s="18" t="s">
        <v>79</v>
      </c>
      <c r="BK167" s="187">
        <f t="shared" si="29"/>
        <v>0</v>
      </c>
      <c r="BL167" s="18" t="s">
        <v>193</v>
      </c>
      <c r="BM167" s="186" t="s">
        <v>1959</v>
      </c>
    </row>
    <row r="168" spans="1:65" s="2" customFormat="1" ht="16.5" customHeight="1">
      <c r="A168" s="35"/>
      <c r="B168" s="36"/>
      <c r="C168" s="175" t="s">
        <v>616</v>
      </c>
      <c r="D168" s="175" t="s">
        <v>189</v>
      </c>
      <c r="E168" s="176" t="s">
        <v>1960</v>
      </c>
      <c r="F168" s="177" t="s">
        <v>1961</v>
      </c>
      <c r="G168" s="178" t="s">
        <v>1126</v>
      </c>
      <c r="H168" s="179">
        <v>1</v>
      </c>
      <c r="I168" s="180"/>
      <c r="J168" s="181">
        <f t="shared" si="20"/>
        <v>0</v>
      </c>
      <c r="K168" s="177" t="s">
        <v>19</v>
      </c>
      <c r="L168" s="40"/>
      <c r="M168" s="182" t="s">
        <v>19</v>
      </c>
      <c r="N168" s="183" t="s">
        <v>42</v>
      </c>
      <c r="O168" s="65"/>
      <c r="P168" s="184">
        <f t="shared" si="21"/>
        <v>0</v>
      </c>
      <c r="Q168" s="184">
        <v>0</v>
      </c>
      <c r="R168" s="184">
        <f t="shared" si="22"/>
        <v>0</v>
      </c>
      <c r="S168" s="184">
        <v>0</v>
      </c>
      <c r="T168" s="185">
        <f t="shared" si="23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6" t="s">
        <v>193</v>
      </c>
      <c r="AT168" s="186" t="s">
        <v>189</v>
      </c>
      <c r="AU168" s="186" t="s">
        <v>81</v>
      </c>
      <c r="AY168" s="18" t="s">
        <v>187</v>
      </c>
      <c r="BE168" s="187">
        <f t="shared" si="24"/>
        <v>0</v>
      </c>
      <c r="BF168" s="187">
        <f t="shared" si="25"/>
        <v>0</v>
      </c>
      <c r="BG168" s="187">
        <f t="shared" si="26"/>
        <v>0</v>
      </c>
      <c r="BH168" s="187">
        <f t="shared" si="27"/>
        <v>0</v>
      </c>
      <c r="BI168" s="187">
        <f t="shared" si="28"/>
        <v>0</v>
      </c>
      <c r="BJ168" s="18" t="s">
        <v>79</v>
      </c>
      <c r="BK168" s="187">
        <f t="shared" si="29"/>
        <v>0</v>
      </c>
      <c r="BL168" s="18" t="s">
        <v>193</v>
      </c>
      <c r="BM168" s="186" t="s">
        <v>1962</v>
      </c>
    </row>
    <row r="169" spans="1:65" s="2" customFormat="1" ht="16.5" customHeight="1">
      <c r="A169" s="35"/>
      <c r="B169" s="36"/>
      <c r="C169" s="175" t="s">
        <v>621</v>
      </c>
      <c r="D169" s="175" t="s">
        <v>189</v>
      </c>
      <c r="E169" s="176" t="s">
        <v>1963</v>
      </c>
      <c r="F169" s="177" t="s">
        <v>1964</v>
      </c>
      <c r="G169" s="178" t="s">
        <v>1160</v>
      </c>
      <c r="H169" s="179">
        <v>1</v>
      </c>
      <c r="I169" s="180"/>
      <c r="J169" s="181">
        <f t="shared" si="20"/>
        <v>0</v>
      </c>
      <c r="K169" s="177" t="s">
        <v>19</v>
      </c>
      <c r="L169" s="40"/>
      <c r="M169" s="182" t="s">
        <v>19</v>
      </c>
      <c r="N169" s="183" t="s">
        <v>42</v>
      </c>
      <c r="O169" s="65"/>
      <c r="P169" s="184">
        <f t="shared" si="21"/>
        <v>0</v>
      </c>
      <c r="Q169" s="184">
        <v>0</v>
      </c>
      <c r="R169" s="184">
        <f t="shared" si="22"/>
        <v>0</v>
      </c>
      <c r="S169" s="184">
        <v>0</v>
      </c>
      <c r="T169" s="185">
        <f t="shared" si="23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6" t="s">
        <v>193</v>
      </c>
      <c r="AT169" s="186" t="s">
        <v>189</v>
      </c>
      <c r="AU169" s="186" t="s">
        <v>81</v>
      </c>
      <c r="AY169" s="18" t="s">
        <v>187</v>
      </c>
      <c r="BE169" s="187">
        <f t="shared" si="24"/>
        <v>0</v>
      </c>
      <c r="BF169" s="187">
        <f t="shared" si="25"/>
        <v>0</v>
      </c>
      <c r="BG169" s="187">
        <f t="shared" si="26"/>
        <v>0</v>
      </c>
      <c r="BH169" s="187">
        <f t="shared" si="27"/>
        <v>0</v>
      </c>
      <c r="BI169" s="187">
        <f t="shared" si="28"/>
        <v>0</v>
      </c>
      <c r="BJ169" s="18" t="s">
        <v>79</v>
      </c>
      <c r="BK169" s="187">
        <f t="shared" si="29"/>
        <v>0</v>
      </c>
      <c r="BL169" s="18" t="s">
        <v>193</v>
      </c>
      <c r="BM169" s="186" t="s">
        <v>1965</v>
      </c>
    </row>
    <row r="170" spans="1:65" s="2" customFormat="1" ht="16.5" customHeight="1">
      <c r="A170" s="35"/>
      <c r="B170" s="36"/>
      <c r="C170" s="175" t="s">
        <v>1463</v>
      </c>
      <c r="D170" s="175" t="s">
        <v>189</v>
      </c>
      <c r="E170" s="176" t="s">
        <v>1966</v>
      </c>
      <c r="F170" s="177" t="s">
        <v>1967</v>
      </c>
      <c r="G170" s="178" t="s">
        <v>1126</v>
      </c>
      <c r="H170" s="179">
        <v>1</v>
      </c>
      <c r="I170" s="180"/>
      <c r="J170" s="181">
        <f t="shared" si="20"/>
        <v>0</v>
      </c>
      <c r="K170" s="177" t="s">
        <v>19</v>
      </c>
      <c r="L170" s="40"/>
      <c r="M170" s="182" t="s">
        <v>19</v>
      </c>
      <c r="N170" s="183" t="s">
        <v>42</v>
      </c>
      <c r="O170" s="65"/>
      <c r="P170" s="184">
        <f t="shared" si="21"/>
        <v>0</v>
      </c>
      <c r="Q170" s="184">
        <v>0</v>
      </c>
      <c r="R170" s="184">
        <f t="shared" si="22"/>
        <v>0</v>
      </c>
      <c r="S170" s="184">
        <v>0</v>
      </c>
      <c r="T170" s="185">
        <f t="shared" si="23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6" t="s">
        <v>193</v>
      </c>
      <c r="AT170" s="186" t="s">
        <v>189</v>
      </c>
      <c r="AU170" s="186" t="s">
        <v>81</v>
      </c>
      <c r="AY170" s="18" t="s">
        <v>187</v>
      </c>
      <c r="BE170" s="187">
        <f t="shared" si="24"/>
        <v>0</v>
      </c>
      <c r="BF170" s="187">
        <f t="shared" si="25"/>
        <v>0</v>
      </c>
      <c r="BG170" s="187">
        <f t="shared" si="26"/>
        <v>0</v>
      </c>
      <c r="BH170" s="187">
        <f t="shared" si="27"/>
        <v>0</v>
      </c>
      <c r="BI170" s="187">
        <f t="shared" si="28"/>
        <v>0</v>
      </c>
      <c r="BJ170" s="18" t="s">
        <v>79</v>
      </c>
      <c r="BK170" s="187">
        <f t="shared" si="29"/>
        <v>0</v>
      </c>
      <c r="BL170" s="18" t="s">
        <v>193</v>
      </c>
      <c r="BM170" s="186" t="s">
        <v>1968</v>
      </c>
    </row>
    <row r="171" spans="1:65" s="2" customFormat="1" ht="16.5" customHeight="1">
      <c r="A171" s="35"/>
      <c r="B171" s="36"/>
      <c r="C171" s="175" t="s">
        <v>626</v>
      </c>
      <c r="D171" s="175" t="s">
        <v>189</v>
      </c>
      <c r="E171" s="176" t="s">
        <v>1969</v>
      </c>
      <c r="F171" s="177" t="s">
        <v>1970</v>
      </c>
      <c r="G171" s="178" t="s">
        <v>1126</v>
      </c>
      <c r="H171" s="179">
        <v>2</v>
      </c>
      <c r="I171" s="180"/>
      <c r="J171" s="181">
        <f t="shared" si="20"/>
        <v>0</v>
      </c>
      <c r="K171" s="177" t="s">
        <v>19</v>
      </c>
      <c r="L171" s="40"/>
      <c r="M171" s="182" t="s">
        <v>19</v>
      </c>
      <c r="N171" s="183" t="s">
        <v>42</v>
      </c>
      <c r="O171" s="65"/>
      <c r="P171" s="184">
        <f t="shared" si="21"/>
        <v>0</v>
      </c>
      <c r="Q171" s="184">
        <v>0</v>
      </c>
      <c r="R171" s="184">
        <f t="shared" si="22"/>
        <v>0</v>
      </c>
      <c r="S171" s="184">
        <v>0</v>
      </c>
      <c r="T171" s="185">
        <f t="shared" si="23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6" t="s">
        <v>193</v>
      </c>
      <c r="AT171" s="186" t="s">
        <v>189</v>
      </c>
      <c r="AU171" s="186" t="s">
        <v>81</v>
      </c>
      <c r="AY171" s="18" t="s">
        <v>187</v>
      </c>
      <c r="BE171" s="187">
        <f t="shared" si="24"/>
        <v>0</v>
      </c>
      <c r="BF171" s="187">
        <f t="shared" si="25"/>
        <v>0</v>
      </c>
      <c r="BG171" s="187">
        <f t="shared" si="26"/>
        <v>0</v>
      </c>
      <c r="BH171" s="187">
        <f t="shared" si="27"/>
        <v>0</v>
      </c>
      <c r="BI171" s="187">
        <f t="shared" si="28"/>
        <v>0</v>
      </c>
      <c r="BJ171" s="18" t="s">
        <v>79</v>
      </c>
      <c r="BK171" s="187">
        <f t="shared" si="29"/>
        <v>0</v>
      </c>
      <c r="BL171" s="18" t="s">
        <v>193</v>
      </c>
      <c r="BM171" s="186" t="s">
        <v>1971</v>
      </c>
    </row>
    <row r="172" spans="1:65" s="2" customFormat="1" ht="16.5" customHeight="1">
      <c r="A172" s="35"/>
      <c r="B172" s="36"/>
      <c r="C172" s="175" t="s">
        <v>630</v>
      </c>
      <c r="D172" s="175" t="s">
        <v>189</v>
      </c>
      <c r="E172" s="176" t="s">
        <v>1972</v>
      </c>
      <c r="F172" s="177" t="s">
        <v>1973</v>
      </c>
      <c r="G172" s="178" t="s">
        <v>1126</v>
      </c>
      <c r="H172" s="179">
        <v>1</v>
      </c>
      <c r="I172" s="180"/>
      <c r="J172" s="181">
        <f t="shared" si="20"/>
        <v>0</v>
      </c>
      <c r="K172" s="177" t="s">
        <v>19</v>
      </c>
      <c r="L172" s="40"/>
      <c r="M172" s="182" t="s">
        <v>19</v>
      </c>
      <c r="N172" s="183" t="s">
        <v>42</v>
      </c>
      <c r="O172" s="65"/>
      <c r="P172" s="184">
        <f t="shared" si="21"/>
        <v>0</v>
      </c>
      <c r="Q172" s="184">
        <v>0</v>
      </c>
      <c r="R172" s="184">
        <f t="shared" si="22"/>
        <v>0</v>
      </c>
      <c r="S172" s="184">
        <v>0</v>
      </c>
      <c r="T172" s="185">
        <f t="shared" si="23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6" t="s">
        <v>193</v>
      </c>
      <c r="AT172" s="186" t="s">
        <v>189</v>
      </c>
      <c r="AU172" s="186" t="s">
        <v>81</v>
      </c>
      <c r="AY172" s="18" t="s">
        <v>187</v>
      </c>
      <c r="BE172" s="187">
        <f t="shared" si="24"/>
        <v>0</v>
      </c>
      <c r="BF172" s="187">
        <f t="shared" si="25"/>
        <v>0</v>
      </c>
      <c r="BG172" s="187">
        <f t="shared" si="26"/>
        <v>0</v>
      </c>
      <c r="BH172" s="187">
        <f t="shared" si="27"/>
        <v>0</v>
      </c>
      <c r="BI172" s="187">
        <f t="shared" si="28"/>
        <v>0</v>
      </c>
      <c r="BJ172" s="18" t="s">
        <v>79</v>
      </c>
      <c r="BK172" s="187">
        <f t="shared" si="29"/>
        <v>0</v>
      </c>
      <c r="BL172" s="18" t="s">
        <v>193</v>
      </c>
      <c r="BM172" s="186" t="s">
        <v>1974</v>
      </c>
    </row>
    <row r="173" spans="1:65" s="2" customFormat="1" ht="16.5" customHeight="1">
      <c r="A173" s="35"/>
      <c r="B173" s="36"/>
      <c r="C173" s="175" t="s">
        <v>637</v>
      </c>
      <c r="D173" s="175" t="s">
        <v>189</v>
      </c>
      <c r="E173" s="176" t="s">
        <v>1975</v>
      </c>
      <c r="F173" s="177" t="s">
        <v>1976</v>
      </c>
      <c r="G173" s="178" t="s">
        <v>1126</v>
      </c>
      <c r="H173" s="179">
        <v>1</v>
      </c>
      <c r="I173" s="180"/>
      <c r="J173" s="181">
        <f t="shared" si="20"/>
        <v>0</v>
      </c>
      <c r="K173" s="177" t="s">
        <v>19</v>
      </c>
      <c r="L173" s="40"/>
      <c r="M173" s="182" t="s">
        <v>19</v>
      </c>
      <c r="N173" s="183" t="s">
        <v>42</v>
      </c>
      <c r="O173" s="65"/>
      <c r="P173" s="184">
        <f t="shared" si="21"/>
        <v>0</v>
      </c>
      <c r="Q173" s="184">
        <v>0</v>
      </c>
      <c r="R173" s="184">
        <f t="shared" si="22"/>
        <v>0</v>
      </c>
      <c r="S173" s="184">
        <v>0</v>
      </c>
      <c r="T173" s="185">
        <f t="shared" si="23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6" t="s">
        <v>193</v>
      </c>
      <c r="AT173" s="186" t="s">
        <v>189</v>
      </c>
      <c r="AU173" s="186" t="s">
        <v>81</v>
      </c>
      <c r="AY173" s="18" t="s">
        <v>187</v>
      </c>
      <c r="BE173" s="187">
        <f t="shared" si="24"/>
        <v>0</v>
      </c>
      <c r="BF173" s="187">
        <f t="shared" si="25"/>
        <v>0</v>
      </c>
      <c r="BG173" s="187">
        <f t="shared" si="26"/>
        <v>0</v>
      </c>
      <c r="BH173" s="187">
        <f t="shared" si="27"/>
        <v>0</v>
      </c>
      <c r="BI173" s="187">
        <f t="shared" si="28"/>
        <v>0</v>
      </c>
      <c r="BJ173" s="18" t="s">
        <v>79</v>
      </c>
      <c r="BK173" s="187">
        <f t="shared" si="29"/>
        <v>0</v>
      </c>
      <c r="BL173" s="18" t="s">
        <v>193</v>
      </c>
      <c r="BM173" s="186" t="s">
        <v>1977</v>
      </c>
    </row>
    <row r="174" spans="1:65" s="2" customFormat="1" ht="16.5" customHeight="1">
      <c r="A174" s="35"/>
      <c r="B174" s="36"/>
      <c r="C174" s="175" t="s">
        <v>643</v>
      </c>
      <c r="D174" s="175" t="s">
        <v>189</v>
      </c>
      <c r="E174" s="176" t="s">
        <v>1978</v>
      </c>
      <c r="F174" s="177" t="s">
        <v>1979</v>
      </c>
      <c r="G174" s="178" t="s">
        <v>1126</v>
      </c>
      <c r="H174" s="179">
        <v>1</v>
      </c>
      <c r="I174" s="180"/>
      <c r="J174" s="181">
        <f t="shared" si="20"/>
        <v>0</v>
      </c>
      <c r="K174" s="177" t="s">
        <v>19</v>
      </c>
      <c r="L174" s="40"/>
      <c r="M174" s="252" t="s">
        <v>19</v>
      </c>
      <c r="N174" s="253" t="s">
        <v>42</v>
      </c>
      <c r="O174" s="249"/>
      <c r="P174" s="254">
        <f t="shared" si="21"/>
        <v>0</v>
      </c>
      <c r="Q174" s="254">
        <v>0</v>
      </c>
      <c r="R174" s="254">
        <f t="shared" si="22"/>
        <v>0</v>
      </c>
      <c r="S174" s="254">
        <v>0</v>
      </c>
      <c r="T174" s="255">
        <f t="shared" si="23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6" t="s">
        <v>193</v>
      </c>
      <c r="AT174" s="186" t="s">
        <v>189</v>
      </c>
      <c r="AU174" s="186" t="s">
        <v>81</v>
      </c>
      <c r="AY174" s="18" t="s">
        <v>187</v>
      </c>
      <c r="BE174" s="187">
        <f t="shared" si="24"/>
        <v>0</v>
      </c>
      <c r="BF174" s="187">
        <f t="shared" si="25"/>
        <v>0</v>
      </c>
      <c r="BG174" s="187">
        <f t="shared" si="26"/>
        <v>0</v>
      </c>
      <c r="BH174" s="187">
        <f t="shared" si="27"/>
        <v>0</v>
      </c>
      <c r="BI174" s="187">
        <f t="shared" si="28"/>
        <v>0</v>
      </c>
      <c r="BJ174" s="18" t="s">
        <v>79</v>
      </c>
      <c r="BK174" s="187">
        <f t="shared" si="29"/>
        <v>0</v>
      </c>
      <c r="BL174" s="18" t="s">
        <v>193</v>
      </c>
      <c r="BM174" s="186" t="s">
        <v>1980</v>
      </c>
    </row>
    <row r="175" spans="1:65" s="2" customFormat="1" ht="6.95" customHeight="1">
      <c r="A175" s="35"/>
      <c r="B175" s="48"/>
      <c r="C175" s="49"/>
      <c r="D175" s="49"/>
      <c r="E175" s="49"/>
      <c r="F175" s="49"/>
      <c r="G175" s="49"/>
      <c r="H175" s="49"/>
      <c r="I175" s="49"/>
      <c r="J175" s="49"/>
      <c r="K175" s="49"/>
      <c r="L175" s="40"/>
      <c r="M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</row>
  </sheetData>
  <sheetProtection algorithmName="SHA-512" hashValue="dequM0JzTQpKFeATKqbykIBiyFI41p4XGkWibrprx16OEcO8zQvrwYXxM2egFECqSbtDBTeGpLbga1FYZfFnYA==" saltValue="gz9ephJN7pzDDt39+50b+j18eUl/Ms0tsCYIxke7I1FvQ3l9+JZPuXFyUbwr+e6y1U0xewVOBdp4CxSKxaJcxQ==" spinCount="100000" sheet="1" objects="1" scenarios="1" formatColumns="0" formatRows="0" autoFilter="0"/>
  <autoFilter ref="C81:K174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16</vt:i4>
      </vt:variant>
      <vt:variant>
        <vt:lpstr>Pojmenované oblasti</vt:lpstr>
      </vt:variant>
      <vt:variant>
        <vt:i4>32</vt:i4>
      </vt:variant>
    </vt:vector>
  </HeadingPairs>
  <TitlesOfParts>
    <vt:vector size="48" baseType="lpstr">
      <vt:lpstr>Rekapitulace stavby</vt:lpstr>
      <vt:lpstr>01 - SO 01 - Gravitační s...</vt:lpstr>
      <vt:lpstr>02 - SO 01.1 - Kanalizačn...</vt:lpstr>
      <vt:lpstr>03 - SO 02 - Čerpací stan...</vt:lpstr>
      <vt:lpstr>04 - SO 02.1 - Přípojka N...</vt:lpstr>
      <vt:lpstr>05 - SO 02.2 - Výtlačný ř...</vt:lpstr>
      <vt:lpstr>06 - SO 02.3 - Přeložka v...</vt:lpstr>
      <vt:lpstr>07 - PS 01.1 - Strojnětec...</vt:lpstr>
      <vt:lpstr>08 - PS 01.2 - Elektrotec...</vt:lpstr>
      <vt:lpstr>09 - SO 03 - Čerpací stan...</vt:lpstr>
      <vt:lpstr>10 - SO 03.1 - Přípojka N...</vt:lpstr>
      <vt:lpstr>11 - SO 03.2 - Výtlačný ř...</vt:lpstr>
      <vt:lpstr>12 - PS 02.1 - Strojnětec...</vt:lpstr>
      <vt:lpstr>13 - PS 02.2 - Elektrotec...</vt:lpstr>
      <vt:lpstr>14 - Vedlejší a ostatní n...</vt:lpstr>
      <vt:lpstr>Seznam figur</vt:lpstr>
      <vt:lpstr>'01 - SO 01 - Gravitační s...'!Názvy_tisku</vt:lpstr>
      <vt:lpstr>'02 - SO 01.1 - Kanalizačn...'!Názvy_tisku</vt:lpstr>
      <vt:lpstr>'03 - SO 02 - Čerpací stan...'!Názvy_tisku</vt:lpstr>
      <vt:lpstr>'04 - SO 02.1 - Přípojka N...'!Názvy_tisku</vt:lpstr>
      <vt:lpstr>'05 - SO 02.2 - Výtlačný ř...'!Názvy_tisku</vt:lpstr>
      <vt:lpstr>'06 - SO 02.3 - Přeložka v...'!Názvy_tisku</vt:lpstr>
      <vt:lpstr>'07 - PS 01.1 - Strojnětec...'!Názvy_tisku</vt:lpstr>
      <vt:lpstr>'08 - PS 01.2 - Elektrotec...'!Názvy_tisku</vt:lpstr>
      <vt:lpstr>'09 - SO 03 - Čerpací stan...'!Názvy_tisku</vt:lpstr>
      <vt:lpstr>'10 - SO 03.1 - Přípojka N...'!Názvy_tisku</vt:lpstr>
      <vt:lpstr>'11 - SO 03.2 - Výtlačný ř...'!Názvy_tisku</vt:lpstr>
      <vt:lpstr>'12 - PS 02.1 - Strojnětec...'!Názvy_tisku</vt:lpstr>
      <vt:lpstr>'13 - PS 02.2 - Elektrotec...'!Názvy_tisku</vt:lpstr>
      <vt:lpstr>'14 - Vedlejší a ostatní n...'!Názvy_tisku</vt:lpstr>
      <vt:lpstr>'Rekapitulace stavby'!Názvy_tisku</vt:lpstr>
      <vt:lpstr>'Seznam figur'!Názvy_tisku</vt:lpstr>
      <vt:lpstr>'01 - SO 01 - Gravitační s...'!Oblast_tisku</vt:lpstr>
      <vt:lpstr>'02 - SO 01.1 - Kanalizačn...'!Oblast_tisku</vt:lpstr>
      <vt:lpstr>'03 - SO 02 - Čerpací stan...'!Oblast_tisku</vt:lpstr>
      <vt:lpstr>'04 - SO 02.1 - Přípojka N...'!Oblast_tisku</vt:lpstr>
      <vt:lpstr>'05 - SO 02.2 - Výtlačný ř...'!Oblast_tisku</vt:lpstr>
      <vt:lpstr>'06 - SO 02.3 - Přeložka v...'!Oblast_tisku</vt:lpstr>
      <vt:lpstr>'07 - PS 01.1 - Strojnětec...'!Oblast_tisku</vt:lpstr>
      <vt:lpstr>'08 - PS 01.2 - Elektrotec...'!Oblast_tisku</vt:lpstr>
      <vt:lpstr>'09 - SO 03 - Čerpací stan...'!Oblast_tisku</vt:lpstr>
      <vt:lpstr>'10 - SO 03.1 - Přípojka N...'!Oblast_tisku</vt:lpstr>
      <vt:lpstr>'11 - SO 03.2 - Výtlačný ř...'!Oblast_tisku</vt:lpstr>
      <vt:lpstr>'12 - PS 02.1 - Strojnětec...'!Oblast_tisku</vt:lpstr>
      <vt:lpstr>'13 - PS 02.2 - Elektrotec...'!Oblast_tisku</vt:lpstr>
      <vt:lpstr>'14 - Vedlejší a ostatní n...'!Oblast_tisku</vt:lpstr>
      <vt:lpstr>'Rekapitulace stavby'!Oblast_tisku</vt:lpstr>
      <vt:lpstr>'Seznam figur'!Oblast_tisku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EVA-LENOVO\Eva</dc:creator>
  <cp:lastModifiedBy>Martin Brada</cp:lastModifiedBy>
  <dcterms:created xsi:type="dcterms:W3CDTF">2025-07-11T10:13:22Z</dcterms:created>
  <dcterms:modified xsi:type="dcterms:W3CDTF">2025-07-11T13:02:27Z</dcterms:modified>
</cp:coreProperties>
</file>