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773a - Stavební část" sheetId="2" r:id="rId2"/>
    <sheet name="773d - ZTI" sheetId="3" r:id="rId3"/>
    <sheet name="773e - VZT" sheetId="4" r:id="rId4"/>
    <sheet name="773b - Elektroinstalace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'773a - Stavební část'!$C$103:$K$556</definedName>
    <definedName name="_xlnm.Print_Area" localSheetId="1">'773a - Stavební část'!$C$4:$J$39,'773a - Stavební část'!$C$45:$J$85,'773a - Stavební část'!$C$91:$K$556</definedName>
    <definedName name="_xlnm.Print_Titles" localSheetId="1">'773a - Stavební část'!$103:$103</definedName>
    <definedName name="_xlnm._FilterDatabase" localSheetId="2" hidden="1">'773d - ZTI'!$C$88:$K$241</definedName>
    <definedName name="_xlnm.Print_Area" localSheetId="2">'773d - ZTI'!$C$4:$J$39,'773d - ZTI'!$C$45:$J$70,'773d - ZTI'!$C$76:$K$241</definedName>
    <definedName name="_xlnm.Print_Titles" localSheetId="2">'773d - ZTI'!$88:$88</definedName>
    <definedName name="_xlnm._FilterDatabase" localSheetId="3" hidden="1">'773e - VZT'!$C$83:$K$119</definedName>
    <definedName name="_xlnm.Print_Area" localSheetId="3">'773e - VZT'!$C$4:$J$39,'773e - VZT'!$C$45:$J$65,'773e - VZT'!$C$71:$K$119</definedName>
    <definedName name="_xlnm.Print_Titles" localSheetId="3">'773e - VZT'!$83:$83</definedName>
    <definedName name="_xlnm._FilterDatabase" localSheetId="4" hidden="1">'773b - Elektroinstalace'!$C$87:$K$198</definedName>
    <definedName name="_xlnm.Print_Area" localSheetId="4">'773b - Elektroinstalace'!$C$4:$J$39,'773b - Elektroinstalace'!$C$45:$J$69,'773b - Elektroinstalace'!$C$75:$K$198</definedName>
    <definedName name="_xlnm.Print_Titles" localSheetId="4">'773b - Elektroinstalace'!$87:$87</definedName>
    <definedName name="_xlnm.Print_Area" localSheetId="5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F82"/>
  <c r="E80"/>
  <c r="F52"/>
  <c r="E50"/>
  <c r="J24"/>
  <c r="E24"/>
  <c r="J55"/>
  <c r="J23"/>
  <c r="J21"/>
  <c r="E21"/>
  <c r="J54"/>
  <c r="J20"/>
  <c r="J18"/>
  <c r="E18"/>
  <c r="F85"/>
  <c r="J17"/>
  <c r="J15"/>
  <c r="E15"/>
  <c r="F84"/>
  <c r="J14"/>
  <c r="J12"/>
  <c r="J82"/>
  <c r="E7"/>
  <c r="E78"/>
  <c i="4" r="J37"/>
  <c r="J36"/>
  <c i="1" r="AY57"/>
  <c i="4" r="J35"/>
  <c i="1" r="AX57"/>
  <c i="4" r="BI118"/>
  <c r="BH118"/>
  <c r="BG118"/>
  <c r="BF118"/>
  <c r="T118"/>
  <c r="T117"/>
  <c r="R118"/>
  <c r="R117"/>
  <c r="P118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74"/>
  <c i="3" r="J37"/>
  <c r="J36"/>
  <c i="1" r="AY56"/>
  <c i="3" r="J35"/>
  <c i="1" r="AX56"/>
  <c i="3" r="BI240"/>
  <c r="BH240"/>
  <c r="BG240"/>
  <c r="BF240"/>
  <c r="T240"/>
  <c r="T239"/>
  <c r="R240"/>
  <c r="R239"/>
  <c r="P240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6"/>
  <c r="BH136"/>
  <c r="BG136"/>
  <c r="BF136"/>
  <c r="T136"/>
  <c r="R136"/>
  <c r="P136"/>
  <c r="BI133"/>
  <c r="BH133"/>
  <c r="BG133"/>
  <c r="BF133"/>
  <c r="T133"/>
  <c r="R133"/>
  <c r="P133"/>
  <c r="BI129"/>
  <c r="BH129"/>
  <c r="BG129"/>
  <c r="BF129"/>
  <c r="T129"/>
  <c r="T128"/>
  <c r="R129"/>
  <c r="R128"/>
  <c r="P129"/>
  <c r="P128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99"/>
  <c r="BH99"/>
  <c r="BG99"/>
  <c r="BF99"/>
  <c r="T99"/>
  <c r="R99"/>
  <c r="P99"/>
  <c r="BI92"/>
  <c r="BH92"/>
  <c r="BG92"/>
  <c r="BF92"/>
  <c r="T92"/>
  <c r="R92"/>
  <c r="P92"/>
  <c r="J86"/>
  <c r="J85"/>
  <c r="F85"/>
  <c r="F83"/>
  <c r="E81"/>
  <c r="J55"/>
  <c r="J54"/>
  <c r="F54"/>
  <c r="F52"/>
  <c r="E50"/>
  <c r="J18"/>
  <c r="E18"/>
  <c r="F55"/>
  <c r="J17"/>
  <c r="J12"/>
  <c r="J83"/>
  <c r="E7"/>
  <c r="E79"/>
  <c i="2" r="J37"/>
  <c r="J36"/>
  <c i="1" r="AY55"/>
  <c i="2" r="J35"/>
  <c i="1" r="AX55"/>
  <c i="2" r="BI555"/>
  <c r="BH555"/>
  <c r="BG555"/>
  <c r="BF555"/>
  <c r="T555"/>
  <c r="T554"/>
  <c r="T553"/>
  <c r="R555"/>
  <c r="R554"/>
  <c r="R553"/>
  <c r="P555"/>
  <c r="P554"/>
  <c r="P553"/>
  <c r="BI551"/>
  <c r="BH551"/>
  <c r="BG551"/>
  <c r="BF551"/>
  <c r="T551"/>
  <c r="T550"/>
  <c r="R551"/>
  <c r="R550"/>
  <c r="P551"/>
  <c r="P550"/>
  <c r="BI548"/>
  <c r="BH548"/>
  <c r="BG548"/>
  <c r="BF548"/>
  <c r="T548"/>
  <c r="R548"/>
  <c r="P548"/>
  <c r="BI545"/>
  <c r="BH545"/>
  <c r="BG545"/>
  <c r="BF545"/>
  <c r="T545"/>
  <c r="R545"/>
  <c r="P545"/>
  <c r="BI542"/>
  <c r="BH542"/>
  <c r="BG542"/>
  <c r="BF542"/>
  <c r="T542"/>
  <c r="R542"/>
  <c r="P542"/>
  <c r="BI539"/>
  <c r="BH539"/>
  <c r="BG539"/>
  <c r="BF539"/>
  <c r="T539"/>
  <c r="R539"/>
  <c r="P539"/>
  <c r="BI537"/>
  <c r="BH537"/>
  <c r="BG537"/>
  <c r="BF537"/>
  <c r="T537"/>
  <c r="R537"/>
  <c r="P537"/>
  <c r="BI533"/>
  <c r="BH533"/>
  <c r="BG533"/>
  <c r="BF533"/>
  <c r="T533"/>
  <c r="R533"/>
  <c r="P533"/>
  <c r="BI528"/>
  <c r="BH528"/>
  <c r="BG528"/>
  <c r="BF528"/>
  <c r="T528"/>
  <c r="R528"/>
  <c r="P528"/>
  <c r="BI524"/>
  <c r="BH524"/>
  <c r="BG524"/>
  <c r="BF524"/>
  <c r="T524"/>
  <c r="R524"/>
  <c r="P524"/>
  <c r="BI519"/>
  <c r="BH519"/>
  <c r="BG519"/>
  <c r="BF519"/>
  <c r="T519"/>
  <c r="R519"/>
  <c r="P519"/>
  <c r="BI515"/>
  <c r="BH515"/>
  <c r="BG515"/>
  <c r="BF515"/>
  <c r="T515"/>
  <c r="R515"/>
  <c r="P515"/>
  <c r="BI510"/>
  <c r="BH510"/>
  <c r="BG510"/>
  <c r="BF510"/>
  <c r="T510"/>
  <c r="T509"/>
  <c r="R510"/>
  <c r="R509"/>
  <c r="P510"/>
  <c r="P509"/>
  <c r="BI507"/>
  <c r="BH507"/>
  <c r="BG507"/>
  <c r="BF507"/>
  <c r="T507"/>
  <c r="R507"/>
  <c r="P507"/>
  <c r="BI505"/>
  <c r="BH505"/>
  <c r="BG505"/>
  <c r="BF505"/>
  <c r="T505"/>
  <c r="R505"/>
  <c r="P505"/>
  <c r="BI503"/>
  <c r="BH503"/>
  <c r="BG503"/>
  <c r="BF503"/>
  <c r="T503"/>
  <c r="R503"/>
  <c r="P503"/>
  <c r="BI501"/>
  <c r="BH501"/>
  <c r="BG501"/>
  <c r="BF501"/>
  <c r="T501"/>
  <c r="R501"/>
  <c r="P501"/>
  <c r="BI499"/>
  <c r="BH499"/>
  <c r="BG499"/>
  <c r="BF499"/>
  <c r="T499"/>
  <c r="R499"/>
  <c r="P499"/>
  <c r="BI495"/>
  <c r="BH495"/>
  <c r="BG495"/>
  <c r="BF495"/>
  <c r="T495"/>
  <c r="R495"/>
  <c r="P495"/>
  <c r="BI491"/>
  <c r="BH491"/>
  <c r="BG491"/>
  <c r="BF491"/>
  <c r="T491"/>
  <c r="R491"/>
  <c r="P491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1"/>
  <c r="BH481"/>
  <c r="BG481"/>
  <c r="BF481"/>
  <c r="T481"/>
  <c r="R481"/>
  <c r="P481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0"/>
  <c r="BH470"/>
  <c r="BG470"/>
  <c r="BF470"/>
  <c r="T470"/>
  <c r="R470"/>
  <c r="P470"/>
  <c r="BI466"/>
  <c r="BH466"/>
  <c r="BG466"/>
  <c r="BF466"/>
  <c r="T466"/>
  <c r="R466"/>
  <c r="P466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5"/>
  <c r="BH445"/>
  <c r="BG445"/>
  <c r="BF445"/>
  <c r="T445"/>
  <c r="R445"/>
  <c r="P445"/>
  <c r="BI438"/>
  <c r="BH438"/>
  <c r="BG438"/>
  <c r="BF438"/>
  <c r="T438"/>
  <c r="R438"/>
  <c r="P438"/>
  <c r="BI435"/>
  <c r="BH435"/>
  <c r="BG435"/>
  <c r="BF435"/>
  <c r="T435"/>
  <c r="R435"/>
  <c r="P435"/>
  <c r="BI434"/>
  <c r="BH434"/>
  <c r="BG434"/>
  <c r="BF434"/>
  <c r="T434"/>
  <c r="R434"/>
  <c r="P434"/>
  <c r="BI433"/>
  <c r="BH433"/>
  <c r="BG433"/>
  <c r="BF433"/>
  <c r="T433"/>
  <c r="R433"/>
  <c r="P433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0"/>
  <c r="BH420"/>
  <c r="BG420"/>
  <c r="BF420"/>
  <c r="T420"/>
  <c r="R420"/>
  <c r="P420"/>
  <c r="BI419"/>
  <c r="BH419"/>
  <c r="BG419"/>
  <c r="BF419"/>
  <c r="T419"/>
  <c r="R419"/>
  <c r="P419"/>
  <c r="BI417"/>
  <c r="BH417"/>
  <c r="BG417"/>
  <c r="BF417"/>
  <c r="T417"/>
  <c r="R417"/>
  <c r="P417"/>
  <c r="BI416"/>
  <c r="BH416"/>
  <c r="BG416"/>
  <c r="BF416"/>
  <c r="T416"/>
  <c r="R416"/>
  <c r="P416"/>
  <c r="BI414"/>
  <c r="BH414"/>
  <c r="BG414"/>
  <c r="BF414"/>
  <c r="T414"/>
  <c r="R414"/>
  <c r="P414"/>
  <c r="BI413"/>
  <c r="BH413"/>
  <c r="BG413"/>
  <c r="BF413"/>
  <c r="T413"/>
  <c r="R413"/>
  <c r="P413"/>
  <c r="BI411"/>
  <c r="BH411"/>
  <c r="BG411"/>
  <c r="BF411"/>
  <c r="T411"/>
  <c r="R411"/>
  <c r="P411"/>
  <c r="BI410"/>
  <c r="BH410"/>
  <c r="BG410"/>
  <c r="BF410"/>
  <c r="T410"/>
  <c r="R410"/>
  <c r="P410"/>
  <c r="BI408"/>
  <c r="BH408"/>
  <c r="BG408"/>
  <c r="BF408"/>
  <c r="T408"/>
  <c r="R408"/>
  <c r="P408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R398"/>
  <c r="P398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2"/>
  <c r="BH392"/>
  <c r="BG392"/>
  <c r="BF392"/>
  <c r="T392"/>
  <c r="R392"/>
  <c r="P392"/>
  <c r="BI389"/>
  <c r="BH389"/>
  <c r="BG389"/>
  <c r="BF389"/>
  <c r="T389"/>
  <c r="R389"/>
  <c r="P389"/>
  <c r="BI387"/>
  <c r="BH387"/>
  <c r="BG387"/>
  <c r="BF387"/>
  <c r="T387"/>
  <c r="R387"/>
  <c r="P387"/>
  <c r="BI385"/>
  <c r="BH385"/>
  <c r="BG385"/>
  <c r="BF385"/>
  <c r="T385"/>
  <c r="R385"/>
  <c r="P385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44"/>
  <c r="BH344"/>
  <c r="BG344"/>
  <c r="BF344"/>
  <c r="T344"/>
  <c r="R344"/>
  <c r="P344"/>
  <c r="BI333"/>
  <c r="BH333"/>
  <c r="BG333"/>
  <c r="BF333"/>
  <c r="T333"/>
  <c r="R333"/>
  <c r="P333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1"/>
  <c r="BH261"/>
  <c r="BG261"/>
  <c r="BF261"/>
  <c r="T261"/>
  <c r="R261"/>
  <c r="P261"/>
  <c r="BI257"/>
  <c r="BH257"/>
  <c r="BG257"/>
  <c r="BF257"/>
  <c r="T257"/>
  <c r="T256"/>
  <c r="R257"/>
  <c r="R256"/>
  <c r="P257"/>
  <c r="P256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39"/>
  <c r="BH239"/>
  <c r="BG239"/>
  <c r="BF239"/>
  <c r="T239"/>
  <c r="R239"/>
  <c r="P239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F98"/>
  <c r="E96"/>
  <c r="F52"/>
  <c r="E50"/>
  <c r="J24"/>
  <c r="E24"/>
  <c r="J55"/>
  <c r="J23"/>
  <c r="J21"/>
  <c r="E21"/>
  <c r="J100"/>
  <c r="J20"/>
  <c r="J18"/>
  <c r="E18"/>
  <c r="F101"/>
  <c r="J17"/>
  <c r="J15"/>
  <c r="E15"/>
  <c r="F100"/>
  <c r="J14"/>
  <c r="J12"/>
  <c r="J52"/>
  <c r="E7"/>
  <c r="E48"/>
  <c i="1" r="L50"/>
  <c r="AM50"/>
  <c r="AM49"/>
  <c r="L49"/>
  <c r="AM47"/>
  <c r="L47"/>
  <c r="L45"/>
  <c r="L44"/>
  <c i="2" r="J510"/>
  <c r="J405"/>
  <c r="J304"/>
  <c r="BK201"/>
  <c r="J113"/>
  <c r="BK481"/>
  <c r="BK416"/>
  <c r="J309"/>
  <c r="J206"/>
  <c r="J137"/>
  <c r="BK542"/>
  <c r="J475"/>
  <c r="BK396"/>
  <c r="J291"/>
  <c r="J230"/>
  <c r="J135"/>
  <c r="J501"/>
  <c r="BK312"/>
  <c r="BK237"/>
  <c r="BK161"/>
  <c i="3" r="J227"/>
  <c r="BK99"/>
  <c r="BK172"/>
  <c r="J204"/>
  <c r="J240"/>
  <c r="J180"/>
  <c r="J115"/>
  <c i="4" r="J87"/>
  <c r="BK100"/>
  <c i="5" r="BK160"/>
  <c r="J114"/>
  <c r="J93"/>
  <c r="BK164"/>
  <c r="J112"/>
  <c r="BK168"/>
  <c r="BK128"/>
  <c r="J98"/>
  <c r="BK165"/>
  <c r="BK117"/>
  <c i="2" r="BK470"/>
  <c r="BK411"/>
  <c r="BK314"/>
  <c r="J257"/>
  <c r="BK137"/>
  <c r="J503"/>
  <c r="J423"/>
  <c r="BK344"/>
  <c r="J254"/>
  <c r="BK177"/>
  <c r="J109"/>
  <c r="BK501"/>
  <c r="J420"/>
  <c r="J312"/>
  <c r="J251"/>
  <c r="BK152"/>
  <c r="BK447"/>
  <c r="J385"/>
  <c r="BK270"/>
  <c r="BK190"/>
  <c r="BK135"/>
  <c i="3" r="BK161"/>
  <c r="J217"/>
  <c r="J133"/>
  <c r="BK190"/>
  <c r="BK123"/>
  <c r="J190"/>
  <c r="BK105"/>
  <c i="4" r="J118"/>
  <c r="J111"/>
  <c i="5" r="J185"/>
  <c r="BK116"/>
  <c r="BK109"/>
  <c r="BK182"/>
  <c r="BK146"/>
  <c r="J109"/>
  <c r="J173"/>
  <c r="BK131"/>
  <c r="J100"/>
  <c r="J189"/>
  <c r="BK173"/>
  <c r="J160"/>
  <c r="BK98"/>
  <c i="2" r="BK455"/>
  <c r="BK389"/>
  <c r="J282"/>
  <c r="J190"/>
  <c i="1" r="AS54"/>
  <c i="2" r="J226"/>
  <c r="BK150"/>
  <c r="J555"/>
  <c r="J449"/>
  <c r="BK374"/>
  <c r="J268"/>
  <c r="BK159"/>
  <c r="BK524"/>
  <c r="BK489"/>
  <c r="J462"/>
  <c r="J448"/>
  <c r="J414"/>
  <c r="BK364"/>
  <c r="BK251"/>
  <c r="J139"/>
  <c i="3" r="J127"/>
  <c r="BK198"/>
  <c r="BK221"/>
  <c r="J172"/>
  <c r="BK240"/>
  <c r="J184"/>
  <c i="4" r="BK118"/>
  <c r="J100"/>
  <c r="J94"/>
  <c i="5" r="J152"/>
  <c r="J120"/>
  <c r="J188"/>
  <c r="BK150"/>
  <c r="J121"/>
  <c r="J178"/>
  <c r="BK132"/>
  <c r="J110"/>
  <c r="J198"/>
  <c r="J175"/>
  <c r="BK142"/>
  <c r="J99"/>
  <c i="2" r="BK462"/>
  <c r="J401"/>
  <c r="BK296"/>
  <c r="J163"/>
  <c r="BK499"/>
  <c r="BK420"/>
  <c r="J355"/>
  <c r="BK261"/>
  <c r="J181"/>
  <c r="BK139"/>
  <c r="BK545"/>
  <c r="J479"/>
  <c r="J419"/>
  <c r="BK317"/>
  <c r="J247"/>
  <c r="BK146"/>
  <c r="J451"/>
  <c r="J425"/>
  <c r="J317"/>
  <c r="BK234"/>
  <c r="J196"/>
  <c i="3" r="J225"/>
  <c r="BK237"/>
  <c r="J182"/>
  <c r="BK227"/>
  <c r="J161"/>
  <c r="J223"/>
  <c r="BK176"/>
  <c r="BK92"/>
  <c i="4" r="J115"/>
  <c r="J101"/>
  <c r="BK99"/>
  <c i="5" r="BK134"/>
  <c r="J108"/>
  <c r="BK189"/>
  <c r="BK152"/>
  <c r="J116"/>
  <c r="J184"/>
  <c r="J150"/>
  <c r="BK112"/>
  <c r="J197"/>
  <c r="BK180"/>
  <c r="BK156"/>
  <c r="J97"/>
  <c i="2" r="J453"/>
  <c r="J445"/>
  <c r="J322"/>
  <c r="J261"/>
  <c r="BK128"/>
  <c r="J431"/>
  <c r="BK360"/>
  <c r="BK230"/>
  <c r="J146"/>
  <c r="BK548"/>
  <c r="BK491"/>
  <c r="BK414"/>
  <c r="BK309"/>
  <c r="BK254"/>
  <c r="J154"/>
  <c r="J387"/>
  <c r="BK291"/>
  <c r="BK218"/>
  <c i="3" r="BK196"/>
  <c r="J151"/>
  <c r="BK215"/>
  <c r="BK129"/>
  <c r="BK151"/>
  <c r="J235"/>
  <c r="J136"/>
  <c i="4" r="J89"/>
  <c r="BK105"/>
  <c i="5" r="BK195"/>
  <c r="J155"/>
  <c r="J111"/>
  <c r="BK187"/>
  <c r="BK140"/>
  <c r="BK97"/>
  <c r="J179"/>
  <c r="BK148"/>
  <c r="J102"/>
  <c r="BK172"/>
  <c r="BK138"/>
  <c i="2" r="BK495"/>
  <c r="BK438"/>
  <c r="J362"/>
  <c r="J273"/>
  <c r="J185"/>
  <c r="J519"/>
  <c r="BK434"/>
  <c r="J407"/>
  <c r="BK298"/>
  <c r="J211"/>
  <c r="BK143"/>
  <c r="J548"/>
  <c r="BK486"/>
  <c r="J434"/>
  <c r="BK289"/>
  <c r="J161"/>
  <c r="BK539"/>
  <c r="BK407"/>
  <c r="BK302"/>
  <c r="BK216"/>
  <c r="BK148"/>
  <c i="3" r="J167"/>
  <c r="J92"/>
  <c r="J165"/>
  <c r="BK208"/>
  <c r="J237"/>
  <c r="J170"/>
  <c i="4" r="J113"/>
  <c r="BK91"/>
  <c r="J96"/>
  <c i="5" r="BK157"/>
  <c r="J113"/>
  <c r="BK197"/>
  <c r="BK158"/>
  <c r="BK113"/>
  <c r="J195"/>
  <c r="J163"/>
  <c r="BK104"/>
  <c r="BK196"/>
  <c r="BK167"/>
  <c r="J118"/>
  <c i="2" r="J542"/>
  <c r="BK422"/>
  <c r="BK320"/>
  <c r="J171"/>
  <c r="BK473"/>
  <c r="J422"/>
  <c r="BK372"/>
  <c r="J296"/>
  <c r="J209"/>
  <c r="J141"/>
  <c r="J507"/>
  <c r="J410"/>
  <c r="J284"/>
  <c r="BK224"/>
  <c r="BK125"/>
  <c r="J495"/>
  <c r="BK477"/>
  <c r="J458"/>
  <c r="BK423"/>
  <c r="BK398"/>
  <c r="J300"/>
  <c r="BK206"/>
  <c i="3" r="BK229"/>
  <c r="J229"/>
  <c r="BK167"/>
  <c r="J198"/>
  <c r="BK142"/>
  <c r="BK200"/>
  <c r="J124"/>
  <c i="4" r="BK101"/>
  <c r="J91"/>
  <c i="5" r="J135"/>
  <c r="BK110"/>
  <c r="J183"/>
  <c r="J136"/>
  <c r="BK118"/>
  <c r="BK194"/>
  <c r="J167"/>
  <c r="BK114"/>
  <c r="BK193"/>
  <c r="BK170"/>
  <c r="J129"/>
  <c i="2" r="J483"/>
  <c r="J416"/>
  <c r="BK307"/>
  <c r="BK211"/>
  <c r="BK119"/>
  <c r="J455"/>
  <c r="J408"/>
  <c r="J302"/>
  <c r="J201"/>
  <c r="BK123"/>
  <c r="J537"/>
  <c r="BK458"/>
  <c r="J398"/>
  <c r="BK293"/>
  <c r="J218"/>
  <c r="J533"/>
  <c r="BK449"/>
  <c r="BK410"/>
  <c r="J366"/>
  <c r="J239"/>
  <c r="J222"/>
  <c i="3" r="J178"/>
  <c r="BK223"/>
  <c r="J159"/>
  <c r="BK194"/>
  <c r="BK127"/>
  <c r="BK213"/>
  <c i="4" r="BK107"/>
  <c r="BK96"/>
  <c r="BK97"/>
  <c i="5" r="J165"/>
  <c r="J128"/>
  <c r="BK102"/>
  <c r="BK163"/>
  <c r="BK122"/>
  <c r="J180"/>
  <c r="BK136"/>
  <c r="BK107"/>
  <c r="BK192"/>
  <c r="BK161"/>
  <c r="BK130"/>
  <c i="2" r="J466"/>
  <c r="BK394"/>
  <c r="J270"/>
  <c r="BK154"/>
  <c r="J528"/>
  <c r="BK445"/>
  <c r="J389"/>
  <c r="BK249"/>
  <c r="BK185"/>
  <c r="J119"/>
  <c r="BK528"/>
  <c r="BK448"/>
  <c r="J392"/>
  <c r="BK280"/>
  <c r="BK163"/>
  <c r="BK519"/>
  <c r="BK370"/>
  <c r="BK273"/>
  <c r="BK209"/>
  <c r="BK141"/>
  <c i="3" r="BK174"/>
  <c r="J118"/>
  <c r="BK202"/>
  <c r="BK120"/>
  <c r="BK124"/>
  <c r="BK225"/>
  <c r="J149"/>
  <c r="J99"/>
  <c i="4" r="J97"/>
  <c r="BK94"/>
  <c i="5" r="BK166"/>
  <c r="BK121"/>
  <c r="BK100"/>
  <c r="BK174"/>
  <c r="BK119"/>
  <c r="BK90"/>
  <c r="J159"/>
  <c r="J119"/>
  <c r="J174"/>
  <c r="J162"/>
  <c r="J132"/>
  <c i="2" r="J481"/>
  <c r="J417"/>
  <c r="BK284"/>
  <c r="BK156"/>
  <c r="BK537"/>
  <c r="J429"/>
  <c r="BK362"/>
  <c r="J237"/>
  <c r="BK165"/>
  <c r="BK551"/>
  <c r="J515"/>
  <c r="J470"/>
  <c r="BK401"/>
  <c r="BK333"/>
  <c r="BK228"/>
  <c r="J143"/>
  <c r="BK507"/>
  <c r="J360"/>
  <c r="J249"/>
  <c r="J165"/>
  <c i="3" r="J202"/>
  <c r="J110"/>
  <c r="J196"/>
  <c r="BK219"/>
  <c r="BK133"/>
  <c r="J231"/>
  <c r="J142"/>
  <c i="4" r="J102"/>
  <c r="BK113"/>
  <c r="BK87"/>
  <c i="5" r="J161"/>
  <c r="BK133"/>
  <c r="BK94"/>
  <c r="J171"/>
  <c r="BK126"/>
  <c r="J95"/>
  <c r="J169"/>
  <c r="BK144"/>
  <c r="J96"/>
  <c r="BK181"/>
  <c r="BK169"/>
  <c r="J133"/>
  <c r="J92"/>
  <c i="2" r="J477"/>
  <c r="BK403"/>
  <c r="BK268"/>
  <c r="J123"/>
  <c r="BK435"/>
  <c r="BK413"/>
  <c r="J357"/>
  <c r="BK247"/>
  <c r="J173"/>
  <c r="J111"/>
  <c r="BK533"/>
  <c r="J460"/>
  <c r="BK395"/>
  <c r="J307"/>
  <c r="BK171"/>
  <c r="BK109"/>
  <c r="J486"/>
  <c r="BK460"/>
  <c r="BK431"/>
  <c r="BK405"/>
  <c r="BK357"/>
  <c r="BK220"/>
  <c r="J159"/>
  <c i="3" r="BK159"/>
  <c r="BK204"/>
  <c r="BK155"/>
  <c r="J186"/>
  <c r="BK233"/>
  <c r="BK178"/>
  <c i="4" r="J105"/>
  <c r="J99"/>
  <c i="5" r="J194"/>
  <c r="J126"/>
  <c r="BK198"/>
  <c r="BK178"/>
  <c r="BK127"/>
  <c r="BK111"/>
  <c r="J182"/>
  <c r="J146"/>
  <c r="BK106"/>
  <c r="BK188"/>
  <c r="J158"/>
  <c r="J134"/>
  <c i="2" r="J505"/>
  <c r="BK424"/>
  <c r="J344"/>
  <c r="BK265"/>
  <c r="J152"/>
  <c r="J524"/>
  <c r="BK433"/>
  <c r="J370"/>
  <c r="BK239"/>
  <c r="J148"/>
  <c r="J551"/>
  <c r="J499"/>
  <c r="BK429"/>
  <c r="BK366"/>
  <c r="J275"/>
  <c r="J156"/>
  <c r="BK505"/>
  <c r="J438"/>
  <c r="J396"/>
  <c r="BK304"/>
  <c r="BK226"/>
  <c r="BK167"/>
  <c i="3" r="BK231"/>
  <c r="J129"/>
  <c r="J200"/>
  <c r="BK136"/>
  <c r="BK149"/>
  <c r="BK182"/>
  <c r="J123"/>
  <c i="4" r="J104"/>
  <c r="BK89"/>
  <c i="5" r="BK159"/>
  <c r="J122"/>
  <c r="J192"/>
  <c r="J181"/>
  <c r="BK129"/>
  <c r="J196"/>
  <c r="J170"/>
  <c r="BK120"/>
  <c r="BK103"/>
  <c r="J187"/>
  <c r="J168"/>
  <c r="J140"/>
  <c r="J90"/>
  <c i="2" r="BK479"/>
  <c r="BK419"/>
  <c r="J372"/>
  <c r="BK287"/>
  <c r="BK173"/>
  <c r="BK515"/>
  <c r="J424"/>
  <c r="J364"/>
  <c r="J293"/>
  <c r="BK169"/>
  <c r="BK555"/>
  <c r="BK503"/>
  <c r="J427"/>
  <c r="BK322"/>
  <c r="J216"/>
  <c r="BK111"/>
  <c r="J403"/>
  <c r="J333"/>
  <c r="BK257"/>
  <c r="BK192"/>
  <c i="3" r="BK235"/>
  <c r="BK165"/>
  <c r="BK184"/>
  <c r="J213"/>
  <c r="J121"/>
  <c r="J215"/>
  <c r="J120"/>
  <c i="4" r="J107"/>
  <c r="BK115"/>
  <c i="5" r="J186"/>
  <c r="BK125"/>
  <c r="J107"/>
  <c r="BK179"/>
  <c r="J157"/>
  <c r="J103"/>
  <c r="J193"/>
  <c r="BK135"/>
  <c r="BK95"/>
  <c r="BK155"/>
  <c r="J94"/>
  <c i="2" r="J447"/>
  <c r="J395"/>
  <c r="BK300"/>
  <c r="J192"/>
  <c r="J117"/>
  <c r="BK475"/>
  <c r="J374"/>
  <c r="BK278"/>
  <c r="BK196"/>
  <c r="J125"/>
  <c r="J539"/>
  <c r="BK451"/>
  <c r="J368"/>
  <c r="J278"/>
  <c r="BK181"/>
  <c r="BK117"/>
  <c r="J411"/>
  <c r="BK355"/>
  <c r="BK222"/>
  <c i="3" r="J233"/>
  <c r="J145"/>
  <c r="BK210"/>
  <c r="BK121"/>
  <c r="J174"/>
  <c r="BK217"/>
  <c r="BK118"/>
  <c i="4" r="BK102"/>
  <c r="J110"/>
  <c i="5" r="J191"/>
  <c r="J142"/>
  <c r="J106"/>
  <c r="BK177"/>
  <c r="J131"/>
  <c r="BK99"/>
  <c r="BK183"/>
  <c r="J156"/>
  <c r="BK123"/>
  <c r="BK92"/>
  <c r="J177"/>
  <c r="J164"/>
  <c r="J101"/>
  <c i="2" r="J489"/>
  <c r="J413"/>
  <c r="J298"/>
  <c r="J228"/>
  <c r="BK115"/>
  <c r="BK427"/>
  <c r="BK387"/>
  <c r="J265"/>
  <c r="BK188"/>
  <c r="J128"/>
  <c r="J545"/>
  <c r="BK483"/>
  <c r="J433"/>
  <c r="J320"/>
  <c r="J234"/>
  <c r="J150"/>
  <c r="J491"/>
  <c r="BK466"/>
  <c r="BK453"/>
  <c r="BK408"/>
  <c r="J314"/>
  <c r="J280"/>
  <c r="J177"/>
  <c i="3" r="J194"/>
  <c r="J221"/>
  <c r="J176"/>
  <c r="J210"/>
  <c r="J155"/>
  <c r="J219"/>
  <c r="BK110"/>
  <c i="4" r="J108"/>
  <c r="BK110"/>
  <c i="5" r="BK162"/>
  <c r="J123"/>
  <c r="BK191"/>
  <c r="J172"/>
  <c r="J125"/>
  <c r="J91"/>
  <c r="BK171"/>
  <c r="J127"/>
  <c r="BK101"/>
  <c r="BK185"/>
  <c r="J148"/>
  <c r="J104"/>
  <c i="2" r="J473"/>
  <c r="BK392"/>
  <c r="BK275"/>
  <c r="J188"/>
  <c r="BK107"/>
  <c r="BK425"/>
  <c r="BK385"/>
  <c r="J287"/>
  <c r="J220"/>
  <c r="J167"/>
  <c r="J107"/>
  <c r="BK510"/>
  <c r="J435"/>
  <c r="J394"/>
  <c r="J289"/>
  <c r="J169"/>
  <c r="BK113"/>
  <c r="BK417"/>
  <c r="BK368"/>
  <c r="BK282"/>
  <c r="J224"/>
  <c r="J115"/>
  <c i="3" r="J208"/>
  <c r="J105"/>
  <c r="BK170"/>
  <c r="BK180"/>
  <c r="BK115"/>
  <c r="BK186"/>
  <c r="BK145"/>
  <c i="4" r="BK104"/>
  <c r="BK111"/>
  <c r="BK108"/>
  <c i="5" r="J144"/>
  <c r="J117"/>
  <c r="BK91"/>
  <c r="BK186"/>
  <c r="J138"/>
  <c r="BK96"/>
  <c r="BK175"/>
  <c r="J130"/>
  <c r="BK93"/>
  <c r="BK184"/>
  <c r="J166"/>
  <c r="BK108"/>
  <c i="2" l="1" r="T106"/>
  <c r="BK127"/>
  <c r="J127"/>
  <c r="J62"/>
  <c r="BK158"/>
  <c r="J158"/>
  <c r="J63"/>
  <c r="BK166"/>
  <c r="J166"/>
  <c r="J64"/>
  <c r="BK215"/>
  <c r="J215"/>
  <c r="J65"/>
  <c r="BK246"/>
  <c r="J246"/>
  <c r="J66"/>
  <c r="T260"/>
  <c r="T286"/>
  <c r="P295"/>
  <c r="R306"/>
  <c r="BK311"/>
  <c r="J311"/>
  <c r="J73"/>
  <c r="BK391"/>
  <c r="J391"/>
  <c r="J74"/>
  <c r="R400"/>
  <c r="T437"/>
  <c r="T457"/>
  <c r="R485"/>
  <c r="R514"/>
  <c r="BK532"/>
  <c r="J532"/>
  <c r="J81"/>
  <c i="3" r="BK91"/>
  <c r="J91"/>
  <c r="J61"/>
  <c r="BK117"/>
  <c r="J117"/>
  <c r="J62"/>
  <c r="T132"/>
  <c r="R169"/>
  <c r="R212"/>
  <c i="4" r="BK86"/>
  <c r="J86"/>
  <c r="J61"/>
  <c r="P93"/>
  <c r="P92"/>
  <c i="5" r="R89"/>
  <c r="P105"/>
  <c r="P115"/>
  <c i="2" r="BK106"/>
  <c r="R127"/>
  <c r="P158"/>
  <c r="P166"/>
  <c r="P215"/>
  <c r="P246"/>
  <c r="R260"/>
  <c r="P286"/>
  <c r="BK295"/>
  <c r="J295"/>
  <c r="J71"/>
  <c r="BK306"/>
  <c r="J306"/>
  <c r="J72"/>
  <c r="P311"/>
  <c r="P391"/>
  <c r="P400"/>
  <c r="P437"/>
  <c r="P457"/>
  <c r="P485"/>
  <c r="BK514"/>
  <c r="J514"/>
  <c r="J80"/>
  <c r="R532"/>
  <c i="3" r="T91"/>
  <c r="T117"/>
  <c r="P132"/>
  <c r="P169"/>
  <c r="P212"/>
  <c i="4" r="R86"/>
  <c r="R85"/>
  <c r="T93"/>
  <c r="T92"/>
  <c i="5" r="P89"/>
  <c r="BK115"/>
  <c r="J115"/>
  <c r="J62"/>
  <c r="R115"/>
  <c r="T124"/>
  <c r="P154"/>
  <c i="2" r="P106"/>
  <c r="P127"/>
  <c r="T158"/>
  <c r="R166"/>
  <c r="R215"/>
  <c r="R246"/>
  <c r="P260"/>
  <c r="R286"/>
  <c r="R295"/>
  <c r="P306"/>
  <c r="R311"/>
  <c r="R391"/>
  <c r="T400"/>
  <c r="R437"/>
  <c r="R457"/>
  <c r="T485"/>
  <c r="P514"/>
  <c r="T532"/>
  <c i="3" r="P91"/>
  <c r="P90"/>
  <c r="P117"/>
  <c r="R132"/>
  <c r="R131"/>
  <c r="T169"/>
  <c r="T212"/>
  <c i="4" r="P86"/>
  <c r="P85"/>
  <c r="P84"/>
  <c i="1" r="AU57"/>
  <c i="4" r="BK93"/>
  <c r="J93"/>
  <c r="J63"/>
  <c i="5" r="BK89"/>
  <c r="BK105"/>
  <c r="J105"/>
  <c r="J61"/>
  <c r="T105"/>
  <c r="T115"/>
  <c r="P124"/>
  <c r="BK139"/>
  <c r="J139"/>
  <c r="J65"/>
  <c r="P139"/>
  <c r="BK154"/>
  <c r="J154"/>
  <c r="J66"/>
  <c r="T154"/>
  <c r="P176"/>
  <c r="T176"/>
  <c r="P190"/>
  <c r="T190"/>
  <c i="2" r="R106"/>
  <c r="R105"/>
  <c r="T127"/>
  <c r="R158"/>
  <c r="T166"/>
  <c r="T215"/>
  <c r="T246"/>
  <c r="BK260"/>
  <c r="J260"/>
  <c r="J69"/>
  <c r="BK286"/>
  <c r="J286"/>
  <c r="J70"/>
  <c r="T295"/>
  <c r="T306"/>
  <c r="T311"/>
  <c r="T391"/>
  <c r="BK400"/>
  <c r="J400"/>
  <c r="J75"/>
  <c r="BK437"/>
  <c r="J437"/>
  <c r="J76"/>
  <c r="BK457"/>
  <c r="J457"/>
  <c r="J77"/>
  <c r="BK485"/>
  <c r="J485"/>
  <c r="J78"/>
  <c r="T514"/>
  <c r="P532"/>
  <c i="3" r="R91"/>
  <c r="R90"/>
  <c r="R89"/>
  <c r="R117"/>
  <c r="BK132"/>
  <c r="J132"/>
  <c r="J66"/>
  <c r="BK169"/>
  <c r="J169"/>
  <c r="J67"/>
  <c r="BK212"/>
  <c r="J212"/>
  <c r="J68"/>
  <c i="4" r="T86"/>
  <c r="T85"/>
  <c r="T84"/>
  <c r="R93"/>
  <c r="R92"/>
  <c i="5" r="T89"/>
  <c r="R105"/>
  <c r="BK124"/>
  <c r="J124"/>
  <c r="J63"/>
  <c r="R124"/>
  <c r="R139"/>
  <c r="T139"/>
  <c r="R154"/>
  <c r="BK176"/>
  <c r="J176"/>
  <c r="J67"/>
  <c r="R176"/>
  <c r="BK190"/>
  <c r="J190"/>
  <c r="J68"/>
  <c r="R190"/>
  <c i="2" r="BK256"/>
  <c r="J256"/>
  <c r="J67"/>
  <c r="BK550"/>
  <c r="J550"/>
  <c r="J82"/>
  <c r="BK554"/>
  <c r="J554"/>
  <c r="J84"/>
  <c i="3" r="BK126"/>
  <c r="J126"/>
  <c r="J63"/>
  <c i="4" r="BK117"/>
  <c r="J117"/>
  <c r="J64"/>
  <c i="2" r="BK509"/>
  <c r="J509"/>
  <c r="J79"/>
  <c i="3" r="BK128"/>
  <c r="J128"/>
  <c r="J64"/>
  <c r="BK239"/>
  <c r="J239"/>
  <c r="J69"/>
  <c i="5" r="BK137"/>
  <c r="J137"/>
  <c r="J64"/>
  <c r="F54"/>
  <c r="J84"/>
  <c r="BE92"/>
  <c r="BE94"/>
  <c r="BE95"/>
  <c r="BE99"/>
  <c r="BE102"/>
  <c r="BE106"/>
  <c r="BE109"/>
  <c r="BE111"/>
  <c r="BE114"/>
  <c r="BE119"/>
  <c r="BE120"/>
  <c r="BE122"/>
  <c r="BE123"/>
  <c r="BE126"/>
  <c r="BE135"/>
  <c r="BE144"/>
  <c r="BE150"/>
  <c r="BE158"/>
  <c r="BE178"/>
  <c r="BE182"/>
  <c r="BE194"/>
  <c r="BE197"/>
  <c r="E48"/>
  <c r="J85"/>
  <c r="BE93"/>
  <c r="BE96"/>
  <c r="BE108"/>
  <c r="BE110"/>
  <c r="BE113"/>
  <c r="BE116"/>
  <c r="BE117"/>
  <c r="BE121"/>
  <c r="BE125"/>
  <c r="BE133"/>
  <c r="BE138"/>
  <c r="BE140"/>
  <c r="BE152"/>
  <c r="BE161"/>
  <c r="BE162"/>
  <c r="BE163"/>
  <c r="BE165"/>
  <c r="BE185"/>
  <c r="BE186"/>
  <c r="BE187"/>
  <c r="BE189"/>
  <c r="BE191"/>
  <c r="BE198"/>
  <c r="F55"/>
  <c r="BE90"/>
  <c r="BE91"/>
  <c r="BE100"/>
  <c r="BE104"/>
  <c r="BE107"/>
  <c r="BE112"/>
  <c r="BE130"/>
  <c r="BE132"/>
  <c r="BE134"/>
  <c r="BE142"/>
  <c r="BE155"/>
  <c r="BE159"/>
  <c r="BE160"/>
  <c r="BE166"/>
  <c r="BE168"/>
  <c r="BE183"/>
  <c r="BE184"/>
  <c r="BE193"/>
  <c r="BE195"/>
  <c r="BE196"/>
  <c r="J52"/>
  <c r="BE97"/>
  <c r="BE98"/>
  <c r="BE101"/>
  <c r="BE103"/>
  <c r="BE118"/>
  <c r="BE127"/>
  <c r="BE128"/>
  <c r="BE129"/>
  <c r="BE131"/>
  <c r="BE136"/>
  <c r="BE146"/>
  <c r="BE148"/>
  <c r="BE156"/>
  <c r="BE157"/>
  <c r="BE164"/>
  <c r="BE167"/>
  <c r="BE169"/>
  <c r="BE170"/>
  <c r="BE171"/>
  <c r="BE172"/>
  <c r="BE173"/>
  <c r="BE174"/>
  <c r="BE175"/>
  <c r="BE177"/>
  <c r="BE179"/>
  <c r="BE180"/>
  <c r="BE181"/>
  <c r="BE188"/>
  <c r="BE192"/>
  <c i="4" r="J52"/>
  <c r="BE96"/>
  <c r="BE101"/>
  <c r="BE105"/>
  <c r="BE113"/>
  <c r="BE118"/>
  <c r="F81"/>
  <c r="BE102"/>
  <c r="E48"/>
  <c r="BE100"/>
  <c r="BE104"/>
  <c r="BE107"/>
  <c r="BE108"/>
  <c r="BE110"/>
  <c r="BE111"/>
  <c r="BE87"/>
  <c r="BE89"/>
  <c r="BE91"/>
  <c r="BE94"/>
  <c r="BE97"/>
  <c r="BE99"/>
  <c r="BE115"/>
  <c i="3" r="F86"/>
  <c r="BE92"/>
  <c r="BE105"/>
  <c r="BE110"/>
  <c r="BE120"/>
  <c r="BE124"/>
  <c r="BE127"/>
  <c r="BE129"/>
  <c r="BE149"/>
  <c r="BE151"/>
  <c r="BE159"/>
  <c r="BE161"/>
  <c r="BE170"/>
  <c r="BE194"/>
  <c r="BE196"/>
  <c r="BE202"/>
  <c r="BE204"/>
  <c r="BE208"/>
  <c r="BE213"/>
  <c r="BE240"/>
  <c i="2" r="BK259"/>
  <c r="J259"/>
  <c r="J68"/>
  <c i="3" r="BE99"/>
  <c r="BE118"/>
  <c r="BE145"/>
  <c r="BE165"/>
  <c r="BE167"/>
  <c r="BE172"/>
  <c r="BE174"/>
  <c r="BE198"/>
  <c r="BE200"/>
  <c r="BE215"/>
  <c r="BE223"/>
  <c r="BE227"/>
  <c r="BE229"/>
  <c r="BE231"/>
  <c r="BE235"/>
  <c i="2" r="J106"/>
  <c r="J61"/>
  <c i="3" r="E48"/>
  <c r="BE115"/>
  <c r="BE123"/>
  <c r="BE142"/>
  <c r="BE155"/>
  <c r="BE176"/>
  <c r="BE178"/>
  <c r="BE186"/>
  <c r="BE190"/>
  <c r="BE225"/>
  <c r="J52"/>
  <c r="BE121"/>
  <c r="BE133"/>
  <c r="BE136"/>
  <c r="BE180"/>
  <c r="BE182"/>
  <c r="BE184"/>
  <c r="BE210"/>
  <c r="BE217"/>
  <c r="BE219"/>
  <c r="BE221"/>
  <c r="BE233"/>
  <c r="BE237"/>
  <c i="2" r="F54"/>
  <c r="E94"/>
  <c r="J98"/>
  <c r="J101"/>
  <c r="BE107"/>
  <c r="BE115"/>
  <c r="BE117"/>
  <c r="BE123"/>
  <c r="BE143"/>
  <c r="BE152"/>
  <c r="BE169"/>
  <c r="BE171"/>
  <c r="BE173"/>
  <c r="BE181"/>
  <c r="BE188"/>
  <c r="BE222"/>
  <c r="BE228"/>
  <c r="BE254"/>
  <c r="BE261"/>
  <c r="BE275"/>
  <c r="BE284"/>
  <c r="BE293"/>
  <c r="BE296"/>
  <c r="BE307"/>
  <c r="BE320"/>
  <c r="BE333"/>
  <c r="BE362"/>
  <c r="BE372"/>
  <c r="BE389"/>
  <c r="BE392"/>
  <c r="BE420"/>
  <c r="BE433"/>
  <c r="BE434"/>
  <c r="BE470"/>
  <c r="BE473"/>
  <c r="BE479"/>
  <c r="BE481"/>
  <c r="BE495"/>
  <c r="BE510"/>
  <c r="BE533"/>
  <c r="J54"/>
  <c r="BE119"/>
  <c r="BE137"/>
  <c r="BE177"/>
  <c r="BE185"/>
  <c r="BE190"/>
  <c r="BE192"/>
  <c r="BE201"/>
  <c r="BE206"/>
  <c r="BE234"/>
  <c r="BE257"/>
  <c r="BE268"/>
  <c r="BE270"/>
  <c r="BE287"/>
  <c r="BE298"/>
  <c r="BE302"/>
  <c r="BE312"/>
  <c r="BE344"/>
  <c r="BE357"/>
  <c r="BE368"/>
  <c r="BE370"/>
  <c r="BE387"/>
  <c r="BE403"/>
  <c r="BE405"/>
  <c r="BE411"/>
  <c r="BE413"/>
  <c r="BE416"/>
  <c r="BE422"/>
  <c r="BE438"/>
  <c r="BE445"/>
  <c r="BE453"/>
  <c r="BE475"/>
  <c r="BE477"/>
  <c r="BE505"/>
  <c r="BE519"/>
  <c r="BE542"/>
  <c r="BE545"/>
  <c r="BE548"/>
  <c r="BE551"/>
  <c r="BE555"/>
  <c r="F55"/>
  <c r="BE111"/>
  <c r="BE113"/>
  <c r="BE128"/>
  <c r="BE135"/>
  <c r="BE150"/>
  <c r="BE154"/>
  <c r="BE156"/>
  <c r="BE161"/>
  <c r="BE163"/>
  <c r="BE211"/>
  <c r="BE216"/>
  <c r="BE220"/>
  <c r="BE226"/>
  <c r="BE265"/>
  <c r="BE273"/>
  <c r="BE280"/>
  <c r="BE282"/>
  <c r="BE300"/>
  <c r="BE304"/>
  <c r="BE314"/>
  <c r="BE317"/>
  <c r="BE364"/>
  <c r="BE394"/>
  <c r="BE395"/>
  <c r="BE396"/>
  <c r="BE398"/>
  <c r="BE401"/>
  <c r="BE410"/>
  <c r="BE414"/>
  <c r="BE417"/>
  <c r="BE435"/>
  <c r="BE447"/>
  <c r="BE449"/>
  <c r="BE451"/>
  <c r="BE455"/>
  <c r="BE458"/>
  <c r="BE462"/>
  <c r="BE466"/>
  <c r="BE483"/>
  <c r="BE486"/>
  <c r="BE489"/>
  <c r="BE491"/>
  <c r="BE503"/>
  <c r="BE528"/>
  <c r="BE539"/>
  <c r="BE109"/>
  <c r="BE125"/>
  <c r="BE139"/>
  <c r="BE141"/>
  <c r="BE146"/>
  <c r="BE148"/>
  <c r="BE159"/>
  <c r="BE165"/>
  <c r="BE167"/>
  <c r="BE196"/>
  <c r="BE209"/>
  <c r="BE218"/>
  <c r="BE224"/>
  <c r="BE230"/>
  <c r="BE237"/>
  <c r="BE239"/>
  <c r="BE247"/>
  <c r="BE249"/>
  <c r="BE251"/>
  <c r="BE278"/>
  <c r="BE289"/>
  <c r="BE291"/>
  <c r="BE309"/>
  <c r="BE322"/>
  <c r="BE355"/>
  <c r="BE360"/>
  <c r="BE366"/>
  <c r="BE374"/>
  <c r="BE385"/>
  <c r="BE407"/>
  <c r="BE408"/>
  <c r="BE419"/>
  <c r="BE423"/>
  <c r="BE424"/>
  <c r="BE425"/>
  <c r="BE427"/>
  <c r="BE429"/>
  <c r="BE431"/>
  <c r="BE448"/>
  <c r="BE460"/>
  <c r="BE499"/>
  <c r="BE501"/>
  <c r="BE507"/>
  <c r="BE515"/>
  <c r="BE524"/>
  <c r="BE537"/>
  <c r="F36"/>
  <c i="1" r="BC55"/>
  <c i="3" r="J34"/>
  <c i="1" r="AW56"/>
  <c i="4" r="F34"/>
  <c i="1" r="BA57"/>
  <c i="2" r="F37"/>
  <c i="1" r="BD55"/>
  <c i="3" r="F36"/>
  <c i="1" r="BC56"/>
  <c i="3" r="F34"/>
  <c i="1" r="BA56"/>
  <c i="4" r="F35"/>
  <c i="1" r="BB57"/>
  <c i="5" r="F35"/>
  <c i="1" r="BB58"/>
  <c i="3" r="F37"/>
  <c i="1" r="BD56"/>
  <c i="5" r="F34"/>
  <c i="1" r="BA58"/>
  <c i="4" r="F37"/>
  <c i="1" r="BD57"/>
  <c i="4" r="F36"/>
  <c i="1" r="BC57"/>
  <c i="2" r="F34"/>
  <c i="1" r="BA55"/>
  <c i="2" r="J34"/>
  <c i="1" r="AW55"/>
  <c i="2" r="F35"/>
  <c i="1" r="BB55"/>
  <c i="4" r="J34"/>
  <c i="1" r="AW57"/>
  <c i="5" r="F37"/>
  <c i="1" r="BD58"/>
  <c i="3" r="F35"/>
  <c i="1" r="BB56"/>
  <c i="5" r="F36"/>
  <c i="1" r="BC58"/>
  <c i="5" r="J34"/>
  <c i="1" r="AW58"/>
  <c i="5" l="1" r="T88"/>
  <c i="2" r="P105"/>
  <c i="3" r="T90"/>
  <c i="2" r="R259"/>
  <c i="3" r="T131"/>
  <c i="4" r="R84"/>
  <c i="2" r="P259"/>
  <c i="5" r="P88"/>
  <c i="1" r="AU58"/>
  <c i="3" r="P131"/>
  <c i="2" r="R104"/>
  <c i="5" r="BK88"/>
  <c r="J88"/>
  <c r="J59"/>
  <c i="3" r="P89"/>
  <c i="1" r="AU56"/>
  <c i="2" r="BK105"/>
  <c r="J105"/>
  <c r="J60"/>
  <c i="5" r="R88"/>
  <c i="2" r="T259"/>
  <c r="T104"/>
  <c r="T105"/>
  <c i="3" r="BK90"/>
  <c r="J90"/>
  <c r="J60"/>
  <c i="2" r="BK553"/>
  <c r="J553"/>
  <c r="J83"/>
  <c i="4" r="BK92"/>
  <c r="J92"/>
  <c r="J62"/>
  <c r="BK85"/>
  <c r="J85"/>
  <c r="J60"/>
  <c i="5" r="J89"/>
  <c r="J60"/>
  <c i="3" r="BK131"/>
  <c r="J131"/>
  <c r="J65"/>
  <c i="2" r="BK104"/>
  <c r="J104"/>
  <c i="3" r="J33"/>
  <c i="1" r="AV56"/>
  <c r="AT56"/>
  <c i="2" r="J33"/>
  <c i="1" r="AV55"/>
  <c r="AT55"/>
  <c i="3" r="F33"/>
  <c i="1" r="AZ56"/>
  <c r="BA54"/>
  <c r="AW54"/>
  <c r="AK30"/>
  <c r="BD54"/>
  <c r="W33"/>
  <c r="BC54"/>
  <c r="AY54"/>
  <c i="4" r="F33"/>
  <c i="1" r="AZ57"/>
  <c i="4" r="J33"/>
  <c i="1" r="AV57"/>
  <c r="AT57"/>
  <c i="5" r="J33"/>
  <c i="1" r="AV58"/>
  <c r="AT58"/>
  <c r="BB54"/>
  <c r="W31"/>
  <c i="2" r="J30"/>
  <c i="1" r="AG55"/>
  <c i="5" r="F33"/>
  <c i="1" r="AZ58"/>
  <c i="2" r="F33"/>
  <c i="1" r="AZ55"/>
  <c i="3" l="1" r="T89"/>
  <c i="2" r="P104"/>
  <c i="1" r="AU55"/>
  <c i="3" r="BK89"/>
  <c r="J89"/>
  <c r="J59"/>
  <c i="4" r="BK84"/>
  <c r="J84"/>
  <c r="J59"/>
  <c i="1" r="AN55"/>
  <c i="2" r="J59"/>
  <c r="J39"/>
  <c i="1" r="AX54"/>
  <c r="AU54"/>
  <c r="W30"/>
  <c i="5" r="J30"/>
  <c i="1" r="AG58"/>
  <c r="W32"/>
  <c r="AZ54"/>
  <c r="W29"/>
  <c i="5" l="1" r="J39"/>
  <c i="1" r="AN58"/>
  <c i="4" r="J30"/>
  <c i="1" r="AG57"/>
  <c i="3" r="J30"/>
  <c i="1" r="AG56"/>
  <c r="AV54"/>
  <c r="AK29"/>
  <c i="4" l="1" r="J39"/>
  <c i="3" r="J39"/>
  <c i="1" r="AN56"/>
  <c r="AN57"/>
  <c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<sst xmlns="http://schemas.openxmlformats.org/spreadsheetml/2006/main">
  <si>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</si>
  <si>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</si>
  <si>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</si>
  <si>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</si>
  <si>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</si>
  <si>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{b680ec5a-3983-47b4-b4c3-93a294e54c0f}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</si>
  <si>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</si>
  <si>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</si>
  <si>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</si>
  <si>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</si>
  <si>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</si>
  <si>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</si>
  <si>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</si>
  <si>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</si>
  <si>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Sa21061b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</si>
  <si>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</si>
  <si>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</si>
  <si>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773 - Kulturni dum Lahost - vnitřní úpravy</t>
  </si>
  <si>
    <t>KSO:</t>
  </si>
  <si>
    <t/>
  </si>
  <si>
    <t>CC-CZ:</t>
  </si>
  <si>
    <t>Místo:</t>
  </si>
  <si>
    <t xml:space="preserve"> </t>
  </si>
  <si>
    <t>Datum:</t>
  </si>
  <si>
    <t>16. 4. 2021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</si>
  <si>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</si>
  <si>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</si>
  <si>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</si>
  <si>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</si>
  <si>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</si>
  <si>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</si>
  <si>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</si>
  <si>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</si>
  <si>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</si>
  <si>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</si>
  <si>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</si>
  <si>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</si>
  <si>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</si>
  <si>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</si>
  <si>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</si>
  <si>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</si>
  <si>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</si>
  <si>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</si>
  <si>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</si>
  <si>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</si>
  <si>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</si>
  <si>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</si>
  <si>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</si>
  <si>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</si>
  <si>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</si>
  <si>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</si>
  <si>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</si>
  <si>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</si>
  <si>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</si>
  <si>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</si>
  <si>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</si>
  <si>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</si>
  <si>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</si>
  <si>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</si>
  <si>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</si>
  <si>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</si>
  <si>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</si>
  <si>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</si>
  <si>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</si>
  <si>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</si>
  <si>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</si>
  <si>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</si>
  <si>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</si>
  <si>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</si>
  <si>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</si>
  <si>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</si>
  <si>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</si>
  <si>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</si>
  <si>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</si>
  <si>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773a</t>
  </si>
  <si>
    <t>Stavební část</t>
  </si>
  <si>
    <t>STA</t>
  </si>
  <si>
    <t>1</t>
  </si>
  <si>
    <t>{7387ad66-ee05-458b-b367-48002c8c0eb3}</t>
  </si>
  <si>
    <t>2</t>
  </si>
  <si>
    <t>773d</t>
  </si>
  <si>
    <t>ZTI</t>
  </si>
  <si>
    <t>{9ba55b81-8182-4229-a7ad-838951540aab}</t>
  </si>
  <si>
    <t>773e</t>
  </si>
  <si>
    <t>VZT</t>
  </si>
  <si>
    <t>{812371ee-e163-4ab0-873f-94a0985dcbd1}</t>
  </si>
  <si>
    <t>773b</t>
  </si>
  <si>
    <t>Elektroinstalace</t>
  </si>
  <si>
    <t>{d33bc65b-8393-4ddd-bc85-061e2f81c259}</t>
  </si>
  <si>
    <t>KRYCÍ LIST SOUPISU PRACÍ</t>
  </si>
  <si>
    <t>Objekt:</t>
  </si>
  <si>
    <t>773a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</si>
  <si>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</si>
  <si>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</si>
  <si>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</si>
  <si>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</si>
  <si>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</si>
  <si>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</si>
  <si>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</si>
  <si>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</si>
  <si>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</si>
  <si>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</si>
  <si>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</si>
  <si>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</si>
  <si>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</si>
  <si>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</si>
  <si>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</si>
  <si>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</si>
  <si>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</si>
  <si>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</si>
  <si>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</si>
  <si>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</si>
  <si>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</si>
  <si>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</si>
  <si>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</si>
  <si>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</si>
  <si>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</si>
  <si>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</si>
  <si>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</si>
  <si>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</si>
  <si>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</si>
  <si>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</si>
  <si>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</si>
  <si>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</si>
  <si>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</si>
  <si>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</si>
  <si>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</si>
  <si>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</si>
  <si>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</si>
  <si>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</si>
  <si>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</si>
  <si>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</si>
  <si>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</si>
  <si>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</si>
  <si>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</si>
  <si>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</si>
  <si>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</si>
  <si>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</si>
  <si>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</si>
  <si>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113106271</t>
  </si>
  <si>
    <t>Rozebrání dlažeb a dílců vozovek a ploch s přemístěním hmot na skládku na vzdálenost do 3 m nebo s naložením na dopravní prostředek, s jakoukoliv výplní spár strojně plochy jednotlivě přes 50 m2 do 200 m2 ze zámkové dlažby s ložem z kameniva</t>
  </si>
  <si>
    <t>m2</t>
  </si>
  <si>
    <t>CS ÚRS 2021 02</t>
  </si>
  <si>
    <t>4</t>
  </si>
  <si>
    <t>-502204309</t>
  </si>
  <si>
    <t>Online PSC</t>
  </si>
  <si>
    <t>https://podminky.urs.cz/item/CS_URS_2021_02/113106271</t>
  </si>
  <si>
    <t>113107512</t>
  </si>
  <si>
    <t>Odstranění podkladů nebo krytů při překopech inženýrských sítí s přemístěním hmot na skládku ve vzdálenosti do 3 m nebo s naložením na dopravní prostředek strojně plochy jednotlivě přes 15 m2 z kameniva těženého, o tl. vrstvy přes 100 do 200 mm</t>
  </si>
  <si>
    <t>725708805</t>
  </si>
  <si>
    <t>https://podminky.urs.cz/item/CS_URS_2021_02/113107512</t>
  </si>
  <si>
    <t>3</t>
  </si>
  <si>
    <t>113107532</t>
  </si>
  <si>
    <t>Odstranění podkladů nebo krytů při překopech inženýrských sítí s přemístěním hmot na skládku ve vzdálenosti do 3 m nebo s naložením na dopravní prostředek strojně plochy jednotlivě přes 15 m2 z betonu prostého, o tl. vrstvy přes 150 do 300 mm</t>
  </si>
  <si>
    <t>-1761356108</t>
  </si>
  <si>
    <t>https://podminky.urs.cz/item/CS_URS_2021_02/113107532</t>
  </si>
  <si>
    <t>113107542</t>
  </si>
  <si>
    <t>Odstranění podkladů nebo krytů při překopech inženýrských sítí s přemístěním hmot na skládku ve vzdálenosti do 3 m nebo s naložením na dopravní prostředek strojně plochy jednotlivě přes 15 m2 živičných, o tl. vrstvy přes 50 do 100 mm</t>
  </si>
  <si>
    <t>-1335671728</t>
  </si>
  <si>
    <t>https://podminky.urs.cz/item/CS_URS_2021_02/113107542</t>
  </si>
  <si>
    <t>5</t>
  </si>
  <si>
    <t>119003227</t>
  </si>
  <si>
    <t>Pomocné konstrukce při zabezpečení výkopu svislé ocelové mobilní oplocení, výšky přes 1,5 do 2,2 m panely vyplněné dráty zřízení</t>
  </si>
  <si>
    <t>m</t>
  </si>
  <si>
    <t>133041722</t>
  </si>
  <si>
    <t>https://podminky.urs.cz/item/CS_URS_2021_02/119003227</t>
  </si>
  <si>
    <t>6</t>
  </si>
  <si>
    <t>119003228</t>
  </si>
  <si>
    <t>Pomocné konstrukce při zabezpečení výkopu svislé ocelové mobilní oplocení, výšky přes 1,5 do 2,2 m panely vyplněné dráty odstranění</t>
  </si>
  <si>
    <t>668898306</t>
  </si>
  <si>
    <t>https://podminky.urs.cz/item/CS_URS_2021_02/119003228</t>
  </si>
  <si>
    <t>7</t>
  </si>
  <si>
    <t>132253102</t>
  </si>
  <si>
    <t>Hloubení nezapažených rýh šířky do 800 mm strojně s urovnáním dna do předepsaného profilu a spádu v omezeném prostoru v hornině třídy těžitelnosti I skupiny 3 přes 20 do 50 m3</t>
  </si>
  <si>
    <t>m3</t>
  </si>
  <si>
    <t>https://podminky.urs.cz/item/CS_URS_2021_02/132253102</t>
  </si>
  <si>
    <t>VV</t>
  </si>
  <si>
    <t>0,5*0,5*(35,95*2+16,35*2-1,55-2,94-1,25+2) "kolem objektu"</t>
  </si>
  <si>
    <t>Součet</t>
  </si>
  <si>
    <t>8</t>
  </si>
  <si>
    <t>174101101</t>
  </si>
  <si>
    <t>Zásyp sypaninou z jakékoliv horniny strojně s uložením výkopku ve vrstvách se zhutněním jam, šachet, rýh nebo kolem objektů v těchto vykopávkách</t>
  </si>
  <si>
    <t>https://podminky.urs.cz/item/CS_URS_2021_02/174101101</t>
  </si>
  <si>
    <t>9</t>
  </si>
  <si>
    <t>181912112</t>
  </si>
  <si>
    <t>Úprava pláně vyrovnáním výškových rozdílů ručně v hornině třídy těžitelnosti I skupiny 3 se zhutněním</t>
  </si>
  <si>
    <t>-2017021023</t>
  </si>
  <si>
    <t>https://podminky.urs.cz/item/CS_URS_2021_02/181912112</t>
  </si>
  <si>
    <t>Svislé a kompletní konstrukce</t>
  </si>
  <si>
    <t>10</t>
  </si>
  <si>
    <t>311231126</t>
  </si>
  <si>
    <t>Zdivo z cihel pálených nosné z cihel plných dl. 290 mm P 20 až 25, na maltu MC-5 nebo MC-10</t>
  </si>
  <si>
    <t>https://podminky.urs.cz/item/CS_URS_2021_02/311231126</t>
  </si>
  <si>
    <t>0,5*(0,8*0,54+0,5*0,54+0,8*0,54+1,1*0,54+1,2*0,54+1,4*0,54+1,2*1,12+1,1*1,12+2,2*2)</t>
  </si>
  <si>
    <t>0,35*2*(2,8+0,5+0,4+2,8+0,4+1,65+1,25+1+1,5+1)</t>
  </si>
  <si>
    <t>Mezisoučet</t>
  </si>
  <si>
    <t>-14,364*0,5</t>
  </si>
  <si>
    <t>11</t>
  </si>
  <si>
    <t>317168022</t>
  </si>
  <si>
    <t>Překlady keramické ploché osazené do maltového lože, výšky překladu 71 mm šířky 145 mm, délky 1250 mm</t>
  </si>
  <si>
    <t>kus</t>
  </si>
  <si>
    <t>https://podminky.urs.cz/item/CS_URS_2021_02/317168022</t>
  </si>
  <si>
    <t>12</t>
  </si>
  <si>
    <t>317168052</t>
  </si>
  <si>
    <t>Překlady keramické vysoké osazené do maltového lože, šířky překladu 70 mm výšky 238 mm, délky 1250 mm</t>
  </si>
  <si>
    <t>https://podminky.urs.cz/item/CS_URS_2021_02/317168052</t>
  </si>
  <si>
    <t>13</t>
  </si>
  <si>
    <t>317168054</t>
  </si>
  <si>
    <t>Překlady keramické vysoké osazené do maltového lože, šířky překladu 70 mm výšky 238 mm, délky 1750 mm</t>
  </si>
  <si>
    <t>1655084797</t>
  </si>
  <si>
    <t>https://podminky.urs.cz/item/CS_URS_2021_02/317168054</t>
  </si>
  <si>
    <t>14</t>
  </si>
  <si>
    <t>317168055</t>
  </si>
  <si>
    <t>Překlady keramické vysoké osazené do maltového lože, šířky překladu 70 mm výšky 238 mm, délky 2000 mm</t>
  </si>
  <si>
    <t>1874208624</t>
  </si>
  <si>
    <t>https://podminky.urs.cz/item/CS_URS_2021_02/317168055</t>
  </si>
  <si>
    <t>317941121</t>
  </si>
  <si>
    <t>Osazování ocelových válcovaných nosníků na zdivu I nebo IE nebo U nebo UE nebo L do č. 12 nebo výšky do 120 mm</t>
  </si>
  <si>
    <t>t</t>
  </si>
  <si>
    <t>https://podminky.urs.cz/item/CS_URS_2021_02/317941121</t>
  </si>
  <si>
    <t>0,411+0,04+0,574</t>
  </si>
  <si>
    <t>16</t>
  </si>
  <si>
    <t>M</t>
  </si>
  <si>
    <t>13010742</t>
  </si>
  <si>
    <t>ocel profilová IPE 100 jakost 11 375</t>
  </si>
  <si>
    <t>CS ÚRS 2021 01</t>
  </si>
  <si>
    <t>8,5*(9*1,2+3*1,5+3*1,1+3*2,6+12*1,5+3*1,3)/1000</t>
  </si>
  <si>
    <t>17</t>
  </si>
  <si>
    <t>13010422</t>
  </si>
  <si>
    <t>úhelník ocelový rovnostranný jakost 11 375 50x50x6mm</t>
  </si>
  <si>
    <t>-513891885</t>
  </si>
  <si>
    <t>4,5*8*1,1/1000</t>
  </si>
  <si>
    <t>18</t>
  </si>
  <si>
    <t>13010744</t>
  </si>
  <si>
    <t>ocel profilová IPE 120 jakost 11 375</t>
  </si>
  <si>
    <t>11*(2*3,75+3*2,05+3*1,9+12*2,3+3*1,75)/1000</t>
  </si>
  <si>
    <t>19</t>
  </si>
  <si>
    <t>317941123</t>
  </si>
  <si>
    <t>Osazování ocelových válcovaných nosníků na zdivu I nebo IE nebo U nebo UE nebo L č. 14 až 22 nebo výšky do 220 mm</t>
  </si>
  <si>
    <t>20</t>
  </si>
  <si>
    <t>https://podminky.urs.cz/item/CS_URS_2021_02/317941123</t>
  </si>
  <si>
    <t>13010936</t>
  </si>
  <si>
    <t>ocel profilová UPE 180 jakost 11 375</t>
  </si>
  <si>
    <t>22</t>
  </si>
  <si>
    <t>20*2*5/1000</t>
  </si>
  <si>
    <t>317998112</t>
  </si>
  <si>
    <t>Izolace tepelná mezi překlady z pěnového polystyrenu výšky 24 cm, tloušťky přes 50 do 70 mm</t>
  </si>
  <si>
    <t>-1015866780</t>
  </si>
  <si>
    <t>https://podminky.urs.cz/item/CS_URS_2021_02/317998112</t>
  </si>
  <si>
    <t>Komunikace pozemní</t>
  </si>
  <si>
    <t>29</t>
  </si>
  <si>
    <t>564231111</t>
  </si>
  <si>
    <t>Podklad nebo podsyp ze štěrkopísku ŠP s rozprostřením, vlhčením a zhutněním, po zhutnění tl. 100 mm</t>
  </si>
  <si>
    <t>-467055532</t>
  </si>
  <si>
    <t>https://podminky.urs.cz/item/CS_URS_2021_02/564231111</t>
  </si>
  <si>
    <t>30</t>
  </si>
  <si>
    <t>564742111</t>
  </si>
  <si>
    <t>Podklad nebo kryt z vibrovaného štěrku VŠ s rozprostřením, vlhčením a zhutněním, po zhutnění tl. 120 mm</t>
  </si>
  <si>
    <t>109750300</t>
  </si>
  <si>
    <t>https://podminky.urs.cz/item/CS_URS_2021_02/564742111</t>
  </si>
  <si>
    <t>31</t>
  </si>
  <si>
    <t>596212212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</si>
  <si>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100 do 300 m2</t>
  </si>
  <si>
    <t>34</t>
  </si>
  <si>
    <t>https://podminky.urs.cz/item/CS_URS_2021_02/596212212</t>
  </si>
  <si>
    <t>32</t>
  </si>
  <si>
    <t>59245020</t>
  </si>
  <si>
    <t>dlažba tvar obdélník betonová 200x100x80mm přírodní</t>
  </si>
  <si>
    <t>36</t>
  </si>
  <si>
    <t>Úpravy povrchů, podlahy a osazování výplní</t>
  </si>
  <si>
    <t>33</t>
  </si>
  <si>
    <t>611142001</t>
  </si>
  <si>
    <t>Potažení vnitřních ploch pletivem v ploše nebo pruzích, na plném podkladu sklovláknitým vtlačením do tmelu stropů</t>
  </si>
  <si>
    <t>38</t>
  </si>
  <si>
    <t>https://podminky.urs.cz/item/CS_URS_2021_02/611142001</t>
  </si>
  <si>
    <t>611321141</t>
  </si>
  <si>
    <t>Omítka vápenocementová vnitřních ploch nanášená ručně dvouvrstvá, tloušťky jádrové omítky do 10 mm a tloušťky štuku do 3 mm štuková vodorovných konstrukcí stropů rovných</t>
  </si>
  <si>
    <t>40</t>
  </si>
  <si>
    <t>https://podminky.urs.cz/item/CS_URS_2021_02/611321141</t>
  </si>
  <si>
    <t>612142001</t>
  </si>
  <si>
    <t>Potažení vnitřních ploch pletivem v ploše nebo pruzích, na plném podkladu sklovláknitým vtlačením do tmelu stěn</t>
  </si>
  <si>
    <t>44</t>
  </si>
  <si>
    <t>https://podminky.urs.cz/item/CS_URS_2021_02/612142001</t>
  </si>
  <si>
    <t>37</t>
  </si>
  <si>
    <t>612321141</t>
  </si>
  <si>
    <t>Omítka vápenocementová vnitřních ploch nanášená ručně dvouvrstvá, tloušťky jádrové omítky do 10 mm a tloušťky štuku do 3 mm štuková svislých konstrukcí stěn</t>
  </si>
  <si>
    <t>46</t>
  </si>
  <si>
    <t>https://podminky.urs.cz/item/CS_URS_2021_02/612321141</t>
  </si>
  <si>
    <t>720,858</t>
  </si>
  <si>
    <t>612325422</t>
  </si>
  <si>
    <t>Oprava vápenocementové omítky vnitřních ploch štukové dvouvrstvé, tloušťky do 20 mm a tloušťky štuku do 3 mm stěn, v rozsahu opravované plochy přes 10 do 30%</t>
  </si>
  <si>
    <t>48</t>
  </si>
  <si>
    <t>https://podminky.urs.cz/item/CS_URS_2021_02/612325422</t>
  </si>
  <si>
    <t>720,858-192,318</t>
  </si>
  <si>
    <t>66</t>
  </si>
  <si>
    <t>631311125</t>
  </si>
  <si>
    <t>Mazanina z betonu prostého bez zvýšených nároků na prostředí tl. přes 80 do 120 mm tř. C 20/25</t>
  </si>
  <si>
    <t>96</t>
  </si>
  <si>
    <t>https://podminky.urs.cz/item/CS_URS_2021_02/631311125</t>
  </si>
  <si>
    <t>422,93*0,085</t>
  </si>
  <si>
    <t>67</t>
  </si>
  <si>
    <t>98</t>
  </si>
  <si>
    <t>P</t>
  </si>
  <si>
    <t>Poznámka k položce:_x000d_
Poznámka k položce: Střecha</t>
  </si>
  <si>
    <t>68</t>
  </si>
  <si>
    <t>631319012</t>
  </si>
  <si>
    <t>Příplatek k cenám mazanin za úpravu povrchu mazaniny přehlazením, mazanina tl. přes 80 do 120 mm</t>
  </si>
  <si>
    <t>100</t>
  </si>
  <si>
    <t>https://podminky.urs.cz/item/CS_URS_2021_02/631319012</t>
  </si>
  <si>
    <t>69</t>
  </si>
  <si>
    <t>102</t>
  </si>
  <si>
    <t>70</t>
  </si>
  <si>
    <t>631362021</t>
  </si>
  <si>
    <t>Výztuž mazanin ze svařovaných sítí z drátů typu KARI</t>
  </si>
  <si>
    <t>104</t>
  </si>
  <si>
    <t>https://podminky.urs.cz/item/CS_URS_2021_02/631362021</t>
  </si>
  <si>
    <t>422,93*0,004</t>
  </si>
  <si>
    <t>71</t>
  </si>
  <si>
    <t>106</t>
  </si>
  <si>
    <t>76,163*0,004</t>
  </si>
  <si>
    <t>72</t>
  </si>
  <si>
    <t>632481213</t>
  </si>
  <si>
    <t>Separační vrstva k oddělení podlahových vrstev z polyetylénové fólie</t>
  </si>
  <si>
    <t>-2038313759</t>
  </si>
  <si>
    <t>https://podminky.urs.cz/item/CS_URS_2021_02/632481213</t>
  </si>
  <si>
    <t>422,93</t>
  </si>
  <si>
    <t>7,616/0,085</t>
  </si>
  <si>
    <t>73</t>
  </si>
  <si>
    <t>634112112</t>
  </si>
  <si>
    <t>Obvodová dilatace mezi stěnou a mazaninou nebo potěrem podlahovým páskem z pěnového PE tl. do 10 mm, výšky 100 mm</t>
  </si>
  <si>
    <t>-601056532</t>
  </si>
  <si>
    <t>https://podminky.urs.cz/item/CS_URS_2021_02/634112112</t>
  </si>
  <si>
    <t>41,3+19,1+36,78+11,8+5,8+4,2+48,3+29,5+7,6+8,44+5,8+7,5+10,1+4,2+4,2+4,6+7,2+8,5+5,4+10,9+5,9+17,5+31,7+16,1+5,98+4,4+5,98+4,4+15,9</t>
  </si>
  <si>
    <t>74</t>
  </si>
  <si>
    <t>637121113</t>
  </si>
  <si>
    <t>Okapový chodník z kameniva s udusáním a urovnáním povrchu z kačírku tl. 200 mm</t>
  </si>
  <si>
    <t>110</t>
  </si>
  <si>
    <t>https://podminky.urs.cz/item/CS_URS_2021_02/637121113</t>
  </si>
  <si>
    <t>75</t>
  </si>
  <si>
    <t>637311122</t>
  </si>
  <si>
    <t>Okapový chodník z obrubníků betonových chodníkových, se zalitím spár cementovou maltou do lože z betonu prostého, z obrubníků stojatých</t>
  </si>
  <si>
    <t>112</t>
  </si>
  <si>
    <t>https://podminky.urs.cz/item/CS_URS_2021_02/637311122</t>
  </si>
  <si>
    <t>35,95-1,45+16,35-1,45+3,5</t>
  </si>
  <si>
    <t>Ostatní konstrukce a práce, bourání</t>
  </si>
  <si>
    <t>76</t>
  </si>
  <si>
    <t>916231212</t>
  </si>
  <si>
    <t>Osazení chodníkového obrubníku betonového se zřízením lože, s vyplněním a zatřením spár cementovou maltou stojatého bez boční opěry, do lože z betonu prostého</t>
  </si>
  <si>
    <t>347016497</t>
  </si>
  <si>
    <t>https://podminky.urs.cz/item/CS_URS_2021_02/916231212</t>
  </si>
  <si>
    <t>77</t>
  </si>
  <si>
    <t>59217017</t>
  </si>
  <si>
    <t>obrubník betonový chodníkový 1000x100x250mm</t>
  </si>
  <si>
    <t>-2094021138</t>
  </si>
  <si>
    <t>60*1,02 'Přepočtené koeficientem množství</t>
  </si>
  <si>
    <t>78</t>
  </si>
  <si>
    <t>919735112</t>
  </si>
  <si>
    <t>Řezání stávajícího živičného krytu nebo podkladu hloubky přes 50 do 100 mm</t>
  </si>
  <si>
    <t>1228288499</t>
  </si>
  <si>
    <t>https://podminky.urs.cz/item/CS_URS_2021_02/919735112</t>
  </si>
  <si>
    <t>79</t>
  </si>
  <si>
    <t>919735124</t>
  </si>
  <si>
    <t>Řezání stávajícího betonového krytu nebo podkladu hloubky přes 150 do 200 mm</t>
  </si>
  <si>
    <t>2141053570</t>
  </si>
  <si>
    <t>https://podminky.urs.cz/item/CS_URS_2021_02/919735124</t>
  </si>
  <si>
    <t>87</t>
  </si>
  <si>
    <t>952901111</t>
  </si>
  <si>
    <t>Vyčištění budov nebo objektů před předáním do užívání budov bytové nebo občanské výstavby, světlé výšky podlaží do 4 m</t>
  </si>
  <si>
    <t>126</t>
  </si>
  <si>
    <t>https://podminky.urs.cz/item/CS_URS_2021_02/952901111</t>
  </si>
  <si>
    <t>307</t>
  </si>
  <si>
    <t>953961114</t>
  </si>
  <si>
    <t>Kotvy chemické s vyvrtáním otvoru do betonu, železobetonu nebo tvrdého kamene tmel, velikost M 16, hloubka 125 mm</t>
  </si>
  <si>
    <t>-359512474</t>
  </si>
  <si>
    <t>https://podminky.urs.cz/item/CS_URS_2021_02/953961114</t>
  </si>
  <si>
    <t>308</t>
  </si>
  <si>
    <t>953965133</t>
  </si>
  <si>
    <t>Kotvy chemické s vyvrtáním otvoru kotevní šrouby pro chemické kotvy, velikost M 16, délka 300 mm</t>
  </si>
  <si>
    <t>1884070032</t>
  </si>
  <si>
    <t>https://podminky.urs.cz/item/CS_URS_2021_02/953965133</t>
  </si>
  <si>
    <t>93</t>
  </si>
  <si>
    <t>965042141</t>
  </si>
  <si>
    <t>Bourání mazanin betonových nebo z litého asfaltu tl. do 100 mm, plochy přes 4 m2</t>
  </si>
  <si>
    <t>136</t>
  </si>
  <si>
    <t>https://podminky.urs.cz/item/CS_URS_2021_02/965042141</t>
  </si>
  <si>
    <t>0,1*(14,6+3,27+3,27+15,6+20+138+17,8+4,8+56+12,6+8,2+12,1+14,1+3,6+18,6+12,1+3,51+7,94+4,84)</t>
  </si>
  <si>
    <t>973031324</t>
  </si>
  <si>
    <t>Vysekání výklenků nebo kapes ve zdivu z cihel na maltu vápennou nebo vápenocementovou kapes, plochy do 0,10 m2, hl. do 150 mm</t>
  </si>
  <si>
    <t>101050402</t>
  </si>
  <si>
    <t>https://podminky.urs.cz/item/CS_URS_2021_02/973031324</t>
  </si>
  <si>
    <t>2*(3*3+2+12+2+3+3+3+3+3+4*3+3+4*3+3+2+4+4+2)</t>
  </si>
  <si>
    <t>99</t>
  </si>
  <si>
    <t>978011191</t>
  </si>
  <si>
    <t>Otlučení vápenných nebo vápenocementových omítek vnitřních ploch stropů, v rozsahu přes 50 do 100 %</t>
  </si>
  <si>
    <t>146</t>
  </si>
  <si>
    <t>https://podminky.urs.cz/item/CS_URS_2021_02/978011191</t>
  </si>
  <si>
    <t>978013141</t>
  </si>
  <si>
    <t>Otlučení vápenných nebo vápenocementových omítek vnitřních ploch stěn s vyškrabáním spar, s očištěním zdiva, v rozsahu přes 10 do 30 %</t>
  </si>
  <si>
    <t>148</t>
  </si>
  <si>
    <t>https://podminky.urs.cz/item/CS_URS_2021_02/978013141</t>
  </si>
  <si>
    <t>2,66*(3,35+3,55*2+0,35*2+7,7*2+2,3+1,45+4,3)</t>
  </si>
  <si>
    <t>2,74*(3,35*3+6,2*2+2,55*2)</t>
  </si>
  <si>
    <t>4,925*(10*2+13,8*2)+3,825*(4,9*2+10)</t>
  </si>
  <si>
    <t>2,8*(3,2+3,8+0,35+1,4)+3,7*(13,85*2+3,25*2+4,8*2+4,55*2+3,1*2)</t>
  </si>
  <si>
    <t>997</t>
  </si>
  <si>
    <t>Přesun sutě</t>
  </si>
  <si>
    <t>997013213</t>
  </si>
  <si>
    <t>Vnitrostaveništní doprava suti a vybouraných hmot vodorovně do 50 m svisle ručně pro budovy a haly výšky přes 9 do 12 m</t>
  </si>
  <si>
    <t>152</t>
  </si>
  <si>
    <t>https://podminky.urs.cz/item/CS_URS_2021_02/997013213</t>
  </si>
  <si>
    <t>103</t>
  </si>
  <si>
    <t>997013501</t>
  </si>
  <si>
    <t>Odvoz suti a vybouraných hmot na skládku nebo meziskládku se složením, na vzdálenost do 1 km</t>
  </si>
  <si>
    <t>154</t>
  </si>
  <si>
    <t>https://podminky.urs.cz/item/CS_URS_2021_02/997013501</t>
  </si>
  <si>
    <t>997013509</t>
  </si>
  <si>
    <t>Odvoz suti a vybouraných hmot na skládku nebo meziskládku se složením, na vzdálenost Příplatek k ceně za každý další i započatý 1 km přes 1 km</t>
  </si>
  <si>
    <t>-1929116393</t>
  </si>
  <si>
    <t>https://podminky.urs.cz/item/CS_URS_2021_02/997013509</t>
  </si>
  <si>
    <t>237,313*25 'Přepočtené koeficientem množství</t>
  </si>
  <si>
    <t>105</t>
  </si>
  <si>
    <t>997013631</t>
  </si>
  <si>
    <t>Poplatek za uložení stavebního odpadu na skládce (skládkovné) směsného stavebního a demoličního zatříděného do Katalogu odpadů pod kódem 17 09 04</t>
  </si>
  <si>
    <t>158</t>
  </si>
  <si>
    <t>https://podminky.urs.cz/item/CS_URS_2021_02/997013631</t>
  </si>
  <si>
    <t>998</t>
  </si>
  <si>
    <t>Přesun hmot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</si>
  <si>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</si>
  <si>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</si>
  <si>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160</t>
  </si>
  <si>
    <t>https://podminky.urs.cz/item/CS_URS_2021_02/998017002</t>
  </si>
  <si>
    <t>PSV</t>
  </si>
  <si>
    <t>Práce a dodávky PSV</t>
  </si>
  <si>
    <t>711</t>
  </si>
  <si>
    <t>Izolace proti vodě, vlhkosti a plynům</t>
  </si>
  <si>
    <t>107</t>
  </si>
  <si>
    <t>711111001</t>
  </si>
  <si>
    <t>Provedení izolace proti zemní vlhkosti natěradly a tmely za studena na ploše vodorovné V nátěrem penetračním</t>
  </si>
  <si>
    <t>162</t>
  </si>
  <si>
    <t>https://podminky.urs.cz/item/CS_URS_2021_02/711111001</t>
  </si>
  <si>
    <t>370,93*2 "Přepočtené koeficientem množství</t>
  </si>
  <si>
    <t>108</t>
  </si>
  <si>
    <t>11163150</t>
  </si>
  <si>
    <t>lak penetrační asfaltový</t>
  </si>
  <si>
    <t>164</t>
  </si>
  <si>
    <t>741,86*0,0003 "Přepočtené koeficientem množství</t>
  </si>
  <si>
    <t>109</t>
  </si>
  <si>
    <t>711131101</t>
  </si>
  <si>
    <t>Provedení izolace proti zemní vlhkosti pásy na sucho AIP nebo tkaniny na ploše vodorovné V</t>
  </si>
  <si>
    <t>166</t>
  </si>
  <si>
    <t>https://podminky.urs.cz/item/CS_URS_2021_02/711131101</t>
  </si>
  <si>
    <t>62821109</t>
  </si>
  <si>
    <t>asfaltový pás separační s krycí vrstvou tl do 1,0mm, typu R</t>
  </si>
  <si>
    <t>168</t>
  </si>
  <si>
    <t>422,93*1,15 "Přepočtené koeficientem množství</t>
  </si>
  <si>
    <t>111</t>
  </si>
  <si>
    <t>711141559</t>
  </si>
  <si>
    <t>Provedení izolace proti zemní vlhkosti pásy přitavením NAIP na ploše vodorovné V</t>
  </si>
  <si>
    <t>170</t>
  </si>
  <si>
    <t>https://podminky.urs.cz/item/CS_URS_2021_02/711141559</t>
  </si>
  <si>
    <t>62832001</t>
  </si>
  <si>
    <t>pás asfaltový natavitelný oxidovaný tl 3,5mm typu V60 S35 s vložkou ze skleněné rohože, s jemnozrnným minerálním posypem</t>
  </si>
  <si>
    <t>172</t>
  </si>
  <si>
    <t>370,93*1,15 "Přepočtené koeficientem množství</t>
  </si>
  <si>
    <t>113</t>
  </si>
  <si>
    <t>711748088</t>
  </si>
  <si>
    <t>Provedení detailů pásy přitavením opracování kotevních prostupů</t>
  </si>
  <si>
    <t>-1263153718</t>
  </si>
  <si>
    <t>https://podminky.urs.cz/item/CS_URS_2021_02/711748088</t>
  </si>
  <si>
    <t>114</t>
  </si>
  <si>
    <t>-1377668182</t>
  </si>
  <si>
    <t>15*0,126 'Přepočtené koeficientem množství</t>
  </si>
  <si>
    <t>115</t>
  </si>
  <si>
    <t>998711102</t>
  </si>
  <si>
    <t>Přesun hmot pro izolace proti vodě, vlhkosti a plynům stanovený z hmotnosti přesunovaného materiálu vodorovná dopravní vzdálenost do 50 m v objektech výšky přes 6 do 12 m</t>
  </si>
  <si>
    <t>174</t>
  </si>
  <si>
    <t>https://podminky.urs.cz/item/CS_URS_2021_02/998711102</t>
  </si>
  <si>
    <t>116</t>
  </si>
  <si>
    <t>998711181</t>
  </si>
  <si>
    <t>Přesun hmot pro izolace proti vodě, vlhkosti a plynům stanovený z hmotnosti přesunovaného materiálu Příplatek k cenám za přesun prováděný bez použití mechanizace pro jakoukoliv výšku objektu</t>
  </si>
  <si>
    <t>2105421479</t>
  </si>
  <si>
    <t>https://podminky.urs.cz/item/CS_URS_2021_02/998711181</t>
  </si>
  <si>
    <t>721</t>
  </si>
  <si>
    <t>Zdravotechnika - vnitřní kanalizace</t>
  </si>
  <si>
    <t>143</t>
  </si>
  <si>
    <t>721242105</t>
  </si>
  <si>
    <t>Lapače střešních splavenin polypropylenové (PP) se svislým odtokem DN 110</t>
  </si>
  <si>
    <t>-384856959</t>
  </si>
  <si>
    <t>https://podminky.urs.cz/item/CS_URS_2021_02/721242105</t>
  </si>
  <si>
    <t>144</t>
  </si>
  <si>
    <t>721242803</t>
  </si>
  <si>
    <t>Demontáž lapačů střešních splavenin DN 110</t>
  </si>
  <si>
    <t>1993781211</t>
  </si>
  <si>
    <t>https://podminky.urs.cz/item/CS_URS_2021_02/721242803</t>
  </si>
  <si>
    <t>145</t>
  </si>
  <si>
    <t>998721102</t>
  </si>
  <si>
    <t>Přesun hmot pro vnitřní kanalizace stanovený z hmotnosti přesunovaného materiálu vodorovná dopravní vzdálenost do 50 m v objektech výšky přes 6 do 12 m</t>
  </si>
  <si>
    <t>-400872922</t>
  </si>
  <si>
    <t>https://podminky.urs.cz/item/CS_URS_2021_02/998721102</t>
  </si>
  <si>
    <t>998721181</t>
  </si>
  <si>
    <t>Přesun hmot pro vnitřní kanalizace stanovený z hmotnosti přesunovaného materiálu Příplatek k ceně za přesun prováděný bez použití mechanizace pro jakoukoliv výšku objektu</t>
  </si>
  <si>
    <t>1815820230</t>
  </si>
  <si>
    <t>https://podminky.urs.cz/item/CS_URS_2021_02/998721181</t>
  </si>
  <si>
    <t>762</t>
  </si>
  <si>
    <t>Konstrukce tesařské</t>
  </si>
  <si>
    <t>151</t>
  </si>
  <si>
    <t>762342921</t>
  </si>
  <si>
    <t>Zalaťování otvoru ve střeše - montáž (materiál ve specifikaci) latěmi tl. do 32/50 mm, na vzdálenost do 0,50 m, otvoru plochy jednotlivě do 1 m2</t>
  </si>
  <si>
    <t>1268405666</t>
  </si>
  <si>
    <t>https://podminky.urs.cz/item/CS_URS_2021_02/762342921</t>
  </si>
  <si>
    <t>60514114</t>
  </si>
  <si>
    <t>řezivo jehličnaté lať impregnovaná dl 4 m</t>
  </si>
  <si>
    <t>-1656105656</t>
  </si>
  <si>
    <t>4*0,06*0,04*1,2</t>
  </si>
  <si>
    <t>153</t>
  </si>
  <si>
    <t>762343911</t>
  </si>
  <si>
    <t>Zabednění otvorů ve střeše prkny (materiál v ceně) tl. do 32 mm, otvoru plochy jednotlivě do 1 m2</t>
  </si>
  <si>
    <t>2100784917</t>
  </si>
  <si>
    <t>https://podminky.urs.cz/item/CS_URS_2021_02/762343911</t>
  </si>
  <si>
    <t>998762102</t>
  </si>
  <si>
    <t>Přesun hmot pro konstrukce tesařské stanovený z hmotnosti přesunovaného materiálu vodorovná dopravní vzdálenost do 50 m v objektech výšky přes 6 do 12 m</t>
  </si>
  <si>
    <t>1780762735</t>
  </si>
  <si>
    <t>https://podminky.urs.cz/item/CS_URS_2021_02/998762102</t>
  </si>
  <si>
    <t>155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</si>
  <si>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</si>
  <si>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</si>
  <si>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807012786</t>
  </si>
  <si>
    <t>https://podminky.urs.cz/item/CS_URS_2021_02/998762181</t>
  </si>
  <si>
    <t>763</t>
  </si>
  <si>
    <t>Konstrukce suché výstavby</t>
  </si>
  <si>
    <t>157</t>
  </si>
  <si>
    <t>763131714</t>
  </si>
  <si>
    <t>Podhled ze sádrokartonových desek ostatní práce a konstrukce na podhledech ze sádrokartonových desek základní penetrační nátěr</t>
  </si>
  <si>
    <t>222</t>
  </si>
  <si>
    <t>https://podminky.urs.cz/item/CS_URS_2021_02/763131714</t>
  </si>
  <si>
    <t>998763381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</si>
  <si>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</si>
  <si>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1187972349</t>
  </si>
  <si>
    <t>https://podminky.urs.cz/item/CS_URS_2021_02/998763381</t>
  </si>
  <si>
    <t>764</t>
  </si>
  <si>
    <t>Konstrukce klempířské</t>
  </si>
  <si>
    <t>171</t>
  </si>
  <si>
    <t>764001851</t>
  </si>
  <si>
    <t>Demontáž klempířských konstrukcí oplechování hřebene s větrací mřížkou nebo podkladním plechem do suti</t>
  </si>
  <si>
    <t>615213496</t>
  </si>
  <si>
    <t>https://podminky.urs.cz/item/CS_URS_2021_02/764001851</t>
  </si>
  <si>
    <t>764002841</t>
  </si>
  <si>
    <t>Demontáž klempířských konstrukcí oplechování horních ploch zdí a nadezdívek do suti</t>
  </si>
  <si>
    <t>-273939775</t>
  </si>
  <si>
    <t>https://podminky.urs.cz/item/CS_URS_2021_02/764002841</t>
  </si>
  <si>
    <t>48+12</t>
  </si>
  <si>
    <t>173</t>
  </si>
  <si>
    <t>764002851</t>
  </si>
  <si>
    <t>Demontáž klempířských konstrukcí oplechování parapetů do suti</t>
  </si>
  <si>
    <t>240</t>
  </si>
  <si>
    <t>https://podminky.urs.cz/item/CS_URS_2021_02/764002851</t>
  </si>
  <si>
    <t>0,6*2+1,05*2+1,2*2+1,25*3+1,4+1,65+1,7*2+2*2+5,61+11,79</t>
  </si>
  <si>
    <t>764002881</t>
  </si>
  <si>
    <t>Demontáž klempířských konstrukcí lemování střešních prostupů do suti</t>
  </si>
  <si>
    <t>-915725009</t>
  </si>
  <si>
    <t>https://podminky.urs.cz/item/CS_URS_2021_02/764002881</t>
  </si>
  <si>
    <t>175</t>
  </si>
  <si>
    <t>764004801</t>
  </si>
  <si>
    <t>Demontáž klempířských konstrukcí žlabu podokapního do suti</t>
  </si>
  <si>
    <t>242</t>
  </si>
  <si>
    <t>https://podminky.urs.cz/item/CS_URS_2021_02/764004801</t>
  </si>
  <si>
    <t>pohled JZ</t>
  </si>
  <si>
    <t>38-16</t>
  </si>
  <si>
    <t>pohled SV</t>
  </si>
  <si>
    <t>24-24</t>
  </si>
  <si>
    <t>pohled SZ</t>
  </si>
  <si>
    <t>pohled JV</t>
  </si>
  <si>
    <t>302</t>
  </si>
  <si>
    <t>764004821</t>
  </si>
  <si>
    <t>Demontáž klempířských konstrukcí žlabu nástřešního do suti</t>
  </si>
  <si>
    <t>1911066544</t>
  </si>
  <si>
    <t>https://podminky.urs.cz/item/CS_URS_2021_02/764004821</t>
  </si>
  <si>
    <t>24</t>
  </si>
  <si>
    <t>176</t>
  </si>
  <si>
    <t>764004861</t>
  </si>
  <si>
    <t>Demontáž klempířských konstrukcí svodu do suti</t>
  </si>
  <si>
    <t>244</t>
  </si>
  <si>
    <t>https://podminky.urs.cz/item/CS_URS_2021_02/764004861</t>
  </si>
  <si>
    <t>177</t>
  </si>
  <si>
    <t>764211625</t>
  </si>
  <si>
    <t>Oplechování střešních prvků z pozinkovaného plechu s povrchovou úpravou hřebene větraného s použitím hřebenového plechu s větracím pásem rš 400 mm</t>
  </si>
  <si>
    <t>986550387</t>
  </si>
  <si>
    <t>https://podminky.urs.cz/item/CS_URS_2021_02/764211625</t>
  </si>
  <si>
    <t>178</t>
  </si>
  <si>
    <t>764226445</t>
  </si>
  <si>
    <t>Oplechování parapetů z hliníkového plechu rovných celoplošně lepené, bez rohů rš 400 mm</t>
  </si>
  <si>
    <t>2097164660</t>
  </si>
  <si>
    <t>https://podminky.urs.cz/item/CS_URS_2021_02/764226445</t>
  </si>
  <si>
    <t>179</t>
  </si>
  <si>
    <t>764226465</t>
  </si>
  <si>
    <t>Oplechování parapetů z hliníkového plechu rovných celoplošně lepené, bez rohů Příplatek k cenám za zvýšenou pracnost při provedení rohu nebo koutu do rš 400 mm</t>
  </si>
  <si>
    <t>-1961160202</t>
  </si>
  <si>
    <t>https://podminky.urs.cz/item/CS_URS_2021_02/764226465</t>
  </si>
  <si>
    <t>180</t>
  </si>
  <si>
    <t>764244408</t>
  </si>
  <si>
    <t>Oplechování horních ploch zdí a nadezdívek (atik) z titanzinkového předzvětralého plechu mechanicky kotvené rš 750 mm</t>
  </si>
  <si>
    <t>-1088232932</t>
  </si>
  <si>
    <t>https://podminky.urs.cz/item/CS_URS_2021_02/764244408</t>
  </si>
  <si>
    <t>181</t>
  </si>
  <si>
    <t>764244409</t>
  </si>
  <si>
    <t>Oplechování horních ploch zdí a nadezdívek (atik) z titanzinkového předzvětralého plechu mechanicky kotvené rš 800 mm</t>
  </si>
  <si>
    <t>-273938941</t>
  </si>
  <si>
    <t>https://podminky.urs.cz/item/CS_URS_2021_02/764244409</t>
  </si>
  <si>
    <t>182</t>
  </si>
  <si>
    <t>764245446</t>
  </si>
  <si>
    <t>Oplechování horních ploch zdí a nadezdívek (atik) z titanzinkového předzvětralého plechu Příplatek k cenám za zvýšenou pracnost při provedení rohu nebo koutu přes rš 400 mm</t>
  </si>
  <si>
    <t>-223094122</t>
  </si>
  <si>
    <t>https://podminky.urs.cz/item/CS_URS_2021_02/764245446</t>
  </si>
  <si>
    <t>304</t>
  </si>
  <si>
    <t>764346411</t>
  </si>
  <si>
    <t>Lemování sloupků zábradlí z titanzinkového předzvětralého plechu obvodu do 100 mm</t>
  </si>
  <si>
    <t>36048441</t>
  </si>
  <si>
    <t>https://podminky.urs.cz/item/CS_URS_2021_02/764346411</t>
  </si>
  <si>
    <t>183</t>
  </si>
  <si>
    <t>764541405</t>
  </si>
  <si>
    <t>Žlab podokapní z titanzinkového předzvětralého plechu včetně háků a čel půlkruhový rš 330 mm</t>
  </si>
  <si>
    <t>246</t>
  </si>
  <si>
    <t>https://podminky.urs.cz/item/CS_URS_2021_02/764541405</t>
  </si>
  <si>
    <t>184</t>
  </si>
  <si>
    <t>764541446</t>
  </si>
  <si>
    <t>Žlab podokapní z titanzinkového předzvětralého plechu včetně háků a čel kotlík oválný (trychtýřový), rš žlabu/průměr svodu 330/100 mm</t>
  </si>
  <si>
    <t>248</t>
  </si>
  <si>
    <t>https://podminky.urs.cz/item/CS_URS_2021_02/764541446</t>
  </si>
  <si>
    <t>303</t>
  </si>
  <si>
    <t>764543406</t>
  </si>
  <si>
    <t>Žlab nadokapní (nástřešní) z titanzinkového předzvětralého plechu oblého tvaru, včetně háků, čel a hrdel rš 500 mm</t>
  </si>
  <si>
    <t>-333553406</t>
  </si>
  <si>
    <t>https://podminky.urs.cz/item/CS_URS_2021_02/764543406</t>
  </si>
  <si>
    <t>185</t>
  </si>
  <si>
    <t>764548423</t>
  </si>
  <si>
    <t>Svod z titanzinkového předzvětralého plechu včetně objímek, kolen a odskoků kruhový, průměru 100 mm</t>
  </si>
  <si>
    <t>250</t>
  </si>
  <si>
    <t>https://podminky.urs.cz/item/CS_URS_2021_02/764548423</t>
  </si>
  <si>
    <t>186</t>
  </si>
  <si>
    <t>998764102</t>
  </si>
  <si>
    <t>Přesun hmot pro konstrukce klempířské stanovený z hmotnosti přesunovaného materiálu vodorovná dopravní vzdálenost do 50 m v objektech výšky přes 6 do 12 m</t>
  </si>
  <si>
    <t>252</t>
  </si>
  <si>
    <t>https://podminky.urs.cz/item/CS_URS_2021_02/998764102</t>
  </si>
  <si>
    <t>187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</si>
  <si>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</si>
  <si>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</si>
  <si>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-394015902</t>
  </si>
  <si>
    <t>https://podminky.urs.cz/item/CS_URS_2021_02/998764181</t>
  </si>
  <si>
    <t>765</t>
  </si>
  <si>
    <t>Krytina skládaná</t>
  </si>
  <si>
    <t>188</t>
  </si>
  <si>
    <t>765155001</t>
  </si>
  <si>
    <t>Montáž střešních doplňků krytiny bitumenové ze šindelů speciálních tvarů větracích hlavic, ventilačních prostupů apod., plochy jednotlivě do 0,2 m2</t>
  </si>
  <si>
    <t>757390722</t>
  </si>
  <si>
    <t>https://podminky.urs.cz/item/CS_URS_2021_02/765155001</t>
  </si>
  <si>
    <t>189</t>
  </si>
  <si>
    <t>55351089</t>
  </si>
  <si>
    <t>nástavec odvětrání Al s barevným povrchem D 100mm</t>
  </si>
  <si>
    <t>682427744</t>
  </si>
  <si>
    <t>190</t>
  </si>
  <si>
    <t>62822018</t>
  </si>
  <si>
    <t>větrák asfaltového šindele do 25°</t>
  </si>
  <si>
    <t>388866863</t>
  </si>
  <si>
    <t>191</t>
  </si>
  <si>
    <t>998765102</t>
  </si>
  <si>
    <t>Přesun hmot pro krytiny skládané stanovený z hmotnosti přesunovaného materiálu vodorovná dopravní vzdálenost do 50 m na objektech výšky přes 6 do 12 m</t>
  </si>
  <si>
    <t>-942425412</t>
  </si>
  <si>
    <t>https://podminky.urs.cz/item/CS_URS_2021_02/998765102</t>
  </si>
  <si>
    <t>192</t>
  </si>
  <si>
    <t>998765181</t>
  </si>
  <si>
    <t>Přesun hmot pro krytiny skládané stanovený z hmotnosti přesunovaného materiálu Příplatek k cenám za přesun prováděný bez použití mechanizace pro jakoukoliv výšku objektu</t>
  </si>
  <si>
    <t>-1316403146</t>
  </si>
  <si>
    <t>https://podminky.urs.cz/item/CS_URS_2021_02/998765181</t>
  </si>
  <si>
    <t>766</t>
  </si>
  <si>
    <t>Konstrukce truhlářské</t>
  </si>
  <si>
    <t>193</t>
  </si>
  <si>
    <t>766441811</t>
  </si>
  <si>
    <t>Demontáž parapetních desek dřevěných nebo plastových šířky do 300 mm délky do 1 m</t>
  </si>
  <si>
    <t>-1060989176</t>
  </si>
  <si>
    <t>https://podminky.urs.cz/item/CS_URS_2021_02/766441811</t>
  </si>
  <si>
    <t>201</t>
  </si>
  <si>
    <t>766441821</t>
  </si>
  <si>
    <t>Demontáž parapetních desek dřevěných nebo plastových šířky do 300 mm délky přes 1 m</t>
  </si>
  <si>
    <t>264</t>
  </si>
  <si>
    <t>https://podminky.urs.cz/item/CS_URS_2021_02/766441821</t>
  </si>
  <si>
    <t>221</t>
  </si>
  <si>
    <t>766660172</t>
  </si>
  <si>
    <t>Montáž dveřních křídel dřevěných nebo plastových otevíravých do obložkové zárubně povrchově upravených jednokřídlových, šířky přes 800 mm</t>
  </si>
  <si>
    <t>-460050051</t>
  </si>
  <si>
    <t>https://podminky.urs.cz/item/CS_URS_2021_02/766660172</t>
  </si>
  <si>
    <t>DV004</t>
  </si>
  <si>
    <t>Dveře vnitřní komplet dle výpisu dveří 07</t>
  </si>
  <si>
    <t>ks</t>
  </si>
  <si>
    <t>969583828</t>
  </si>
  <si>
    <t>223</t>
  </si>
  <si>
    <t>766660173</t>
  </si>
  <si>
    <t>Montáž dveřních křídel dřevěných nebo plastových otevíravých do obložkové zárubně povrchově upravených dvoukřídlových, šířky do 1450 mm</t>
  </si>
  <si>
    <t>1054730305</t>
  </si>
  <si>
    <t>https://podminky.urs.cz/item/CS_URS_2021_02/766660173</t>
  </si>
  <si>
    <t>224</t>
  </si>
  <si>
    <t>DV005</t>
  </si>
  <si>
    <t>Dveře vnitřní komplet dle výpisu dveří 08</t>
  </si>
  <si>
    <t>-516708950</t>
  </si>
  <si>
    <t>225</t>
  </si>
  <si>
    <t>766660174</t>
  </si>
  <si>
    <t>Montáž dveřních křídel dřevěných nebo plastových otevíravých do obložkové zárubně povrchově upravených dvoukřídlových, šířky přes 1450 mm</t>
  </si>
  <si>
    <t>-2019548844</t>
  </si>
  <si>
    <t>https://podminky.urs.cz/item/CS_URS_2021_02/766660174</t>
  </si>
  <si>
    <t>226</t>
  </si>
  <si>
    <t>DV006</t>
  </si>
  <si>
    <t>Dveře vnitřní komplet dle výpisu dveří 09</t>
  </si>
  <si>
    <t>321601715</t>
  </si>
  <si>
    <t>227</t>
  </si>
  <si>
    <t>766682112</t>
  </si>
  <si>
    <t>Montáž zárubní dřevěných, plastových nebo z lamina obložkových, pro dveře jednokřídlové, tloušťky stěny přes 170 do 350 mm</t>
  </si>
  <si>
    <t>206</t>
  </si>
  <si>
    <t>https://podminky.urs.cz/item/CS_URS_2021_02/766682112</t>
  </si>
  <si>
    <t>228</t>
  </si>
  <si>
    <t>61181102</t>
  </si>
  <si>
    <t>zárubeň jednokřídlá obložková s dýhovaným povrchem tl stěny 160-250mm rozměru 600-900/1970mm</t>
  </si>
  <si>
    <t>427043041</t>
  </si>
  <si>
    <t>229</t>
  </si>
  <si>
    <t>766682122</t>
  </si>
  <si>
    <t>Montáž zárubní dřevěných, plastových nebo z lamina obložkových, pro dveře dvoukřídlové, tloušťky stěny přes 170 do 350 mm</t>
  </si>
  <si>
    <t>208</t>
  </si>
  <si>
    <t>https://podminky.urs.cz/item/CS_URS_2021_02/766682122</t>
  </si>
  <si>
    <t>230</t>
  </si>
  <si>
    <t>61181108</t>
  </si>
  <si>
    <t>zárubeň dvoukřídlá obložková s dýhovaným povrchem tl stěny 160-250mm rozměru 1250-1850/1970mm</t>
  </si>
  <si>
    <t>956669306</t>
  </si>
  <si>
    <t>231</t>
  </si>
  <si>
    <t>766660171</t>
  </si>
  <si>
    <t>Montáž dveřních křídel dřevěných nebo plastových otevíravých do obložkové zárubně povrchově upravených jednokřídlových, šířky do 800 mm</t>
  </si>
  <si>
    <t>210</t>
  </si>
  <si>
    <t>https://podminky.urs.cz/item/CS_URS_2021_02/766660171</t>
  </si>
  <si>
    <t>232</t>
  </si>
  <si>
    <t>DV001</t>
  </si>
  <si>
    <t>Dveře vnitřní komplet dle výpisu dveří 03</t>
  </si>
  <si>
    <t>764677969</t>
  </si>
  <si>
    <t>233</t>
  </si>
  <si>
    <t>DV002</t>
  </si>
  <si>
    <t>Dveře vnitřní komplet dle výpisu dveří 04</t>
  </si>
  <si>
    <t>-1160565952</t>
  </si>
  <si>
    <t>234</t>
  </si>
  <si>
    <t>DV003</t>
  </si>
  <si>
    <t>Dveře vnitřní komplet dle výpisu dveří 05</t>
  </si>
  <si>
    <t>153656925</t>
  </si>
  <si>
    <t>235</t>
  </si>
  <si>
    <t>766691914</t>
  </si>
  <si>
    <t>Ostatní práce vyvěšení nebo zavěšení křídel s případným uložením a opětovným zavěšením po provedení stavebních změn dřevěných dveřních, plochy do 2 m2</t>
  </si>
  <si>
    <t>https://podminky.urs.cz/item/CS_URS_2021_02/766691914</t>
  </si>
  <si>
    <t>236</t>
  </si>
  <si>
    <t>766694111</t>
  </si>
  <si>
    <t>Montáž ostatních truhlářských konstrukcí parapetních desek dřevěných nebo plastových šířky do 300 mm, délky do 1000 mm</t>
  </si>
  <si>
    <t>-829684616</t>
  </si>
  <si>
    <t>https://podminky.urs.cz/item/CS_URS_2021_02/766694111</t>
  </si>
  <si>
    <t>237</t>
  </si>
  <si>
    <t>766694112</t>
  </si>
  <si>
    <t>Montáž ostatních truhlářských konstrukcí parapetních desek dřevěných nebo plastových šířky do 300 mm, délky přes 1000 do 1600 mm</t>
  </si>
  <si>
    <t>1612449481</t>
  </si>
  <si>
    <t>https://podminky.urs.cz/item/CS_URS_2021_02/766694112</t>
  </si>
  <si>
    <t>238</t>
  </si>
  <si>
    <t>766694113</t>
  </si>
  <si>
    <t>Montáž ostatních truhlářských konstrukcí parapetních desek dřevěných nebo plastových šířky do 300 mm, délky přes 1600 do 2600 mm</t>
  </si>
  <si>
    <t>-370208652</t>
  </si>
  <si>
    <t>https://podminky.urs.cz/item/CS_URS_2021_02/766694113</t>
  </si>
  <si>
    <t>239</t>
  </si>
  <si>
    <t>61140071</t>
  </si>
  <si>
    <t>parapet plastový vnitřní – š 300mm, dekor</t>
  </si>
  <si>
    <t>-181704886</t>
  </si>
  <si>
    <t>61140076</t>
  </si>
  <si>
    <t>koncovka k parapetu oboustranná š 600mm, barva bílá</t>
  </si>
  <si>
    <t>605385942</t>
  </si>
  <si>
    <t>241</t>
  </si>
  <si>
    <t>998766202</t>
  </si>
  <si>
    <t>Přesun hmot pro konstrukce truhlářské stanovený procentní sazbou (%) z ceny vodorovná dopravní vzdálenost do 50 m v objektech výšky přes 6 do 12 m</t>
  </si>
  <si>
    <t>%</t>
  </si>
  <si>
    <t>-1564256190</t>
  </si>
  <si>
    <t>https://podminky.urs.cz/item/CS_URS_2021_02/998766202</t>
  </si>
  <si>
    <t>767</t>
  </si>
  <si>
    <t>Konstrukce zámečnické</t>
  </si>
  <si>
    <t>628613611</t>
  </si>
  <si>
    <t>Žárové zinkování ponorem dílů ocelových konstrukcí mostů hmotnosti dílců do 100 kg</t>
  </si>
  <si>
    <t>kg</t>
  </si>
  <si>
    <t>https://podminky.urs.cz/item/CS_URS_2021_02/628613611</t>
  </si>
  <si>
    <t>přístřešek vstupu</t>
  </si>
  <si>
    <t>578,3-141,6</t>
  </si>
  <si>
    <t>schodiště</t>
  </si>
  <si>
    <t>530,6</t>
  </si>
  <si>
    <t>245</t>
  </si>
  <si>
    <t>767832801</t>
  </si>
  <si>
    <t>Demontáž venkovních požárních žebříků s ochranným košem</t>
  </si>
  <si>
    <t>-23796428</t>
  </si>
  <si>
    <t>https://podminky.urs.cz/item/CS_URS_2021_02/767832801</t>
  </si>
  <si>
    <t>911122r02</t>
  </si>
  <si>
    <t xml:space="preserve">Výroba ocelových prvků z dílů do 50 kg </t>
  </si>
  <si>
    <t>-30228467</t>
  </si>
  <si>
    <t>247</t>
  </si>
  <si>
    <t>13011066R01</t>
  </si>
  <si>
    <t>materiál schodiště dle výkazu v PD</t>
  </si>
  <si>
    <t>313249824</t>
  </si>
  <si>
    <t>13010424R01</t>
  </si>
  <si>
    <t>materiál zastřešení dle výkazu v PD</t>
  </si>
  <si>
    <t>36622206</t>
  </si>
  <si>
    <t>249</t>
  </si>
  <si>
    <t>767995115</t>
  </si>
  <si>
    <t>Montáž ostatních atypických zámečnických konstrukcí hmotnosti přes 50 do 100 kg</t>
  </si>
  <si>
    <t>1612051114</t>
  </si>
  <si>
    <t>https://podminky.urs.cz/item/CS_URS_2021_02/767995115</t>
  </si>
  <si>
    <t>998767102</t>
  </si>
  <si>
    <t>Přesun hmot pro zámečnické konstrukce stanovený z hmotnosti přesunovaného materiálu vodorovná dopravní vzdálenost do 50 m v objektech výšky přes 6 do 12 m</t>
  </si>
  <si>
    <t>619794787</t>
  </si>
  <si>
    <t>https://podminky.urs.cz/item/CS_URS_2021_02/998767102</t>
  </si>
  <si>
    <t>251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</si>
  <si>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</si>
  <si>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</si>
  <si>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312</t>
  </si>
  <si>
    <t>https://podminky.urs.cz/item/CS_URS_2021_02/998767181</t>
  </si>
  <si>
    <t>771</t>
  </si>
  <si>
    <t>Podlahy z dlaždic</t>
  </si>
  <si>
    <t>771111011</t>
  </si>
  <si>
    <t>Příprava podkladu před provedením dlažby vysátí podlah</t>
  </si>
  <si>
    <t>-390411875</t>
  </si>
  <si>
    <t>https://podminky.urs.cz/item/CS_URS_2021_02/771111011</t>
  </si>
  <si>
    <t>253</t>
  </si>
  <si>
    <t>771151012</t>
  </si>
  <si>
    <t>Příprava podkladu před provedením dlažby samonivelační stěrka min.pevnosti 20 MPa, tloušťky přes 3 do 5 mm</t>
  </si>
  <si>
    <t>-120812823</t>
  </si>
  <si>
    <t>https://podminky.urs.cz/item/CS_URS_2021_02/771151012</t>
  </si>
  <si>
    <t>254</t>
  </si>
  <si>
    <t>771573810</t>
  </si>
  <si>
    <t>Demontáž podlah z dlaždic keramických lepených</t>
  </si>
  <si>
    <t>314</t>
  </si>
  <si>
    <t>https://podminky.urs.cz/item/CS_URS_2021_02/771573810</t>
  </si>
  <si>
    <t>20+18,6+12,1+4,84+7,94</t>
  </si>
  <si>
    <t>255</t>
  </si>
  <si>
    <t>771574113</t>
  </si>
  <si>
    <t>Montáž podlah z dlaždic keramických lepených flexibilním lepidlem maloformátových hladkých přes 12 do 19 ks/m2</t>
  </si>
  <si>
    <t>316</t>
  </si>
  <si>
    <t>https://podminky.urs.cz/item/CS_URS_2021_02/771574113</t>
  </si>
  <si>
    <t>35,46+8,54+1,8+1,08+3,6+4,36+1,98+3,51+5,92+1,08+1,08+1,32+2,88+4,44+1,8+6,66+2,03+10,4+22,71+15,37+2,01+1,2+2,01+1,2+14,62</t>
  </si>
  <si>
    <t>256</t>
  </si>
  <si>
    <t>59761409</t>
  </si>
  <si>
    <t>dlažba keramická slinutá protiskluzná do interiéru i exteriéru pro vysoké mechanické namáhání přes 9 do 12ks/m2</t>
  </si>
  <si>
    <t>318</t>
  </si>
  <si>
    <t>157,06*1,1 "Přepočtené koeficientem množství</t>
  </si>
  <si>
    <t>257</t>
  </si>
  <si>
    <t>771121011</t>
  </si>
  <si>
    <t>Příprava podkladu před provedením dlažby nátěr penetrační na podlahu</t>
  </si>
  <si>
    <t>320</t>
  </si>
  <si>
    <t>https://podminky.urs.cz/item/CS_URS_2021_02/771121011</t>
  </si>
  <si>
    <t>258</t>
  </si>
  <si>
    <t>771591112</t>
  </si>
  <si>
    <t>Izolace podlahy pod dlažbu nátěrem nebo stěrkou ve dvou vrstvách</t>
  </si>
  <si>
    <t>322</t>
  </si>
  <si>
    <t>https://podminky.urs.cz/item/CS_URS_2021_02/771591112</t>
  </si>
  <si>
    <t>259</t>
  </si>
  <si>
    <t>771591115</t>
  </si>
  <si>
    <t>Podlahy - dokončovací práce spárování silikonem</t>
  </si>
  <si>
    <t>1263218445</t>
  </si>
  <si>
    <t>https://podminky.urs.cz/item/CS_URS_2021_02/771591115</t>
  </si>
  <si>
    <t>260</t>
  </si>
  <si>
    <t>771591185</t>
  </si>
  <si>
    <t>Podlahy - dokončovací práce pracnější řezání dlaždic keramických rovné</t>
  </si>
  <si>
    <t>106706514</t>
  </si>
  <si>
    <t>https://podminky.urs.cz/item/CS_URS_2021_01/771591185</t>
  </si>
  <si>
    <t>261</t>
  </si>
  <si>
    <t>998771102</t>
  </si>
  <si>
    <t>Přesun hmot pro podlahy z dlaždic stanovený z hmotnosti přesunovaného materiálu vodorovná dopravní vzdálenost do 50 m v objektech výšky přes 6 do 12 m</t>
  </si>
  <si>
    <t>324</t>
  </si>
  <si>
    <t>https://podminky.urs.cz/item/CS_URS_2021_02/998771102</t>
  </si>
  <si>
    <t>262</t>
  </si>
  <si>
    <t>998771181</t>
  </si>
  <si>
    <t>Přesun hmot pro podlahy z dlaždic stanovený z hmotnosti přesunovaného materiálu Příplatek k ceně za přesun prováděný bez použití mechanizace pro jakoukoliv výšku objektu</t>
  </si>
  <si>
    <t>-1988765465</t>
  </si>
  <si>
    <t>https://podminky.urs.cz/item/CS_URS_2021_02/998771181</t>
  </si>
  <si>
    <t>775</t>
  </si>
  <si>
    <t>Podlahy skládané</t>
  </si>
  <si>
    <t>310</t>
  </si>
  <si>
    <t>775413411</t>
  </si>
  <si>
    <t>Montáž lišty obvodové připevněné vruty</t>
  </si>
  <si>
    <t>-1776092441</t>
  </si>
  <si>
    <t>https://podminky.urs.cz/item/CS_URS_2021_01/775413411</t>
  </si>
  <si>
    <t>2*(6,2+3,35+7,7+5,85+3,35+3,55+10+13,8+10+4,9)</t>
  </si>
  <si>
    <t>311</t>
  </si>
  <si>
    <t>61418113</t>
  </si>
  <si>
    <t>lišta podlahová dřevěná dub dle nabízeného systému</t>
  </si>
  <si>
    <t>1094460967</t>
  </si>
  <si>
    <t>137,4*1,08 'Přepočtené koeficientem množství</t>
  </si>
  <si>
    <t>263</t>
  </si>
  <si>
    <t>775511441</t>
  </si>
  <si>
    <t>Podlahy vlysové masivní lepené rybinový, řemenový, průpletový vzor s tmelením a broušením, bez povrchové úpravy a olištování z vlysů tl. do 22 mm dub</t>
  </si>
  <si>
    <t>326</t>
  </si>
  <si>
    <t>https://podminky.urs.cz/item/CS_URS_2021_02/775511441</t>
  </si>
  <si>
    <t>20,77+55,12+141,5+45,12</t>
  </si>
  <si>
    <t>775521800</t>
  </si>
  <si>
    <t>Demontáž parketových tabulí s lištami do suti lepených</t>
  </si>
  <si>
    <t>328</t>
  </si>
  <si>
    <t>https://podminky.urs.cz/item/CS_URS_2021_02/775521800</t>
  </si>
  <si>
    <t>138+56+14,6+15,6+52+35,5</t>
  </si>
  <si>
    <t>265</t>
  </si>
  <si>
    <t>775591311</t>
  </si>
  <si>
    <t>Skládané podlahy - ostatní práce lakování jednotlivé operace základní lak</t>
  </si>
  <si>
    <t>330</t>
  </si>
  <si>
    <t>https://podminky.urs.cz/item/CS_URS_2021_02/775591311</t>
  </si>
  <si>
    <t>266</t>
  </si>
  <si>
    <t>775591314</t>
  </si>
  <si>
    <t>Skládané podlahy - ostatní práce lakování jednotlivé operace vrchní lak pro velmi vysokou zátěž (schodiště, taneční sály, restaurace apod.)</t>
  </si>
  <si>
    <t>332</t>
  </si>
  <si>
    <t>https://podminky.urs.cz/item/CS_URS_2021_02/775591314</t>
  </si>
  <si>
    <t>267</t>
  </si>
  <si>
    <t>775591316</t>
  </si>
  <si>
    <t>Skládané podlahy - ostatní práce lakování jednotlivé operace mezibroušení mezi vrstvami laku</t>
  </si>
  <si>
    <t>334</t>
  </si>
  <si>
    <t>https://podminky.urs.cz/item/CS_URS_2021_02/775591316</t>
  </si>
  <si>
    <t>269</t>
  </si>
  <si>
    <t>998775102</t>
  </si>
  <si>
    <t>Přesun hmot pro podlahy skládané stanovený z hmotnosti přesunovaného materiálu vodorovná dopravní vzdálenost do 50 m v objektech výšky přes 6 do 12 m</t>
  </si>
  <si>
    <t>338</t>
  </si>
  <si>
    <t>https://podminky.urs.cz/item/CS_URS_2021_02/998775102</t>
  </si>
  <si>
    <t>270</t>
  </si>
  <si>
    <t>998775181</t>
  </si>
  <si>
    <t>Přesun hmot pro podlahy skládané stanovený z hmotnosti přesunovaného materiálu Příplatek k cenám za přesun prováděný bez použití mechanizace pro jakoukoliv výšku objektu</t>
  </si>
  <si>
    <t>-1089780478</t>
  </si>
  <si>
    <t>https://podminky.urs.cz/item/CS_URS_2021_02/998775181</t>
  </si>
  <si>
    <t>776</t>
  </si>
  <si>
    <t>Podlahy povlakové</t>
  </si>
  <si>
    <t>271</t>
  </si>
  <si>
    <t>776201811</t>
  </si>
  <si>
    <t>Demontáž povlakových podlahovin lepených ručně bez podložky</t>
  </si>
  <si>
    <t>340</t>
  </si>
  <si>
    <t>https://podminky.urs.cz/item/CS_URS_2021_02/776201811</t>
  </si>
  <si>
    <t>12,1+14,1</t>
  </si>
  <si>
    <t>783</t>
  </si>
  <si>
    <t>Dokončovací práce - nátěry</t>
  </si>
  <si>
    <t>281</t>
  </si>
  <si>
    <t>783101403</t>
  </si>
  <si>
    <t>Příprava podkladu truhlářských konstrukcí před provedením nátěru oprášení</t>
  </si>
  <si>
    <t>348</t>
  </si>
  <si>
    <t>https://podminky.urs.cz/item/CS_URS_2021_02/783101403</t>
  </si>
  <si>
    <t>167,812*3 "Přepočtené koeficientem množství</t>
  </si>
  <si>
    <t>282</t>
  </si>
  <si>
    <t>783113111</t>
  </si>
  <si>
    <t>Napouštěcí nátěr truhlářských konstrukcí jednonásobný fungicidní syntetický</t>
  </si>
  <si>
    <t>350</t>
  </si>
  <si>
    <t>https://podminky.urs.cz/item/CS_URS_2021_02/783113111</t>
  </si>
  <si>
    <t>Poznámka k položce:_x000d_
Poznámka k položce: Palubky + rošt</t>
  </si>
  <si>
    <t>283</t>
  </si>
  <si>
    <t>783114101</t>
  </si>
  <si>
    <t>Základní nátěr truhlářských konstrukcí jednonásobný syntetický</t>
  </si>
  <si>
    <t>352</t>
  </si>
  <si>
    <t>https://podminky.urs.cz/item/CS_URS_2021_02/783114101</t>
  </si>
  <si>
    <t>284</t>
  </si>
  <si>
    <t>783117101</t>
  </si>
  <si>
    <t>Krycí nátěr truhlářských konstrukcí jednonásobný syntetický</t>
  </si>
  <si>
    <t>354</t>
  </si>
  <si>
    <t>https://podminky.urs.cz/item/CS_URS_2021_02/783117101</t>
  </si>
  <si>
    <t>784</t>
  </si>
  <si>
    <t>Dokončovací práce - malby a tapety</t>
  </si>
  <si>
    <t>285</t>
  </si>
  <si>
    <t>784111001</t>
  </si>
  <si>
    <t>Oprášení (ometení) podkladu v místnostech výšky do 3,80 m</t>
  </si>
  <si>
    <t>356</t>
  </si>
  <si>
    <t>https://podminky.urs.cz/item/CS_URS_2021_02/784111001</t>
  </si>
  <si>
    <t>368,32+528,54+55,12</t>
  </si>
  <si>
    <t>286</t>
  </si>
  <si>
    <t>784121001</t>
  </si>
  <si>
    <t>Oškrabání malby v místnostech výšky do 3,80 m</t>
  </si>
  <si>
    <t>358</t>
  </si>
  <si>
    <t>https://podminky.urs.cz/item/CS_URS_2021_02/784121001</t>
  </si>
  <si>
    <t>287</t>
  </si>
  <si>
    <t>784171101</t>
  </si>
  <si>
    <t>Zakrytí nemalovaných ploch (materiál ve specifikaci) včetně pozdějšího odkrytí podlah</t>
  </si>
  <si>
    <t>360</t>
  </si>
  <si>
    <t>https://podminky.urs.cz/item/CS_URS_2021_02/784171101</t>
  </si>
  <si>
    <t>419,57+36,06</t>
  </si>
  <si>
    <t>288</t>
  </si>
  <si>
    <t>58124842</t>
  </si>
  <si>
    <t>fólie pro malířské potřeby zakrývací tl 7µ 4x5m</t>
  </si>
  <si>
    <t>362</t>
  </si>
  <si>
    <t>455,63*1,2 "Přepočtené koeficientem množství</t>
  </si>
  <si>
    <t>289</t>
  </si>
  <si>
    <t>784181121</t>
  </si>
  <si>
    <t>Penetrace podkladu jednonásobná hloubková akrylátová bezbarvá v místnostech výšky do 3,80 m</t>
  </si>
  <si>
    <t>364</t>
  </si>
  <si>
    <t>https://podminky.urs.cz/item/CS_URS_2021_02/784181121</t>
  </si>
  <si>
    <t>455,63-368,32+528,54+55,12</t>
  </si>
  <si>
    <t>290</t>
  </si>
  <si>
    <t>784211101</t>
  </si>
  <si>
    <t>Malby z malířských směsí oděruvzdorných za mokra dvojnásobné, bílé za mokra oděruvzdorné výborně v místnostech výšky do 3,80 m</t>
  </si>
  <si>
    <t>366</t>
  </si>
  <si>
    <t>https://podminky.urs.cz/item/CS_URS_2021_02/784211101</t>
  </si>
  <si>
    <t>787</t>
  </si>
  <si>
    <t>Dokončovací práce - zasklívání</t>
  </si>
  <si>
    <t>291</t>
  </si>
  <si>
    <t>787313ro1</t>
  </si>
  <si>
    <t>Zasklívání střešních konstrukcí, sklem plochým lepeným VSG 55.3</t>
  </si>
  <si>
    <t>1619389596</t>
  </si>
  <si>
    <t>5*0,534*1,7</t>
  </si>
  <si>
    <t>VRN</t>
  </si>
  <si>
    <t>Vedlejší rozpočtové náklady</t>
  </si>
  <si>
    <t>VRN3</t>
  </si>
  <si>
    <t>Zařízení staveniště</t>
  </si>
  <si>
    <t>309</t>
  </si>
  <si>
    <t>030001000</t>
  </si>
  <si>
    <t>kpl</t>
  </si>
  <si>
    <t>1024</t>
  </si>
  <si>
    <t>-81577044</t>
  </si>
  <si>
    <t>https://podminky.urs.cz/item/CS_URS_2021_01/030001000</t>
  </si>
  <si>
    <t>773d - ZTI</t>
  </si>
  <si>
    <t>Lahošť</t>
  </si>
  <si>
    <t>Obec Lahošť, Švermova 22, 417 25 Lahošť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</si>
  <si>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</si>
  <si>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 xml:space="preserve">    8 - Trubní vedení</t>
  </si>
  <si>
    <t xml:space="preserve">    722 - Zdravotechnika - vnitřní vodovod</t>
  </si>
  <si>
    <t xml:space="preserve">    725 - Zdravotechnika - zařizovací předměty</t>
  </si>
  <si>
    <t>HZS - Hodinové zúčtovací sazby</t>
  </si>
  <si>
    <t>132112111</t>
  </si>
  <si>
    <t>Hloubení rýh šířky do 800 mm ručně zapažených i nezapažených, s urovnáním dna do předepsaného profilu a spádu v hornině třídy těžitelnosti I skupiny 1 a 2 soudržných</t>
  </si>
  <si>
    <t>1800360779</t>
  </si>
  <si>
    <t>https://podminky.urs.cz/item/CS_URS_2021_02/132112111</t>
  </si>
  <si>
    <t>(10,475+24,28+7,645)*1,2*0,4"1-1"</t>
  </si>
  <si>
    <t>(0,28+2,485+0,665+0,565+2,485+0,877+4,5)*0,75*0,4"1-8"</t>
  </si>
  <si>
    <t>(0,6+0,615+11,25+2,95+1,355)*1*0,4"9-13"</t>
  </si>
  <si>
    <t>(1,285+1,485+4,785+16,285)*1,1*0,4"14-17"</t>
  </si>
  <si>
    <t>132151101</t>
  </si>
  <si>
    <t>Hloubení nezapažených rýh šířky do 800 mm strojně s urovnáním dna do předepsaného profilu a spádu v hornině třídy těžitelnosti I skupiny 1 a 2 do 20 m3</t>
  </si>
  <si>
    <t>1006154016</t>
  </si>
  <si>
    <t>https://podminky.urs.cz/item/CS_URS_2021_02/132151101</t>
  </si>
  <si>
    <t>4,1*0,6*1,5 "- kanalizace"</t>
  </si>
  <si>
    <t>36,6*0,6*1,5"- dešťová kanalizace"</t>
  </si>
  <si>
    <t>4,7*0,6*1,5 "- voda"</t>
  </si>
  <si>
    <t>1145190337</t>
  </si>
  <si>
    <t>(10,475+24,28+7,645+0,28+2,485+0,665+0,545+2,485+0,877+4,5+0,6+0,615+11,25+2,95+1,335+1,285+1,485+4,785+16,285)*0,4*0,4"vnitřní kanalizace"</t>
  </si>
  <si>
    <t>4,7*0,6*1+4,1*0,6*0,9+36,6*0,6*0,9 "přípojky"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</si>
  <si>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</si>
  <si>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</si>
  <si>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1626450244</t>
  </si>
  <si>
    <t>https://podminky.urs.cz/item/CS_URS_2021_02/175111101</t>
  </si>
  <si>
    <t>(10,475+24,28+7,645+0,28+2,485+0,665+0,545+2,485+0,877+4,5+0,6+0,615+11,25+2,95+1,335+1,285+1,485+4,785+16,285)*0,4*0,6"vnitřní kanalizace"</t>
  </si>
  <si>
    <t>4,7*0,4*0,5+4,1*0,6*0,4+36,6*0,6*0,4 "přípojky"</t>
  </si>
  <si>
    <t>58331200</t>
  </si>
  <si>
    <t>štěrkopísek netříděný zásypový</t>
  </si>
  <si>
    <t>-558655282</t>
  </si>
  <si>
    <t>33,466*1,8 "Přepočtené koeficientem množství</t>
  </si>
  <si>
    <t>Trubní vedení</t>
  </si>
  <si>
    <t>893811263</t>
  </si>
  <si>
    <t>Osazení vodoměrné šachty z polypropylenu PP obetonované pro statické zatížení kruhové, průměru D do 1,2 m, světlé hloubky přes 1,4 m do 1,6 m</t>
  </si>
  <si>
    <t>1417670408</t>
  </si>
  <si>
    <t>https://podminky.urs.cz/item/CS_URS_2021_02/893811263</t>
  </si>
  <si>
    <t>56230574</t>
  </si>
  <si>
    <t>šachta vodoměrná kruhová k obetonování 1,2/1,5 m</t>
  </si>
  <si>
    <t>1379494192</t>
  </si>
  <si>
    <t>871171141</t>
  </si>
  <si>
    <t>Montáž vodovodního potrubí z plastů v otevřeném výkopu z polyetylenu PE 100 svařovaných na tupo SDR 11/PN16 D 40 x 3,7 mm</t>
  </si>
  <si>
    <t>1963424826</t>
  </si>
  <si>
    <t>https://podminky.urs.cz/item/CS_URS_2021_02/871171141</t>
  </si>
  <si>
    <t>28613525</t>
  </si>
  <si>
    <t>potrubí třívrstvé PE100 RC SDR11 40x3,70 dl 12m</t>
  </si>
  <si>
    <t>1691917733</t>
  </si>
  <si>
    <t>892372111</t>
  </si>
  <si>
    <t>Tlakové zkoušky vodou zabezpečení konců potrubí při tlakových zkouškách DN do 300</t>
  </si>
  <si>
    <t>534763467</t>
  </si>
  <si>
    <t>https://podminky.urs.cz/item/CS_URS_2021_02/892372111</t>
  </si>
  <si>
    <t>65</t>
  </si>
  <si>
    <t>971R02</t>
  </si>
  <si>
    <t>Demontáž a likvidace stávajícího zařízení</t>
  </si>
  <si>
    <t>668422883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</si>
  <si>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</si>
  <si>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</si>
  <si>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547372749</t>
  </si>
  <si>
    <t>https://podminky.urs.cz/item/CS_URS_2021_02/998011002</t>
  </si>
  <si>
    <t>721173401</t>
  </si>
  <si>
    <t>Potrubí z trub PVC SN4 svodné (ležaté) DN 110</t>
  </si>
  <si>
    <t>-1197623647</t>
  </si>
  <si>
    <t>https://podminky.urs.cz/item/CS_URS_2021_02/721173401</t>
  </si>
  <si>
    <t>0,28+2,485+0,665+0,545+2,485+0,877+0,615+1,335+1,285+1,485+4,785+16,285"vnitřní kanalizace"</t>
  </si>
  <si>
    <t>721173402</t>
  </si>
  <si>
    <t>Potrubí z trub PVC SN4 svodné (ležaté) DN 125</t>
  </si>
  <si>
    <t>-1705193547</t>
  </si>
  <si>
    <t>https://podminky.urs.cz/item/CS_URS_2021_02/721173402</t>
  </si>
  <si>
    <t>36,6"dešťová kanalizace"</t>
  </si>
  <si>
    <t>4,1"vnější kanalizace"</t>
  </si>
  <si>
    <t>10,475+24,28+4,5+0,6+11,25+2,95"vnitřní kanalizace"</t>
  </si>
  <si>
    <t>721173403</t>
  </si>
  <si>
    <t>Potrubí z trub PVC SN4 svodné (ležaté) DN 160</t>
  </si>
  <si>
    <t>1298664996</t>
  </si>
  <si>
    <t>https://podminky.urs.cz/item/CS_URS_2021_02/721173403</t>
  </si>
  <si>
    <t>7,645"vnitřní kanalizace"</t>
  </si>
  <si>
    <t>721174024</t>
  </si>
  <si>
    <t>Potrubí z trub polypropylenových odpadní (svislé) DN 75</t>
  </si>
  <si>
    <t>-1373580961</t>
  </si>
  <si>
    <t>https://podminky.urs.cz/item/CS_URS_2021_02/721174024</t>
  </si>
  <si>
    <t>1,7*3</t>
  </si>
  <si>
    <t>721174042</t>
  </si>
  <si>
    <t>Potrubí z trub polypropylenových připojovací DN 40</t>
  </si>
  <si>
    <t>2083077001</t>
  </si>
  <si>
    <t>https://podminky.urs.cz/item/CS_URS_2021_02/721174042</t>
  </si>
  <si>
    <t>721174043</t>
  </si>
  <si>
    <t>Potrubí z trub polypropylenových připojovací DN 50</t>
  </si>
  <si>
    <t>-744275798</t>
  </si>
  <si>
    <t>https://podminky.urs.cz/item/CS_URS_2021_02/721174043</t>
  </si>
  <si>
    <t>1,7*9</t>
  </si>
  <si>
    <t>721174063</t>
  </si>
  <si>
    <t>Potrubí z trub polypropylenových větrací DN 110</t>
  </si>
  <si>
    <t>1377859117</t>
  </si>
  <si>
    <t>https://podminky.urs.cz/item/CS_URS_2021_02/721174063</t>
  </si>
  <si>
    <t>5*3,7</t>
  </si>
  <si>
    <t>721273153</t>
  </si>
  <si>
    <t>Ventilační hlavice z polypropylenu (PP) DN 110</t>
  </si>
  <si>
    <t>1704985348</t>
  </si>
  <si>
    <t>https://podminky.urs.cz/item/CS_URS_2021_02/721273153</t>
  </si>
  <si>
    <t>721290111</t>
  </si>
  <si>
    <t>Zkouška těsnosti kanalizace v objektech vodou do DN 125</t>
  </si>
  <si>
    <t>535865164</t>
  </si>
  <si>
    <t>https://podminky.urs.cz/item/CS_URS_2021_02/721290111</t>
  </si>
  <si>
    <t>33,127+94,755+5,1+8+15,3+18,5</t>
  </si>
  <si>
    <t>721290112</t>
  </si>
  <si>
    <t>Zkouška těsnosti kanalizace v objektech vodou DN 150 nebo DN 200</t>
  </si>
  <si>
    <t>395427501</t>
  </si>
  <si>
    <t>https://podminky.urs.cz/item/CS_URS_2021_02/721290112</t>
  </si>
  <si>
    <t>998721201</t>
  </si>
  <si>
    <t>Přesun hmot pro vnitřní kanalizace stanovený procentní sazbou (%) z ceny vodorovná dopravní vzdálenost do 50 m v objektech výšky do 6 m</t>
  </si>
  <si>
    <t>1881599061</t>
  </si>
  <si>
    <t>https://podminky.urs.cz/item/CS_URS_2021_02/998721201</t>
  </si>
  <si>
    <t>722</t>
  </si>
  <si>
    <t>Zdravotechnika - vnitřní vodovod</t>
  </si>
  <si>
    <t>23</t>
  </si>
  <si>
    <t>733122205</t>
  </si>
  <si>
    <t>Potrubí z trubek ocelových hladkých spojovaných lisováním z uhlíkové oceli tenkostěnné PP opláštění PN 16, T= +110°C Ø 28/1,5</t>
  </si>
  <si>
    <t>1583901351</t>
  </si>
  <si>
    <t>https://podminky.urs.cz/item/CS_URS_2021_02/733122205</t>
  </si>
  <si>
    <t>733122206</t>
  </si>
  <si>
    <t>Potrubí z trubek ocelových hladkých spojovaných lisováním z uhlíkové oceli tenkostěnné PP opláštění PN 16, T= +110°C Ø 35/1,5</t>
  </si>
  <si>
    <t>774251214</t>
  </si>
  <si>
    <t>https://podminky.urs.cz/item/CS_URS_2021_02/733122206</t>
  </si>
  <si>
    <t>25</t>
  </si>
  <si>
    <t>722174001</t>
  </si>
  <si>
    <t>Potrubí z plastových trubek z polypropylenu PPR svařovaných polyfúzně PN 16 (SDR 7,4) D 16 x 2,2</t>
  </si>
  <si>
    <t>-495055312</t>
  </si>
  <si>
    <t>https://podminky.urs.cz/item/CS_URS_2021_02/722174001</t>
  </si>
  <si>
    <t>26</t>
  </si>
  <si>
    <t>722174002</t>
  </si>
  <si>
    <t>Potrubí z plastových trubek z polypropylenu PPR svařovaných polyfúzně PN 16 (SDR 7,4) D 20 x 2,8</t>
  </si>
  <si>
    <t>-440853810</t>
  </si>
  <si>
    <t>https://podminky.urs.cz/item/CS_URS_2021_02/722174002</t>
  </si>
  <si>
    <t>27</t>
  </si>
  <si>
    <t>722174003</t>
  </si>
  <si>
    <t>Potrubí z plastových trubek z polypropylenu PPR svařovaných polyfúzně PN 16 (SDR 7,4) D 25 x 3,5</t>
  </si>
  <si>
    <t>-506490647</t>
  </si>
  <si>
    <t>https://podminky.urs.cz/item/CS_URS_2021_02/722174003</t>
  </si>
  <si>
    <t>28</t>
  </si>
  <si>
    <t>722174004</t>
  </si>
  <si>
    <t>Potrubí z plastových trubek z polypropylenu PPR svařovaných polyfúzně PN 16 (SDR 7,4) D 32 x 4,4</t>
  </si>
  <si>
    <t>-431669555</t>
  </si>
  <si>
    <t>https://podminky.urs.cz/item/CS_URS_2021_02/722174004</t>
  </si>
  <si>
    <t>722174005</t>
  </si>
  <si>
    <t>Potrubí z plastových trubek z polypropylenu PPR svařovaných polyfúzně PN 16 (SDR 7,4) D 40 x 5,5</t>
  </si>
  <si>
    <t>131098480</t>
  </si>
  <si>
    <t>https://podminky.urs.cz/item/CS_URS_2021_02/722174005</t>
  </si>
  <si>
    <t>722174006</t>
  </si>
  <si>
    <t>Potrubí z plastových trubek z polypropylenu PPR svařovaných polyfúzně PN 16 (SDR 7,4) D 50 x 6,9</t>
  </si>
  <si>
    <t>486388591</t>
  </si>
  <si>
    <t>https://podminky.urs.cz/item/CS_URS_2021_02/722174006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</si>
  <si>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</si>
  <si>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</si>
  <si>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1430392270</t>
  </si>
  <si>
    <t>https://podminky.urs.cz/item/CS_URS_2021_02/722181241</t>
  </si>
  <si>
    <t>34+89,3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</si>
  <si>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</si>
  <si>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</si>
  <si>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-394656141</t>
  </si>
  <si>
    <t>https://podminky.urs.cz/item/CS_URS_2021_02/722181252</t>
  </si>
  <si>
    <t>47,4+33,3+25,6+2+32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</si>
  <si>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</si>
  <si>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</si>
  <si>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957129094</t>
  </si>
  <si>
    <t>https://podminky.urs.cz/item/CS_URS_2021_02/722181253</t>
  </si>
  <si>
    <t>722221134</t>
  </si>
  <si>
    <t>Armatury s jedním závitem ventily výtokové G 1/2"</t>
  </si>
  <si>
    <t>soubor</t>
  </si>
  <si>
    <t>-1886871414</t>
  </si>
  <si>
    <t>https://podminky.urs.cz/item/CS_URS_2021_02/722221134</t>
  </si>
  <si>
    <t>35</t>
  </si>
  <si>
    <t>722254116</t>
  </si>
  <si>
    <t>Požární příslušenství a armatury hydrantové skříně vnitřní s výzbrojí C 52 (polyesterová hadice)</t>
  </si>
  <si>
    <t>-1451151105</t>
  </si>
  <si>
    <t>https://podminky.urs.cz/item/CS_URS_2021_02/722254116</t>
  </si>
  <si>
    <t>722263205</t>
  </si>
  <si>
    <t>Vodoměry pro vodu do 100°C závitové horizontální jednovtokové suchoběžné G 1/2"x 80 mm Qn 1,5</t>
  </si>
  <si>
    <t>1415583218</t>
  </si>
  <si>
    <t>https://podminky.urs.cz/item/CS_URS_2021_02/722263205</t>
  </si>
  <si>
    <t>722270101</t>
  </si>
  <si>
    <t>Vodoměrové sestavy závitové G 3/4"</t>
  </si>
  <si>
    <t>-472055631</t>
  </si>
  <si>
    <t>https://podminky.urs.cz/item/CS_URS_2021_02/722270101</t>
  </si>
  <si>
    <t>722290226</t>
  </si>
  <si>
    <t>Zkoušky, proplach a desinfekce vodovodního potrubí zkoušky těsnosti vodovodního potrubí závitového do DN 50</t>
  </si>
  <si>
    <t>213697233</t>
  </si>
  <si>
    <t>https://podminky.urs.cz/item/CS_URS_2021_02/722290226</t>
  </si>
  <si>
    <t>34+89,3+47,4+33,3+25,6+6,6+6+2+32</t>
  </si>
  <si>
    <t>39</t>
  </si>
  <si>
    <t>892241111</t>
  </si>
  <si>
    <t>Tlakové zkoušky vodou na potrubí DN do 80</t>
  </si>
  <si>
    <t>1515057826</t>
  </si>
  <si>
    <t>https://podminky.urs.cz/item/CS_URS_2021_02/892241111</t>
  </si>
  <si>
    <t>998722201</t>
  </si>
  <si>
    <t>Přesun hmot pro vnitřní vodovod stanovený procentní sazbou (%) z ceny vodorovná dopravní vzdálenost do 50 m v objektech výšky do 6 m</t>
  </si>
  <si>
    <t>-2073751409</t>
  </si>
  <si>
    <t>https://podminky.urs.cz/item/CS_URS_2021_02/998722201</t>
  </si>
  <si>
    <t>725</t>
  </si>
  <si>
    <t>Zdravotechnika - zařizovací předměty</t>
  </si>
  <si>
    <t>41</t>
  </si>
  <si>
    <t>725111132</t>
  </si>
  <si>
    <t>Zařízení záchodů splachovače nádržkové plastové nízkopoložené nebo vysokopoložené</t>
  </si>
  <si>
    <t>1905276444</t>
  </si>
  <si>
    <t>https://podminky.urs.cz/item/CS_URS_2021_02/725111132</t>
  </si>
  <si>
    <t>42</t>
  </si>
  <si>
    <t>725111351</t>
  </si>
  <si>
    <t>Zařízení záchodů splachovače automatické pro tlakovou vodu z rozvodu</t>
  </si>
  <si>
    <t>1650968927</t>
  </si>
  <si>
    <t>https://podminky.urs.cz/item/CS_URS_2021_02/725111351</t>
  </si>
  <si>
    <t>43</t>
  </si>
  <si>
    <t>725112001</t>
  </si>
  <si>
    <t>Zařízení záchodů klozety keramické standardní samostatně stojící s hlubokým splachováním odpad vodorovný</t>
  </si>
  <si>
    <t>-129615289</t>
  </si>
  <si>
    <t>https://podminky.urs.cz/item/CS_URS_2021_02/725112001</t>
  </si>
  <si>
    <t>725112171</t>
  </si>
  <si>
    <t>Zařízení záchodů kombi klozety s hlubokým splachováním odpad vodorovný</t>
  </si>
  <si>
    <t>-1867896534</t>
  </si>
  <si>
    <t>https://podminky.urs.cz/item/CS_URS_2021_02/725112171</t>
  </si>
  <si>
    <t>45</t>
  </si>
  <si>
    <t>725121023</t>
  </si>
  <si>
    <t>Pisoárové záchodky splachovače automatické s napájecím zdrojem skupinové</t>
  </si>
  <si>
    <t>-217290626</t>
  </si>
  <si>
    <t>https://podminky.urs.cz/item/CS_URS_2021_02/725121023</t>
  </si>
  <si>
    <t>725211603</t>
  </si>
  <si>
    <t>Umyvadla keramická bílá bez výtokových armatur připevněná na stěnu šrouby bez sloupu nebo krytu na sifon, šířka umyvadla 600 mm</t>
  </si>
  <si>
    <t>-116043822</t>
  </si>
  <si>
    <t>https://podminky.urs.cz/item/CS_URS_2021_02/725211603</t>
  </si>
  <si>
    <t>47</t>
  </si>
  <si>
    <t>725311121</t>
  </si>
  <si>
    <t>Dřezy bez výtokových armatur jednoduché se zápachovou uzávěrkou nerezové s odkapávací plochou 560x480 mm a miskou</t>
  </si>
  <si>
    <t>-1513069679</t>
  </si>
  <si>
    <t>https://podminky.urs.cz/item/CS_URS_2021_02/725311121</t>
  </si>
  <si>
    <t>725331111</t>
  </si>
  <si>
    <t>Výlevky bez výtokových armatur a splachovací nádrže keramické se sklopnou plastovou mřížkou 425 mm</t>
  </si>
  <si>
    <t>89372028</t>
  </si>
  <si>
    <t>https://podminky.urs.cz/item/CS_URS_2021_02/725331111</t>
  </si>
  <si>
    <t>49</t>
  </si>
  <si>
    <t>725821311</t>
  </si>
  <si>
    <t>Baterie dřezové nástěnné pákové s otáčivým kulatým ústím a délkou ramínka 200 mm</t>
  </si>
  <si>
    <t>1822287941</t>
  </si>
  <si>
    <t>https://podminky.urs.cz/item/CS_URS_2021_02/725821311</t>
  </si>
  <si>
    <t>50</t>
  </si>
  <si>
    <t>725822612</t>
  </si>
  <si>
    <t>Baterie umyvadlové stojánkové pákové s výpustí</t>
  </si>
  <si>
    <t>-513965289</t>
  </si>
  <si>
    <t>https://podminky.urs.cz/item/CS_URS_2021_02/725822612</t>
  </si>
  <si>
    <t>51</t>
  </si>
  <si>
    <t>725822633</t>
  </si>
  <si>
    <t>Baterie umyvadlové stojánkové klasické s výpustí</t>
  </si>
  <si>
    <t>81825120</t>
  </si>
  <si>
    <t>https://podminky.urs.cz/item/CS_URS_2021_02/725822633</t>
  </si>
  <si>
    <t>52</t>
  </si>
  <si>
    <t>725841312</t>
  </si>
  <si>
    <t>Baterie sprchové nástěnné pákové</t>
  </si>
  <si>
    <t>2059810082</t>
  </si>
  <si>
    <t>https://podminky.urs.cz/item/CS_URS_2021_02/725841312</t>
  </si>
  <si>
    <t>53</t>
  </si>
  <si>
    <t>998725201</t>
  </si>
  <si>
    <t>Přesun hmot pro zařizovací předměty stanovený procentní sazbou (%) z ceny vodorovná dopravní vzdálenost do 50 m v objektech výšky do 6 m</t>
  </si>
  <si>
    <t>899646307</t>
  </si>
  <si>
    <t>https://podminky.urs.cz/item/CS_URS_2021_02/998725201</t>
  </si>
  <si>
    <t>HZS</t>
  </si>
  <si>
    <t>Hodinové zúčtovací sazby</t>
  </si>
  <si>
    <t>57</t>
  </si>
  <si>
    <t>HZS1301</t>
  </si>
  <si>
    <t>Hodinové zúčtovací sazby profesí HSV provádění konstrukcí zedník</t>
  </si>
  <si>
    <t>hod</t>
  </si>
  <si>
    <t>512</t>
  </si>
  <si>
    <t>1870358285</t>
  </si>
  <si>
    <t>https://podminky.urs.cz/item/CS_URS_2021_02/HZS1301</t>
  </si>
  <si>
    <t>773e - VZT</t>
  </si>
  <si>
    <t xml:space="preserve">    751 - Vzduchotechnika</t>
  </si>
  <si>
    <t>971033441</t>
  </si>
  <si>
    <t>Vybourání otvorů ve zdivu základovém nebo nadzákladovém z cihel, tvárnic, příčkovek z cihel pálených na maltu vápennou nebo vápenocementovou plochy do 0,25 m2, tl. do 300 mm</t>
  </si>
  <si>
    <t>1833455983</t>
  </si>
  <si>
    <t>https://podminky.urs.cz/item/CS_URS_2021_02/971033441</t>
  </si>
  <si>
    <t>971033461</t>
  </si>
  <si>
    <t>Vybourání otvorů ve zdivu základovém nebo nadzákladovém z cihel, tvárnic, příčkovek z cihel pálených na maltu vápennou nebo vápenocementovou plochy do 0,25 m2, tl. do 600 mm</t>
  </si>
  <si>
    <t>-764817776</t>
  </si>
  <si>
    <t>https://podminky.urs.cz/item/CS_URS_2021_02/971033461</t>
  </si>
  <si>
    <t>971R01</t>
  </si>
  <si>
    <t>570933237</t>
  </si>
  <si>
    <t>751</t>
  </si>
  <si>
    <t>Vzduchotechnika</t>
  </si>
  <si>
    <t>751111011</t>
  </si>
  <si>
    <t>Montáž ventilátoru axiálního nízkotlakého nástěnného základního, průměru do 100 mm</t>
  </si>
  <si>
    <t>1591136366</t>
  </si>
  <si>
    <t>https://podminky.urs.cz/item/CS_URS_2021_02/751111011</t>
  </si>
  <si>
    <t>42914110</t>
  </si>
  <si>
    <t>ventilátor axiální stěnový skříň z plastu IP44 17W D 100mm</t>
  </si>
  <si>
    <t>788875050</t>
  </si>
  <si>
    <t>751133011</t>
  </si>
  <si>
    <t>Montáž ventilátoru diagonálního nízkotlakého potrubního nevýbušného, průměru do 100 mm</t>
  </si>
  <si>
    <t>-1620807938</t>
  </si>
  <si>
    <t>https://podminky.urs.cz/item/CS_URS_2021_02/751133011</t>
  </si>
  <si>
    <t>429x1</t>
  </si>
  <si>
    <t>ventilátor diagonální do kruhového potrubí - 250 m3/h</t>
  </si>
  <si>
    <t>-605716850</t>
  </si>
  <si>
    <t>429x2</t>
  </si>
  <si>
    <t>ventilátor diagonální do kruhového potrubí - 280 m3/h</t>
  </si>
  <si>
    <t>-1753579173</t>
  </si>
  <si>
    <t>429x3</t>
  </si>
  <si>
    <t>ventilátor diagonální do kruhového potrubí - 180 m3/h</t>
  </si>
  <si>
    <t>-2084920379</t>
  </si>
  <si>
    <t>751322011</t>
  </si>
  <si>
    <t>Montáž talířových ventilů, anemostatů, dýz talířového ventilu, průměru do 100 mm</t>
  </si>
  <si>
    <t>-150745415</t>
  </si>
  <si>
    <t>https://podminky.urs.cz/item/CS_URS_2021_02/751322011</t>
  </si>
  <si>
    <t>42972201</t>
  </si>
  <si>
    <t>talířový ventil pro přívod a odvod vzduchu plastový D 100mm</t>
  </si>
  <si>
    <t>2080566361</t>
  </si>
  <si>
    <t>751398021</t>
  </si>
  <si>
    <t>Montáž ostatních zařízení větrací mřížky stěnové, průřezu do 0,040 m2</t>
  </si>
  <si>
    <t>-1780559888</t>
  </si>
  <si>
    <t>https://podminky.urs.cz/item/CS_URS_2021_02/751398021</t>
  </si>
  <si>
    <t>56245648</t>
  </si>
  <si>
    <t>mřížka větrací kruhová plast se síťovinou 100mm</t>
  </si>
  <si>
    <t>2061838601</t>
  </si>
  <si>
    <t>751398031</t>
  </si>
  <si>
    <t>Montáž ostatních zařízení ventilační mřížky do dveří nebo desek, průřezu do 0,040 m2</t>
  </si>
  <si>
    <t>919288836</t>
  </si>
  <si>
    <t>https://podminky.urs.cz/item/CS_URS_2021_02/751398031</t>
  </si>
  <si>
    <t>562x1</t>
  </si>
  <si>
    <t>mřížka větrací hranatá plast se síťovinou 100x100mm</t>
  </si>
  <si>
    <t>-433391002</t>
  </si>
  <si>
    <t>751510041</t>
  </si>
  <si>
    <t>Vzduchotechnické potrubí z pozinkovaného plechu kruhové, trouba spirálně vinutá bez příruby, průměru do 100 mm</t>
  </si>
  <si>
    <t>-2118803405</t>
  </si>
  <si>
    <t>https://podminky.urs.cz/item/CS_URS_2021_02/751510041</t>
  </si>
  <si>
    <t>751572101</t>
  </si>
  <si>
    <t>Závěs kruhového potrubí pomocí objímky, kotvené do betonu průměru potrubí do 100 mm</t>
  </si>
  <si>
    <t>1930688171</t>
  </si>
  <si>
    <t>https://podminky.urs.cz/item/CS_URS_2021_02/751572101</t>
  </si>
  <si>
    <t>998751201</t>
  </si>
  <si>
    <t>Přesun hmot pro vzduchotechniku stanovený procentní sazbou (%) z ceny vodorovná dopravní vzdálenost do 50 m v objektech výšky do 12 m</t>
  </si>
  <si>
    <t>1826443300</t>
  </si>
  <si>
    <t>https://podminky.urs.cz/item/CS_URS_2021_02/998751201</t>
  </si>
  <si>
    <t>763231911</t>
  </si>
  <si>
    <t>Zhotovení otvorů v podhledech a podkrovích ze sádrovláknitých desek pro prostupy (voda, elektro, topení, VZT), osvětlení, sprinklery, revizní klapky a dvířka včetně vyztužení profily, velikost do 0,10 m2</t>
  </si>
  <si>
    <t>150266776</t>
  </si>
  <si>
    <t>https://podminky.urs.cz/item/CS_URS_2021_02/763231911</t>
  </si>
  <si>
    <t>773b - Elektroinstalace</t>
  </si>
  <si>
    <t>001 - ROZVADĚČ HR1</t>
  </si>
  <si>
    <t>002 - ROZVADĚČ 1R1</t>
  </si>
  <si>
    <t>003 - ROZVADĚČ R-SLAB</t>
  </si>
  <si>
    <t>004 - ROZVADĚČ R-DATA</t>
  </si>
  <si>
    <t xml:space="preserve">005 -  JISTIČ </t>
  </si>
  <si>
    <t>006 - SVÍTIDLA (dle legendy svítidel) VČETNĚ ZDROJŮ - MATERIÁL</t>
  </si>
  <si>
    <t>007 - ZÁSUVKY,OVLADAČE,KRABICE,MOTORY,LIŠTY - MATERIÁL</t>
  </si>
  <si>
    <t>008 - KABELY,VODIČE - pouze odhadem - MATERIÁL</t>
  </si>
  <si>
    <t xml:space="preserve">009 -  PRÁCE </t>
  </si>
  <si>
    <t>001</t>
  </si>
  <si>
    <t>ROZVADĚČ HR1</t>
  </si>
  <si>
    <t>el001</t>
  </si>
  <si>
    <t>zapuštěná rozvodnice PLASTOVÁ, IP30,144mod.</t>
  </si>
  <si>
    <t>el002</t>
  </si>
  <si>
    <t>vypínač 3f/63A</t>
  </si>
  <si>
    <t>el003</t>
  </si>
  <si>
    <t>přepěťová ochrana I a II typu, SPC 12,5/3+1 (Hakel)</t>
  </si>
  <si>
    <t>el004</t>
  </si>
  <si>
    <t>pojistkový odpojovač OPV 14/4</t>
  </si>
  <si>
    <t>el005</t>
  </si>
  <si>
    <t>pojistka válcová PV 14, 63A/gG</t>
  </si>
  <si>
    <t>el006</t>
  </si>
  <si>
    <t>jistič 10A/1f</t>
  </si>
  <si>
    <t>el007</t>
  </si>
  <si>
    <t>jistič 16A/1f</t>
  </si>
  <si>
    <t>el008</t>
  </si>
  <si>
    <t>jistič kombinovaný s proudovým chráničem 10A/1f /30mA</t>
  </si>
  <si>
    <t>el009</t>
  </si>
  <si>
    <t>jistič kombinovaný s proudovým chráničem 16A/1f /30mA</t>
  </si>
  <si>
    <t>el010</t>
  </si>
  <si>
    <t>jistič 16A/3f</t>
  </si>
  <si>
    <t>el011</t>
  </si>
  <si>
    <t>jistič 20A/3f</t>
  </si>
  <si>
    <t>el012</t>
  </si>
  <si>
    <t>proudový chránič 25A/3/30mA</t>
  </si>
  <si>
    <t>el013</t>
  </si>
  <si>
    <t>propojovací lišta 3f</t>
  </si>
  <si>
    <t>el014</t>
  </si>
  <si>
    <t xml:space="preserve">P O D R U Ž N Ý   M A T E R I Á L   R O Z V A D Ě Č E  </t>
  </si>
  <si>
    <t>el015</t>
  </si>
  <si>
    <t xml:space="preserve">V Ý R O B A R O Z V A D Ě Č E </t>
  </si>
  <si>
    <t>002</t>
  </si>
  <si>
    <t>ROZVADĚČ 1R1</t>
  </si>
  <si>
    <t>el016</t>
  </si>
  <si>
    <t>zapuštěná rozvodnice PLASTOVÁ, IP30,36mod.</t>
  </si>
  <si>
    <t>el017</t>
  </si>
  <si>
    <t>vypínač 3f/40A</t>
  </si>
  <si>
    <t>el018</t>
  </si>
  <si>
    <t>el019</t>
  </si>
  <si>
    <t>el020</t>
  </si>
  <si>
    <t>el021</t>
  </si>
  <si>
    <t>el022</t>
  </si>
  <si>
    <t>el023</t>
  </si>
  <si>
    <t>el024</t>
  </si>
  <si>
    <t>003</t>
  </si>
  <si>
    <t>ROZVADĚČ R-SLAB</t>
  </si>
  <si>
    <t>el025</t>
  </si>
  <si>
    <t>zapuštěná rozvodnice PLASTOVÝ, IP30,48mod.</t>
  </si>
  <si>
    <t>el026</t>
  </si>
  <si>
    <t>vypínač 3f/25A</t>
  </si>
  <si>
    <t>el027</t>
  </si>
  <si>
    <t>54</t>
  </si>
  <si>
    <t>el028</t>
  </si>
  <si>
    <t>zásuvka ABB</t>
  </si>
  <si>
    <t>56</t>
  </si>
  <si>
    <t>el029</t>
  </si>
  <si>
    <t>krabice pod zásuvku</t>
  </si>
  <si>
    <t>58</t>
  </si>
  <si>
    <t>el030</t>
  </si>
  <si>
    <t>propojovací lišta</t>
  </si>
  <si>
    <t>60</t>
  </si>
  <si>
    <t>el031</t>
  </si>
  <si>
    <t>62</t>
  </si>
  <si>
    <t>el032</t>
  </si>
  <si>
    <t>64</t>
  </si>
  <si>
    <t>004</t>
  </si>
  <si>
    <t>ROZVADĚČ R-DATA</t>
  </si>
  <si>
    <t>el033</t>
  </si>
  <si>
    <t>RACK 19" rozvaděč stojanový 42U</t>
  </si>
  <si>
    <t>el034</t>
  </si>
  <si>
    <t>vyvazovací panel 1U 5 úchytek, černý</t>
  </si>
  <si>
    <t>el035</t>
  </si>
  <si>
    <t>patch panel 24x RJ45, cat.5</t>
  </si>
  <si>
    <t>el036</t>
  </si>
  <si>
    <t>voice panel 25xRJ45, kat. 3, UTP, 1U, 19", osazený, černý</t>
  </si>
  <si>
    <t>el037</t>
  </si>
  <si>
    <t>jistič 6A/1f /B</t>
  </si>
  <si>
    <t>el038</t>
  </si>
  <si>
    <t>jistič 10A/1f /B</t>
  </si>
  <si>
    <t>el039</t>
  </si>
  <si>
    <t>rack police výsuvná</t>
  </si>
  <si>
    <t>el040</t>
  </si>
  <si>
    <t>Switch 48port 10/100 Mb/s,</t>
  </si>
  <si>
    <t>80</t>
  </si>
  <si>
    <t>el041</t>
  </si>
  <si>
    <t>rack termostat</t>
  </si>
  <si>
    <t>82</t>
  </si>
  <si>
    <t>el042</t>
  </si>
  <si>
    <t>Ventilační jednotka spodní (horní) 230V/60W 4xventilátor</t>
  </si>
  <si>
    <t>84</t>
  </si>
  <si>
    <t>el043</t>
  </si>
  <si>
    <t>86</t>
  </si>
  <si>
    <t>el044</t>
  </si>
  <si>
    <t>88</t>
  </si>
  <si>
    <t>005</t>
  </si>
  <si>
    <t xml:space="preserve"> JISTIČ </t>
  </si>
  <si>
    <t>el045</t>
  </si>
  <si>
    <t>Jistič 3f/32A</t>
  </si>
  <si>
    <t>90</t>
  </si>
  <si>
    <t>006</t>
  </si>
  <si>
    <t>SVÍTIDLA (dle legendy svítidel) VČETNĚ ZDROJŮ - MATERIÁL</t>
  </si>
  <si>
    <t>el046</t>
  </si>
  <si>
    <t>A - LINEA ROUND 226 E, 2x26W,G24q-3,EVG,interiérové přisazené,opál difusor,</t>
  </si>
  <si>
    <t>92</t>
  </si>
  <si>
    <t>Poznámka k položce:_x000d_
Svítidla musela být konkretizována z důvodu výpočtu intenzity osvětlení. Je možné použít svítidla jiná, je ovšem nutné provést výpočty osvětlení a předložit je hygienické stanici ke schválení.</t>
  </si>
  <si>
    <t>el047</t>
  </si>
  <si>
    <t xml:space="preserve">B - LUXOR 280 PAR ET5 DI-IN s, 2x80W,T5,EVG,interiérové,stříbrná  RAL 9006,parabolická matná mřížka,přímé nepřímé osv..</t>
  </si>
  <si>
    <t>94</t>
  </si>
  <si>
    <t>el048</t>
  </si>
  <si>
    <t>C - PRIMA 236 AC E, 2x36W,T8,EVG,průmyslové</t>
  </si>
  <si>
    <t>el049</t>
  </si>
  <si>
    <t>D - PSP MONZA 236 LA E, 2x36W,T8,EVG,stropní přisazené,leštěná Al mřížka</t>
  </si>
  <si>
    <t>el050</t>
  </si>
  <si>
    <t>E - MODUS BC1500KO, IP65</t>
  </si>
  <si>
    <t>el051</t>
  </si>
  <si>
    <t>F - Venkovní nástěnné svítidlo s infraspínačem, 1x22W IP44</t>
  </si>
  <si>
    <t>el052</t>
  </si>
  <si>
    <t>NOA,B,C - Nouzové svítidlo s interní baterií, 1 hod.</t>
  </si>
  <si>
    <t>007</t>
  </si>
  <si>
    <t>ZÁSUVKY,OVLADAČE,KRABICE,MOTORY,LIŠTY - MATERIÁL</t>
  </si>
  <si>
    <t>el053</t>
  </si>
  <si>
    <t>vypínač, komplet</t>
  </si>
  <si>
    <t>el054</t>
  </si>
  <si>
    <t>2x vypínač, komplet</t>
  </si>
  <si>
    <t>55</t>
  </si>
  <si>
    <t>el055</t>
  </si>
  <si>
    <t>Vypínač sériový, komplet</t>
  </si>
  <si>
    <t>el056</t>
  </si>
  <si>
    <t>Vypínač střídavý, komplet</t>
  </si>
  <si>
    <t>el057</t>
  </si>
  <si>
    <t>Vypínač tlačítkový, komplet</t>
  </si>
  <si>
    <t>el058</t>
  </si>
  <si>
    <t>Vypínač sériovo-střídavý, komplet</t>
  </si>
  <si>
    <t>59</t>
  </si>
  <si>
    <t>el059</t>
  </si>
  <si>
    <t>Vypínač křížový, komplet</t>
  </si>
  <si>
    <t>118</t>
  </si>
  <si>
    <t>el060</t>
  </si>
  <si>
    <t>zásuvka</t>
  </si>
  <si>
    <t>120</t>
  </si>
  <si>
    <t>61</t>
  </si>
  <si>
    <t>el061</t>
  </si>
  <si>
    <t>dvojzásuvka</t>
  </si>
  <si>
    <t>122</t>
  </si>
  <si>
    <t>el062</t>
  </si>
  <si>
    <t>dvojzásuvka s přepěťovou ochranou</t>
  </si>
  <si>
    <t>124</t>
  </si>
  <si>
    <t>63</t>
  </si>
  <si>
    <t>el063</t>
  </si>
  <si>
    <t>Zásuvka 400, IP44</t>
  </si>
  <si>
    <t>el064</t>
  </si>
  <si>
    <t>datová dvojzásuvka</t>
  </si>
  <si>
    <t>128</t>
  </si>
  <si>
    <t>el065</t>
  </si>
  <si>
    <t>televizní zásuvka + SAT zásuvka</t>
  </si>
  <si>
    <t>130</t>
  </si>
  <si>
    <t>el066</t>
  </si>
  <si>
    <t>dvojrámeček</t>
  </si>
  <si>
    <t>132</t>
  </si>
  <si>
    <t>el067</t>
  </si>
  <si>
    <t>trojrámeček</t>
  </si>
  <si>
    <t>134</t>
  </si>
  <si>
    <t>el068</t>
  </si>
  <si>
    <t>krabice přístrojová pod omítku KP</t>
  </si>
  <si>
    <t>el069</t>
  </si>
  <si>
    <t>krabice rozvodná pod omítku KR</t>
  </si>
  <si>
    <t>138</t>
  </si>
  <si>
    <t>el070</t>
  </si>
  <si>
    <t>svorkovnice doplň.pospojení EROCOMM obj.č.1242</t>
  </si>
  <si>
    <t>140</t>
  </si>
  <si>
    <t>el071</t>
  </si>
  <si>
    <t>svorkovnice doplň.pospojení EROCOMM obj.č.1243</t>
  </si>
  <si>
    <t>142</t>
  </si>
  <si>
    <t>el072</t>
  </si>
  <si>
    <t>chránička pvc pr.16mm</t>
  </si>
  <si>
    <t>el073</t>
  </si>
  <si>
    <t>chránička pvc pr.50mm</t>
  </si>
  <si>
    <t>008</t>
  </si>
  <si>
    <t>KABELY,VODIČE - pouze odhadem - MATERIÁL</t>
  </si>
  <si>
    <t>el074</t>
  </si>
  <si>
    <t>CYKY 3J 1,5</t>
  </si>
  <si>
    <t>el075</t>
  </si>
  <si>
    <t>CYKY 3O 1,5</t>
  </si>
  <si>
    <t>150</t>
  </si>
  <si>
    <t>el076</t>
  </si>
  <si>
    <t>CYKY 4J 1,5</t>
  </si>
  <si>
    <t>el077</t>
  </si>
  <si>
    <t>CYKY 5J 1,5</t>
  </si>
  <si>
    <t>el078</t>
  </si>
  <si>
    <t>CYKY 3J 2,5</t>
  </si>
  <si>
    <t>156</t>
  </si>
  <si>
    <t>el079</t>
  </si>
  <si>
    <t>CYKY 5J 2,5</t>
  </si>
  <si>
    <t>el080</t>
  </si>
  <si>
    <t>CYKY 5J 6</t>
  </si>
  <si>
    <t>81</t>
  </si>
  <si>
    <t>el081</t>
  </si>
  <si>
    <t>CYKY 5J 10</t>
  </si>
  <si>
    <t>el082</t>
  </si>
  <si>
    <t>PRAFlaDur 3x1,5</t>
  </si>
  <si>
    <t>83</t>
  </si>
  <si>
    <t>el083</t>
  </si>
  <si>
    <t>PRAFlaDur 3x2,5</t>
  </si>
  <si>
    <t>el084</t>
  </si>
  <si>
    <t>AY 2,5 - protahovací drát</t>
  </si>
  <si>
    <t>85</t>
  </si>
  <si>
    <t>el085</t>
  </si>
  <si>
    <t>CYA 6</t>
  </si>
  <si>
    <t>el086</t>
  </si>
  <si>
    <t>CYA 16</t>
  </si>
  <si>
    <t>009</t>
  </si>
  <si>
    <t xml:space="preserve"> PRÁCE </t>
  </si>
  <si>
    <t>el087</t>
  </si>
  <si>
    <t>doprava položek el001 - el052</t>
  </si>
  <si>
    <t>el088</t>
  </si>
  <si>
    <t>přesun položek el001 - el052</t>
  </si>
  <si>
    <t>89</t>
  </si>
  <si>
    <t>el089</t>
  </si>
  <si>
    <t>ELEKTROMONTÁŽNÍ PRÁCE z položek el001 - el086</t>
  </si>
  <si>
    <t>el090</t>
  </si>
  <si>
    <t>PPV z položek el053 - el086, el089</t>
  </si>
  <si>
    <t>91</t>
  </si>
  <si>
    <t>el091</t>
  </si>
  <si>
    <t>Stavební přípomoce</t>
  </si>
  <si>
    <t>el092</t>
  </si>
  <si>
    <t>VÝCHOZÍ REVIZE</t>
  </si>
  <si>
    <t>el093</t>
  </si>
  <si>
    <t>Potřebné úpravy a revize hromosvodu</t>
  </si>
  <si>
    <t>-353465686</t>
  </si>
  <si>
    <t>el094</t>
  </si>
  <si>
    <t>Demontáže a likvidace původního zařízení</t>
  </si>
  <si>
    <t>978821473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</si>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</sst>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271" TargetMode="External" /><Relationship Id="rId2" Type="http://schemas.openxmlformats.org/officeDocument/2006/relationships/hyperlink" Target="https://podminky.urs.cz/item/CS_URS_2021_02/113107512" TargetMode="External" /><Relationship Id="rId3" Type="http://schemas.openxmlformats.org/officeDocument/2006/relationships/hyperlink" Target="https://podminky.urs.cz/item/CS_URS_2021_02/113107532" TargetMode="External" /><Relationship Id="rId4" Type="http://schemas.openxmlformats.org/officeDocument/2006/relationships/hyperlink" Target="https://podminky.urs.cz/item/CS_URS_2021_02/113107542" TargetMode="External" /><Relationship Id="rId5" Type="http://schemas.openxmlformats.org/officeDocument/2006/relationships/hyperlink" Target="https://podminky.urs.cz/item/CS_URS_2021_02/119003227" TargetMode="External" /><Relationship Id="rId6" Type="http://schemas.openxmlformats.org/officeDocument/2006/relationships/hyperlink" Target="https://podminky.urs.cz/item/CS_URS_2021_02/119003228" TargetMode="External" /><Relationship Id="rId7" Type="http://schemas.openxmlformats.org/officeDocument/2006/relationships/hyperlink" Target="https://podminky.urs.cz/item/CS_URS_2021_02/132253102" TargetMode="External" /><Relationship Id="rId8" Type="http://schemas.openxmlformats.org/officeDocument/2006/relationships/hyperlink" Target="https://podminky.urs.cz/item/CS_URS_2021_02/174101101" TargetMode="External" /><Relationship Id="rId9" Type="http://schemas.openxmlformats.org/officeDocument/2006/relationships/hyperlink" Target="https://podminky.urs.cz/item/CS_URS_2021_02/181912112" TargetMode="External" /><Relationship Id="rId10" Type="http://schemas.openxmlformats.org/officeDocument/2006/relationships/hyperlink" Target="https://podminky.urs.cz/item/CS_URS_2021_02/311231126" TargetMode="External" /><Relationship Id="rId11" Type="http://schemas.openxmlformats.org/officeDocument/2006/relationships/hyperlink" Target="https://podminky.urs.cz/item/CS_URS_2021_02/317168022" TargetMode="External" /><Relationship Id="rId12" Type="http://schemas.openxmlformats.org/officeDocument/2006/relationships/hyperlink" Target="https://podminky.urs.cz/item/CS_URS_2021_02/317168052" TargetMode="External" /><Relationship Id="rId13" Type="http://schemas.openxmlformats.org/officeDocument/2006/relationships/hyperlink" Target="https://podminky.urs.cz/item/CS_URS_2021_02/317168054" TargetMode="External" /><Relationship Id="rId14" Type="http://schemas.openxmlformats.org/officeDocument/2006/relationships/hyperlink" Target="https://podminky.urs.cz/item/CS_URS_2021_02/317168055" TargetMode="External" /><Relationship Id="rId15" Type="http://schemas.openxmlformats.org/officeDocument/2006/relationships/hyperlink" Target="https://podminky.urs.cz/item/CS_URS_2021_02/317941121" TargetMode="External" /><Relationship Id="rId16" Type="http://schemas.openxmlformats.org/officeDocument/2006/relationships/hyperlink" Target="https://podminky.urs.cz/item/CS_URS_2021_02/317941123" TargetMode="External" /><Relationship Id="rId17" Type="http://schemas.openxmlformats.org/officeDocument/2006/relationships/hyperlink" Target="https://podminky.urs.cz/item/CS_URS_2021_02/317998112" TargetMode="External" /><Relationship Id="rId18" Type="http://schemas.openxmlformats.org/officeDocument/2006/relationships/hyperlink" Target="https://podminky.urs.cz/item/CS_URS_2021_02/564231111" TargetMode="External" /><Relationship Id="rId19" Type="http://schemas.openxmlformats.org/officeDocument/2006/relationships/hyperlink" Target="https://podminky.urs.cz/item/CS_URS_2021_02/564742111" TargetMode="External" /><Relationship Id="rId20" Type="http://schemas.openxmlformats.org/officeDocument/2006/relationships/hyperlink" Target="https://podminky.urs.cz/item/CS_URS_2021_02/596212212" TargetMode="External" /><Relationship Id="rId21" Type="http://schemas.openxmlformats.org/officeDocument/2006/relationships/hyperlink" Target="https://podminky.urs.cz/item/CS_URS_2021_02/611142001" TargetMode="External" /><Relationship Id="rId22" Type="http://schemas.openxmlformats.org/officeDocument/2006/relationships/hyperlink" Target="https://podminky.urs.cz/item/CS_URS_2021_02/611321141" TargetMode="External" /><Relationship Id="rId23" Type="http://schemas.openxmlformats.org/officeDocument/2006/relationships/hyperlink" Target="https://podminky.urs.cz/item/CS_URS_2021_02/612142001" TargetMode="External" /><Relationship Id="rId24" Type="http://schemas.openxmlformats.org/officeDocument/2006/relationships/hyperlink" Target="https://podminky.urs.cz/item/CS_URS_2021_02/612321141" TargetMode="External" /><Relationship Id="rId25" Type="http://schemas.openxmlformats.org/officeDocument/2006/relationships/hyperlink" Target="https://podminky.urs.cz/item/CS_URS_2021_02/612325422" TargetMode="External" /><Relationship Id="rId26" Type="http://schemas.openxmlformats.org/officeDocument/2006/relationships/hyperlink" Target="https://podminky.urs.cz/item/CS_URS_2021_02/631311125" TargetMode="External" /><Relationship Id="rId27" Type="http://schemas.openxmlformats.org/officeDocument/2006/relationships/hyperlink" Target="https://podminky.urs.cz/item/CS_URS_2021_02/631311125" TargetMode="External" /><Relationship Id="rId28" Type="http://schemas.openxmlformats.org/officeDocument/2006/relationships/hyperlink" Target="https://podminky.urs.cz/item/CS_URS_2021_02/631319012" TargetMode="External" /><Relationship Id="rId29" Type="http://schemas.openxmlformats.org/officeDocument/2006/relationships/hyperlink" Target="https://podminky.urs.cz/item/CS_URS_2021_02/631319012" TargetMode="External" /><Relationship Id="rId30" Type="http://schemas.openxmlformats.org/officeDocument/2006/relationships/hyperlink" Target="https://podminky.urs.cz/item/CS_URS_2021_02/631362021" TargetMode="External" /><Relationship Id="rId31" Type="http://schemas.openxmlformats.org/officeDocument/2006/relationships/hyperlink" Target="https://podminky.urs.cz/item/CS_URS_2021_02/631362021" TargetMode="External" /><Relationship Id="rId32" Type="http://schemas.openxmlformats.org/officeDocument/2006/relationships/hyperlink" Target="https://podminky.urs.cz/item/CS_URS_2021_02/632481213" TargetMode="External" /><Relationship Id="rId33" Type="http://schemas.openxmlformats.org/officeDocument/2006/relationships/hyperlink" Target="https://podminky.urs.cz/item/CS_URS_2021_02/634112112" TargetMode="External" /><Relationship Id="rId34" Type="http://schemas.openxmlformats.org/officeDocument/2006/relationships/hyperlink" Target="https://podminky.urs.cz/item/CS_URS_2021_02/637121113" TargetMode="External" /><Relationship Id="rId35" Type="http://schemas.openxmlformats.org/officeDocument/2006/relationships/hyperlink" Target="https://podminky.urs.cz/item/CS_URS_2021_02/637311122" TargetMode="External" /><Relationship Id="rId36" Type="http://schemas.openxmlformats.org/officeDocument/2006/relationships/hyperlink" Target="https://podminky.urs.cz/item/CS_URS_2021_02/916231212" TargetMode="External" /><Relationship Id="rId37" Type="http://schemas.openxmlformats.org/officeDocument/2006/relationships/hyperlink" Target="https://podminky.urs.cz/item/CS_URS_2021_02/919735112" TargetMode="External" /><Relationship Id="rId38" Type="http://schemas.openxmlformats.org/officeDocument/2006/relationships/hyperlink" Target="https://podminky.urs.cz/item/CS_URS_2021_02/919735124" TargetMode="External" /><Relationship Id="rId39" Type="http://schemas.openxmlformats.org/officeDocument/2006/relationships/hyperlink" Target="https://podminky.urs.cz/item/CS_URS_2021_02/952901111" TargetMode="External" /><Relationship Id="rId40" Type="http://schemas.openxmlformats.org/officeDocument/2006/relationships/hyperlink" Target="https://podminky.urs.cz/item/CS_URS_2021_02/953961114" TargetMode="External" /><Relationship Id="rId41" Type="http://schemas.openxmlformats.org/officeDocument/2006/relationships/hyperlink" Target="https://podminky.urs.cz/item/CS_URS_2021_02/953965133" TargetMode="External" /><Relationship Id="rId42" Type="http://schemas.openxmlformats.org/officeDocument/2006/relationships/hyperlink" Target="https://podminky.urs.cz/item/CS_URS_2021_02/965042141" TargetMode="External" /><Relationship Id="rId43" Type="http://schemas.openxmlformats.org/officeDocument/2006/relationships/hyperlink" Target="https://podminky.urs.cz/item/CS_URS_2021_02/973031324" TargetMode="External" /><Relationship Id="rId44" Type="http://schemas.openxmlformats.org/officeDocument/2006/relationships/hyperlink" Target="https://podminky.urs.cz/item/CS_URS_2021_02/978011191" TargetMode="External" /><Relationship Id="rId45" Type="http://schemas.openxmlformats.org/officeDocument/2006/relationships/hyperlink" Target="https://podminky.urs.cz/item/CS_URS_2021_02/978013141" TargetMode="External" /><Relationship Id="rId46" Type="http://schemas.openxmlformats.org/officeDocument/2006/relationships/hyperlink" Target="https://podminky.urs.cz/item/CS_URS_2021_02/997013213" TargetMode="External" /><Relationship Id="rId47" Type="http://schemas.openxmlformats.org/officeDocument/2006/relationships/hyperlink" Target="https://podminky.urs.cz/item/CS_URS_2021_02/997013501" TargetMode="External" /><Relationship Id="rId48" Type="http://schemas.openxmlformats.org/officeDocument/2006/relationships/hyperlink" Target="https://podminky.urs.cz/item/CS_URS_2021_02/997013509" TargetMode="External" /><Relationship Id="rId49" Type="http://schemas.openxmlformats.org/officeDocument/2006/relationships/hyperlink" Target="https://podminky.urs.cz/item/CS_URS_2021_02/997013631" TargetMode="External" /><Relationship Id="rId50" Type="http://schemas.openxmlformats.org/officeDocument/2006/relationships/hyperlink" Target="https://podminky.urs.cz/item/CS_URS_2021_02/998017002" TargetMode="External" /><Relationship Id="rId51" Type="http://schemas.openxmlformats.org/officeDocument/2006/relationships/hyperlink" Target="https://podminky.urs.cz/item/CS_URS_2021_02/711111001" TargetMode="External" /><Relationship Id="rId52" Type="http://schemas.openxmlformats.org/officeDocument/2006/relationships/hyperlink" Target="https://podminky.urs.cz/item/CS_URS_2021_02/711131101" TargetMode="External" /><Relationship Id="rId53" Type="http://schemas.openxmlformats.org/officeDocument/2006/relationships/hyperlink" Target="https://podminky.urs.cz/item/CS_URS_2021_02/711141559" TargetMode="External" /><Relationship Id="rId54" Type="http://schemas.openxmlformats.org/officeDocument/2006/relationships/hyperlink" Target="https://podminky.urs.cz/item/CS_URS_2021_02/711748088" TargetMode="External" /><Relationship Id="rId55" Type="http://schemas.openxmlformats.org/officeDocument/2006/relationships/hyperlink" Target="https://podminky.urs.cz/item/CS_URS_2021_02/998711102" TargetMode="External" /><Relationship Id="rId56" Type="http://schemas.openxmlformats.org/officeDocument/2006/relationships/hyperlink" Target="https://podminky.urs.cz/item/CS_URS_2021_02/998711181" TargetMode="External" /><Relationship Id="rId57" Type="http://schemas.openxmlformats.org/officeDocument/2006/relationships/hyperlink" Target="https://podminky.urs.cz/item/CS_URS_2021_02/721242105" TargetMode="External" /><Relationship Id="rId58" Type="http://schemas.openxmlformats.org/officeDocument/2006/relationships/hyperlink" Target="https://podminky.urs.cz/item/CS_URS_2021_02/721242803" TargetMode="External" /><Relationship Id="rId59" Type="http://schemas.openxmlformats.org/officeDocument/2006/relationships/hyperlink" Target="https://podminky.urs.cz/item/CS_URS_2021_02/998721102" TargetMode="External" /><Relationship Id="rId60" Type="http://schemas.openxmlformats.org/officeDocument/2006/relationships/hyperlink" Target="https://podminky.urs.cz/item/CS_URS_2021_02/998721181" TargetMode="External" /><Relationship Id="rId61" Type="http://schemas.openxmlformats.org/officeDocument/2006/relationships/hyperlink" Target="https://podminky.urs.cz/item/CS_URS_2021_02/762342921" TargetMode="External" /><Relationship Id="rId62" Type="http://schemas.openxmlformats.org/officeDocument/2006/relationships/hyperlink" Target="https://podminky.urs.cz/item/CS_URS_2021_02/762343911" TargetMode="External" /><Relationship Id="rId63" Type="http://schemas.openxmlformats.org/officeDocument/2006/relationships/hyperlink" Target="https://podminky.urs.cz/item/CS_URS_2021_02/998762102" TargetMode="External" /><Relationship Id="rId64" Type="http://schemas.openxmlformats.org/officeDocument/2006/relationships/hyperlink" Target="https://podminky.urs.cz/item/CS_URS_2021_02/998762181" TargetMode="External" /><Relationship Id="rId65" Type="http://schemas.openxmlformats.org/officeDocument/2006/relationships/hyperlink" Target="https://podminky.urs.cz/item/CS_URS_2021_02/763131714" TargetMode="External" /><Relationship Id="rId66" Type="http://schemas.openxmlformats.org/officeDocument/2006/relationships/hyperlink" Target="https://podminky.urs.cz/item/CS_URS_2021_02/998763381" TargetMode="External" /><Relationship Id="rId67" Type="http://schemas.openxmlformats.org/officeDocument/2006/relationships/hyperlink" Target="https://podminky.urs.cz/item/CS_URS_2021_02/764001851" TargetMode="External" /><Relationship Id="rId68" Type="http://schemas.openxmlformats.org/officeDocument/2006/relationships/hyperlink" Target="https://podminky.urs.cz/item/CS_URS_2021_02/764002841" TargetMode="External" /><Relationship Id="rId69" Type="http://schemas.openxmlformats.org/officeDocument/2006/relationships/hyperlink" Target="https://podminky.urs.cz/item/CS_URS_2021_02/764002851" TargetMode="External" /><Relationship Id="rId70" Type="http://schemas.openxmlformats.org/officeDocument/2006/relationships/hyperlink" Target="https://podminky.urs.cz/item/CS_URS_2021_02/764002881" TargetMode="External" /><Relationship Id="rId71" Type="http://schemas.openxmlformats.org/officeDocument/2006/relationships/hyperlink" Target="https://podminky.urs.cz/item/CS_URS_2021_02/764004801" TargetMode="External" /><Relationship Id="rId72" Type="http://schemas.openxmlformats.org/officeDocument/2006/relationships/hyperlink" Target="https://podminky.urs.cz/item/CS_URS_2021_02/764004821" TargetMode="External" /><Relationship Id="rId73" Type="http://schemas.openxmlformats.org/officeDocument/2006/relationships/hyperlink" Target="https://podminky.urs.cz/item/CS_URS_2021_02/764004861" TargetMode="External" /><Relationship Id="rId74" Type="http://schemas.openxmlformats.org/officeDocument/2006/relationships/hyperlink" Target="https://podminky.urs.cz/item/CS_URS_2021_02/764211625" TargetMode="External" /><Relationship Id="rId75" Type="http://schemas.openxmlformats.org/officeDocument/2006/relationships/hyperlink" Target="https://podminky.urs.cz/item/CS_URS_2021_02/764226445" TargetMode="External" /><Relationship Id="rId76" Type="http://schemas.openxmlformats.org/officeDocument/2006/relationships/hyperlink" Target="https://podminky.urs.cz/item/CS_URS_2021_02/764226465" TargetMode="External" /><Relationship Id="rId77" Type="http://schemas.openxmlformats.org/officeDocument/2006/relationships/hyperlink" Target="https://podminky.urs.cz/item/CS_URS_2021_02/764244408" TargetMode="External" /><Relationship Id="rId78" Type="http://schemas.openxmlformats.org/officeDocument/2006/relationships/hyperlink" Target="https://podminky.urs.cz/item/CS_URS_2021_02/764244409" TargetMode="External" /><Relationship Id="rId79" Type="http://schemas.openxmlformats.org/officeDocument/2006/relationships/hyperlink" Target="https://podminky.urs.cz/item/CS_URS_2021_02/764245446" TargetMode="External" /><Relationship Id="rId80" Type="http://schemas.openxmlformats.org/officeDocument/2006/relationships/hyperlink" Target="https://podminky.urs.cz/item/CS_URS_2021_02/764346411" TargetMode="External" /><Relationship Id="rId81" Type="http://schemas.openxmlformats.org/officeDocument/2006/relationships/hyperlink" Target="https://podminky.urs.cz/item/CS_URS_2021_02/764541405" TargetMode="External" /><Relationship Id="rId82" Type="http://schemas.openxmlformats.org/officeDocument/2006/relationships/hyperlink" Target="https://podminky.urs.cz/item/CS_URS_2021_02/764541446" TargetMode="External" /><Relationship Id="rId83" Type="http://schemas.openxmlformats.org/officeDocument/2006/relationships/hyperlink" Target="https://podminky.urs.cz/item/CS_URS_2021_02/764543406" TargetMode="External" /><Relationship Id="rId84" Type="http://schemas.openxmlformats.org/officeDocument/2006/relationships/hyperlink" Target="https://podminky.urs.cz/item/CS_URS_2021_02/764548423" TargetMode="External" /><Relationship Id="rId85" Type="http://schemas.openxmlformats.org/officeDocument/2006/relationships/hyperlink" Target="https://podminky.urs.cz/item/CS_URS_2021_02/998764102" TargetMode="External" /><Relationship Id="rId86" Type="http://schemas.openxmlformats.org/officeDocument/2006/relationships/hyperlink" Target="https://podminky.urs.cz/item/CS_URS_2021_02/998764181" TargetMode="External" /><Relationship Id="rId87" Type="http://schemas.openxmlformats.org/officeDocument/2006/relationships/hyperlink" Target="https://podminky.urs.cz/item/CS_URS_2021_02/765155001" TargetMode="External" /><Relationship Id="rId88" Type="http://schemas.openxmlformats.org/officeDocument/2006/relationships/hyperlink" Target="https://podminky.urs.cz/item/CS_URS_2021_02/998765102" TargetMode="External" /><Relationship Id="rId89" Type="http://schemas.openxmlformats.org/officeDocument/2006/relationships/hyperlink" Target="https://podminky.urs.cz/item/CS_URS_2021_02/998765181" TargetMode="External" /><Relationship Id="rId90" Type="http://schemas.openxmlformats.org/officeDocument/2006/relationships/hyperlink" Target="https://podminky.urs.cz/item/CS_URS_2021_02/766441811" TargetMode="External" /><Relationship Id="rId91" Type="http://schemas.openxmlformats.org/officeDocument/2006/relationships/hyperlink" Target="https://podminky.urs.cz/item/CS_URS_2021_02/766441821" TargetMode="External" /><Relationship Id="rId92" Type="http://schemas.openxmlformats.org/officeDocument/2006/relationships/hyperlink" Target="https://podminky.urs.cz/item/CS_URS_2021_02/766660172" TargetMode="External" /><Relationship Id="rId93" Type="http://schemas.openxmlformats.org/officeDocument/2006/relationships/hyperlink" Target="https://podminky.urs.cz/item/CS_URS_2021_02/766660173" TargetMode="External" /><Relationship Id="rId94" Type="http://schemas.openxmlformats.org/officeDocument/2006/relationships/hyperlink" Target="https://podminky.urs.cz/item/CS_URS_2021_02/766660174" TargetMode="External" /><Relationship Id="rId95" Type="http://schemas.openxmlformats.org/officeDocument/2006/relationships/hyperlink" Target="https://podminky.urs.cz/item/CS_URS_2021_02/766682112" TargetMode="External" /><Relationship Id="rId96" Type="http://schemas.openxmlformats.org/officeDocument/2006/relationships/hyperlink" Target="https://podminky.urs.cz/item/CS_URS_2021_02/766682122" TargetMode="External" /><Relationship Id="rId97" Type="http://schemas.openxmlformats.org/officeDocument/2006/relationships/hyperlink" Target="https://podminky.urs.cz/item/CS_URS_2021_02/766660171" TargetMode="External" /><Relationship Id="rId98" Type="http://schemas.openxmlformats.org/officeDocument/2006/relationships/hyperlink" Target="https://podminky.urs.cz/item/CS_URS_2021_02/766691914" TargetMode="External" /><Relationship Id="rId99" Type="http://schemas.openxmlformats.org/officeDocument/2006/relationships/hyperlink" Target="https://podminky.urs.cz/item/CS_URS_2021_02/766694111" TargetMode="External" /><Relationship Id="rId100" Type="http://schemas.openxmlformats.org/officeDocument/2006/relationships/hyperlink" Target="https://podminky.urs.cz/item/CS_URS_2021_02/766694112" TargetMode="External" /><Relationship Id="rId101" Type="http://schemas.openxmlformats.org/officeDocument/2006/relationships/hyperlink" Target="https://podminky.urs.cz/item/CS_URS_2021_02/766694113" TargetMode="External" /><Relationship Id="rId102" Type="http://schemas.openxmlformats.org/officeDocument/2006/relationships/hyperlink" Target="https://podminky.urs.cz/item/CS_URS_2021_02/998766202" TargetMode="External" /><Relationship Id="rId103" Type="http://schemas.openxmlformats.org/officeDocument/2006/relationships/hyperlink" Target="https://podminky.urs.cz/item/CS_URS_2021_02/628613611" TargetMode="External" /><Relationship Id="rId104" Type="http://schemas.openxmlformats.org/officeDocument/2006/relationships/hyperlink" Target="https://podminky.urs.cz/item/CS_URS_2021_02/767832801" TargetMode="External" /><Relationship Id="rId105" Type="http://schemas.openxmlformats.org/officeDocument/2006/relationships/hyperlink" Target="https://podminky.urs.cz/item/CS_URS_2021_02/767995115" TargetMode="External" /><Relationship Id="rId106" Type="http://schemas.openxmlformats.org/officeDocument/2006/relationships/hyperlink" Target="https://podminky.urs.cz/item/CS_URS_2021_02/998767102" TargetMode="External" /><Relationship Id="rId107" Type="http://schemas.openxmlformats.org/officeDocument/2006/relationships/hyperlink" Target="https://podminky.urs.cz/item/CS_URS_2021_02/998767181" TargetMode="External" /><Relationship Id="rId108" Type="http://schemas.openxmlformats.org/officeDocument/2006/relationships/hyperlink" Target="https://podminky.urs.cz/item/CS_URS_2021_02/771111011" TargetMode="External" /><Relationship Id="rId109" Type="http://schemas.openxmlformats.org/officeDocument/2006/relationships/hyperlink" Target="https://podminky.urs.cz/item/CS_URS_2021_02/771151012" TargetMode="External" /><Relationship Id="rId110" Type="http://schemas.openxmlformats.org/officeDocument/2006/relationships/hyperlink" Target="https://podminky.urs.cz/item/CS_URS_2021_02/771573810" TargetMode="External" /><Relationship Id="rId111" Type="http://schemas.openxmlformats.org/officeDocument/2006/relationships/hyperlink" Target="https://podminky.urs.cz/item/CS_URS_2021_02/771574113" TargetMode="External" /><Relationship Id="rId112" Type="http://schemas.openxmlformats.org/officeDocument/2006/relationships/hyperlink" Target="https://podminky.urs.cz/item/CS_URS_2021_02/771121011" TargetMode="External" /><Relationship Id="rId113" Type="http://schemas.openxmlformats.org/officeDocument/2006/relationships/hyperlink" Target="https://podminky.urs.cz/item/CS_URS_2021_02/771591112" TargetMode="External" /><Relationship Id="rId114" Type="http://schemas.openxmlformats.org/officeDocument/2006/relationships/hyperlink" Target="https://podminky.urs.cz/item/CS_URS_2021_02/771591115" TargetMode="External" /><Relationship Id="rId115" Type="http://schemas.openxmlformats.org/officeDocument/2006/relationships/hyperlink" Target="https://podminky.urs.cz/item/CS_URS_2021_01/771591185" TargetMode="External" /><Relationship Id="rId116" Type="http://schemas.openxmlformats.org/officeDocument/2006/relationships/hyperlink" Target="https://podminky.urs.cz/item/CS_URS_2021_02/998771102" TargetMode="External" /><Relationship Id="rId117" Type="http://schemas.openxmlformats.org/officeDocument/2006/relationships/hyperlink" Target="https://podminky.urs.cz/item/CS_URS_2021_02/998771181" TargetMode="External" /><Relationship Id="rId118" Type="http://schemas.openxmlformats.org/officeDocument/2006/relationships/hyperlink" Target="https://podminky.urs.cz/item/CS_URS_2021_01/775413411" TargetMode="External" /><Relationship Id="rId119" Type="http://schemas.openxmlformats.org/officeDocument/2006/relationships/hyperlink" Target="https://podminky.urs.cz/item/CS_URS_2021_02/775511441" TargetMode="External" /><Relationship Id="rId120" Type="http://schemas.openxmlformats.org/officeDocument/2006/relationships/hyperlink" Target="https://podminky.urs.cz/item/CS_URS_2021_02/775521800" TargetMode="External" /><Relationship Id="rId121" Type="http://schemas.openxmlformats.org/officeDocument/2006/relationships/hyperlink" Target="https://podminky.urs.cz/item/CS_URS_2021_02/775591311" TargetMode="External" /><Relationship Id="rId122" Type="http://schemas.openxmlformats.org/officeDocument/2006/relationships/hyperlink" Target="https://podminky.urs.cz/item/CS_URS_2021_02/775591314" TargetMode="External" /><Relationship Id="rId123" Type="http://schemas.openxmlformats.org/officeDocument/2006/relationships/hyperlink" Target="https://podminky.urs.cz/item/CS_URS_2021_02/775591316" TargetMode="External" /><Relationship Id="rId124" Type="http://schemas.openxmlformats.org/officeDocument/2006/relationships/hyperlink" Target="https://podminky.urs.cz/item/CS_URS_2021_02/998775102" TargetMode="External" /><Relationship Id="rId125" Type="http://schemas.openxmlformats.org/officeDocument/2006/relationships/hyperlink" Target="https://podminky.urs.cz/item/CS_URS_2021_02/998775181" TargetMode="External" /><Relationship Id="rId126" Type="http://schemas.openxmlformats.org/officeDocument/2006/relationships/hyperlink" Target="https://podminky.urs.cz/item/CS_URS_2021_02/776201811" TargetMode="External" /><Relationship Id="rId127" Type="http://schemas.openxmlformats.org/officeDocument/2006/relationships/hyperlink" Target="https://podminky.urs.cz/item/CS_URS_2021_02/783101403" TargetMode="External" /><Relationship Id="rId128" Type="http://schemas.openxmlformats.org/officeDocument/2006/relationships/hyperlink" Target="https://podminky.urs.cz/item/CS_URS_2021_02/783113111" TargetMode="External" /><Relationship Id="rId129" Type="http://schemas.openxmlformats.org/officeDocument/2006/relationships/hyperlink" Target="https://podminky.urs.cz/item/CS_URS_2021_02/783114101" TargetMode="External" /><Relationship Id="rId130" Type="http://schemas.openxmlformats.org/officeDocument/2006/relationships/hyperlink" Target="https://podminky.urs.cz/item/CS_URS_2021_02/783117101" TargetMode="External" /><Relationship Id="rId131" Type="http://schemas.openxmlformats.org/officeDocument/2006/relationships/hyperlink" Target="https://podminky.urs.cz/item/CS_URS_2021_02/784111001" TargetMode="External" /><Relationship Id="rId132" Type="http://schemas.openxmlformats.org/officeDocument/2006/relationships/hyperlink" Target="https://podminky.urs.cz/item/CS_URS_2021_02/784121001" TargetMode="External" /><Relationship Id="rId133" Type="http://schemas.openxmlformats.org/officeDocument/2006/relationships/hyperlink" Target="https://podminky.urs.cz/item/CS_URS_2021_02/784171101" TargetMode="External" /><Relationship Id="rId134" Type="http://schemas.openxmlformats.org/officeDocument/2006/relationships/hyperlink" Target="https://podminky.urs.cz/item/CS_URS_2021_02/784181121" TargetMode="External" /><Relationship Id="rId135" Type="http://schemas.openxmlformats.org/officeDocument/2006/relationships/hyperlink" Target="https://podminky.urs.cz/item/CS_URS_2021_02/784211101" TargetMode="External" /><Relationship Id="rId136" Type="http://schemas.openxmlformats.org/officeDocument/2006/relationships/hyperlink" Target="https://podminky.urs.cz/item/CS_URS_2021_01/030001000" TargetMode="External" /><Relationship Id="rId13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32112111" TargetMode="External" /><Relationship Id="rId2" Type="http://schemas.openxmlformats.org/officeDocument/2006/relationships/hyperlink" Target="https://podminky.urs.cz/item/CS_URS_2021_02/132151101" TargetMode="External" /><Relationship Id="rId3" Type="http://schemas.openxmlformats.org/officeDocument/2006/relationships/hyperlink" Target="https://podminky.urs.cz/item/CS_URS_2021_02/174101101" TargetMode="External" /><Relationship Id="rId4" Type="http://schemas.openxmlformats.org/officeDocument/2006/relationships/hyperlink" Target="https://podminky.urs.cz/item/CS_URS_2021_02/175111101" TargetMode="External" /><Relationship Id="rId5" Type="http://schemas.openxmlformats.org/officeDocument/2006/relationships/hyperlink" Target="https://podminky.urs.cz/item/CS_URS_2021_02/893811263" TargetMode="External" /><Relationship Id="rId6" Type="http://schemas.openxmlformats.org/officeDocument/2006/relationships/hyperlink" Target="https://podminky.urs.cz/item/CS_URS_2021_02/871171141" TargetMode="External" /><Relationship Id="rId7" Type="http://schemas.openxmlformats.org/officeDocument/2006/relationships/hyperlink" Target="https://podminky.urs.cz/item/CS_URS_2021_02/892372111" TargetMode="External" /><Relationship Id="rId8" Type="http://schemas.openxmlformats.org/officeDocument/2006/relationships/hyperlink" Target="https://podminky.urs.cz/item/CS_URS_2021_02/998011002" TargetMode="External" /><Relationship Id="rId9" Type="http://schemas.openxmlformats.org/officeDocument/2006/relationships/hyperlink" Target="https://podminky.urs.cz/item/CS_URS_2021_02/721173401" TargetMode="External" /><Relationship Id="rId10" Type="http://schemas.openxmlformats.org/officeDocument/2006/relationships/hyperlink" Target="https://podminky.urs.cz/item/CS_URS_2021_02/721173402" TargetMode="External" /><Relationship Id="rId11" Type="http://schemas.openxmlformats.org/officeDocument/2006/relationships/hyperlink" Target="https://podminky.urs.cz/item/CS_URS_2021_02/721173403" TargetMode="External" /><Relationship Id="rId12" Type="http://schemas.openxmlformats.org/officeDocument/2006/relationships/hyperlink" Target="https://podminky.urs.cz/item/CS_URS_2021_02/721174024" TargetMode="External" /><Relationship Id="rId13" Type="http://schemas.openxmlformats.org/officeDocument/2006/relationships/hyperlink" Target="https://podminky.urs.cz/item/CS_URS_2021_02/721174042" TargetMode="External" /><Relationship Id="rId14" Type="http://schemas.openxmlformats.org/officeDocument/2006/relationships/hyperlink" Target="https://podminky.urs.cz/item/CS_URS_2021_02/721174043" TargetMode="External" /><Relationship Id="rId15" Type="http://schemas.openxmlformats.org/officeDocument/2006/relationships/hyperlink" Target="https://podminky.urs.cz/item/CS_URS_2021_02/721174063" TargetMode="External" /><Relationship Id="rId16" Type="http://schemas.openxmlformats.org/officeDocument/2006/relationships/hyperlink" Target="https://podminky.urs.cz/item/CS_URS_2021_02/721273153" TargetMode="External" /><Relationship Id="rId17" Type="http://schemas.openxmlformats.org/officeDocument/2006/relationships/hyperlink" Target="https://podminky.urs.cz/item/CS_URS_2021_02/721290111" TargetMode="External" /><Relationship Id="rId18" Type="http://schemas.openxmlformats.org/officeDocument/2006/relationships/hyperlink" Target="https://podminky.urs.cz/item/CS_URS_2021_02/721290112" TargetMode="External" /><Relationship Id="rId19" Type="http://schemas.openxmlformats.org/officeDocument/2006/relationships/hyperlink" Target="https://podminky.urs.cz/item/CS_URS_2021_02/998721201" TargetMode="External" /><Relationship Id="rId20" Type="http://schemas.openxmlformats.org/officeDocument/2006/relationships/hyperlink" Target="https://podminky.urs.cz/item/CS_URS_2021_02/733122205" TargetMode="External" /><Relationship Id="rId21" Type="http://schemas.openxmlformats.org/officeDocument/2006/relationships/hyperlink" Target="https://podminky.urs.cz/item/CS_URS_2021_02/733122206" TargetMode="External" /><Relationship Id="rId22" Type="http://schemas.openxmlformats.org/officeDocument/2006/relationships/hyperlink" Target="https://podminky.urs.cz/item/CS_URS_2021_02/722174001" TargetMode="External" /><Relationship Id="rId23" Type="http://schemas.openxmlformats.org/officeDocument/2006/relationships/hyperlink" Target="https://podminky.urs.cz/item/CS_URS_2021_02/722174002" TargetMode="External" /><Relationship Id="rId24" Type="http://schemas.openxmlformats.org/officeDocument/2006/relationships/hyperlink" Target="https://podminky.urs.cz/item/CS_URS_2021_02/722174003" TargetMode="External" /><Relationship Id="rId25" Type="http://schemas.openxmlformats.org/officeDocument/2006/relationships/hyperlink" Target="https://podminky.urs.cz/item/CS_URS_2021_02/722174004" TargetMode="External" /><Relationship Id="rId26" Type="http://schemas.openxmlformats.org/officeDocument/2006/relationships/hyperlink" Target="https://podminky.urs.cz/item/CS_URS_2021_02/722174005" TargetMode="External" /><Relationship Id="rId27" Type="http://schemas.openxmlformats.org/officeDocument/2006/relationships/hyperlink" Target="https://podminky.urs.cz/item/CS_URS_2021_02/722174006" TargetMode="External" /><Relationship Id="rId28" Type="http://schemas.openxmlformats.org/officeDocument/2006/relationships/hyperlink" Target="https://podminky.urs.cz/item/CS_URS_2021_02/722181241" TargetMode="External" /><Relationship Id="rId29" Type="http://schemas.openxmlformats.org/officeDocument/2006/relationships/hyperlink" Target="https://podminky.urs.cz/item/CS_URS_2021_02/722181252" TargetMode="External" /><Relationship Id="rId30" Type="http://schemas.openxmlformats.org/officeDocument/2006/relationships/hyperlink" Target="https://podminky.urs.cz/item/CS_URS_2021_02/722181253" TargetMode="External" /><Relationship Id="rId31" Type="http://schemas.openxmlformats.org/officeDocument/2006/relationships/hyperlink" Target="https://podminky.urs.cz/item/CS_URS_2021_02/722221134" TargetMode="External" /><Relationship Id="rId32" Type="http://schemas.openxmlformats.org/officeDocument/2006/relationships/hyperlink" Target="https://podminky.urs.cz/item/CS_URS_2021_02/722254116" TargetMode="External" /><Relationship Id="rId33" Type="http://schemas.openxmlformats.org/officeDocument/2006/relationships/hyperlink" Target="https://podminky.urs.cz/item/CS_URS_2021_02/722263205" TargetMode="External" /><Relationship Id="rId34" Type="http://schemas.openxmlformats.org/officeDocument/2006/relationships/hyperlink" Target="https://podminky.urs.cz/item/CS_URS_2021_02/722270101" TargetMode="External" /><Relationship Id="rId35" Type="http://schemas.openxmlformats.org/officeDocument/2006/relationships/hyperlink" Target="https://podminky.urs.cz/item/CS_URS_2021_02/722290226" TargetMode="External" /><Relationship Id="rId36" Type="http://schemas.openxmlformats.org/officeDocument/2006/relationships/hyperlink" Target="https://podminky.urs.cz/item/CS_URS_2021_02/892241111" TargetMode="External" /><Relationship Id="rId37" Type="http://schemas.openxmlformats.org/officeDocument/2006/relationships/hyperlink" Target="https://podminky.urs.cz/item/CS_URS_2021_02/998722201" TargetMode="External" /><Relationship Id="rId38" Type="http://schemas.openxmlformats.org/officeDocument/2006/relationships/hyperlink" Target="https://podminky.urs.cz/item/CS_URS_2021_02/725111132" TargetMode="External" /><Relationship Id="rId39" Type="http://schemas.openxmlformats.org/officeDocument/2006/relationships/hyperlink" Target="https://podminky.urs.cz/item/CS_URS_2021_02/725111351" TargetMode="External" /><Relationship Id="rId40" Type="http://schemas.openxmlformats.org/officeDocument/2006/relationships/hyperlink" Target="https://podminky.urs.cz/item/CS_URS_2021_02/725112001" TargetMode="External" /><Relationship Id="rId41" Type="http://schemas.openxmlformats.org/officeDocument/2006/relationships/hyperlink" Target="https://podminky.urs.cz/item/CS_URS_2021_02/725112171" TargetMode="External" /><Relationship Id="rId42" Type="http://schemas.openxmlformats.org/officeDocument/2006/relationships/hyperlink" Target="https://podminky.urs.cz/item/CS_URS_2021_02/725121023" TargetMode="External" /><Relationship Id="rId43" Type="http://schemas.openxmlformats.org/officeDocument/2006/relationships/hyperlink" Target="https://podminky.urs.cz/item/CS_URS_2021_02/725211603" TargetMode="External" /><Relationship Id="rId44" Type="http://schemas.openxmlformats.org/officeDocument/2006/relationships/hyperlink" Target="https://podminky.urs.cz/item/CS_URS_2021_02/725311121" TargetMode="External" /><Relationship Id="rId45" Type="http://schemas.openxmlformats.org/officeDocument/2006/relationships/hyperlink" Target="https://podminky.urs.cz/item/CS_URS_2021_02/725331111" TargetMode="External" /><Relationship Id="rId46" Type="http://schemas.openxmlformats.org/officeDocument/2006/relationships/hyperlink" Target="https://podminky.urs.cz/item/CS_URS_2021_02/725821311" TargetMode="External" /><Relationship Id="rId47" Type="http://schemas.openxmlformats.org/officeDocument/2006/relationships/hyperlink" Target="https://podminky.urs.cz/item/CS_URS_2021_02/725822612" TargetMode="External" /><Relationship Id="rId48" Type="http://schemas.openxmlformats.org/officeDocument/2006/relationships/hyperlink" Target="https://podminky.urs.cz/item/CS_URS_2021_02/725822633" TargetMode="External" /><Relationship Id="rId49" Type="http://schemas.openxmlformats.org/officeDocument/2006/relationships/hyperlink" Target="https://podminky.urs.cz/item/CS_URS_2021_02/725841312" TargetMode="External" /><Relationship Id="rId50" Type="http://schemas.openxmlformats.org/officeDocument/2006/relationships/hyperlink" Target="https://podminky.urs.cz/item/CS_URS_2021_02/998725201" TargetMode="External" /><Relationship Id="rId51" Type="http://schemas.openxmlformats.org/officeDocument/2006/relationships/hyperlink" Target="https://podminky.urs.cz/item/CS_URS_2021_02/HZS1301" TargetMode="External" /><Relationship Id="rId5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971033441" TargetMode="External" /><Relationship Id="rId2" Type="http://schemas.openxmlformats.org/officeDocument/2006/relationships/hyperlink" Target="https://podminky.urs.cz/item/CS_URS_2021_02/971033461" TargetMode="External" /><Relationship Id="rId3" Type="http://schemas.openxmlformats.org/officeDocument/2006/relationships/hyperlink" Target="https://podminky.urs.cz/item/CS_URS_2021_02/751111011" TargetMode="External" /><Relationship Id="rId4" Type="http://schemas.openxmlformats.org/officeDocument/2006/relationships/hyperlink" Target="https://podminky.urs.cz/item/CS_URS_2021_02/751133011" TargetMode="External" /><Relationship Id="rId5" Type="http://schemas.openxmlformats.org/officeDocument/2006/relationships/hyperlink" Target="https://podminky.urs.cz/item/CS_URS_2021_02/751322011" TargetMode="External" /><Relationship Id="rId6" Type="http://schemas.openxmlformats.org/officeDocument/2006/relationships/hyperlink" Target="https://podminky.urs.cz/item/CS_URS_2021_02/751398021" TargetMode="External" /><Relationship Id="rId7" Type="http://schemas.openxmlformats.org/officeDocument/2006/relationships/hyperlink" Target="https://podminky.urs.cz/item/CS_URS_2021_02/751398031" TargetMode="External" /><Relationship Id="rId8" Type="http://schemas.openxmlformats.org/officeDocument/2006/relationships/hyperlink" Target="https://podminky.urs.cz/item/CS_URS_2021_02/751510041" TargetMode="External" /><Relationship Id="rId9" Type="http://schemas.openxmlformats.org/officeDocument/2006/relationships/hyperlink" Target="https://podminky.urs.cz/item/CS_URS_2021_02/751572101" TargetMode="External" /><Relationship Id="rId10" Type="http://schemas.openxmlformats.org/officeDocument/2006/relationships/hyperlink" Target="https://podminky.urs.cz/item/CS_URS_2021_02/998751201" TargetMode="External" /><Relationship Id="rId11" Type="http://schemas.openxmlformats.org/officeDocument/2006/relationships/hyperlink" Target="https://podminky.urs.cz/item/CS_URS_2021_02/763231911" TargetMode="External" /><Relationship Id="rId1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29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27</v>
      </c>
      <c r="AL14" s="24"/>
      <c r="AM14" s="24"/>
      <c r="AN14" s="36" t="s">
        <v>29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Sa21061b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773 - Kulturni dum Lahost - vnitřní úpravy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16. 4. 2021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30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28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ROUND(SUM(AG55:AG58),2)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ROUND(SUM(AS55:AS58),2)</f>
        <v>0</v>
      </c>
      <c r="AT54" s="108">
        <f>ROUND(SUM(AV54:AW54),2)</f>
        <v>0</v>
      </c>
      <c r="AU54" s="109">
        <f>ROUND(SUM(AU55:AU58),5)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ROUND(SUM(AZ55:AZ58),2)</f>
        <v>0</v>
      </c>
      <c r="BA54" s="108">
        <f>ROUND(SUM(BA55:BA58),2)</f>
        <v>0</v>
      </c>
      <c r="BB54" s="108">
        <f>ROUND(SUM(BB55:BB58),2)</f>
        <v>0</v>
      </c>
      <c r="BC54" s="108">
        <f>ROUND(SUM(BC55:BC58),2)</f>
        <v>0</v>
      </c>
      <c r="BD54" s="110">
        <f>ROUND(SUM(BD55:BD58),2)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16.5" customHeight="1">
      <c r="A55" s="113" t="s">
        <v>73</v>
      </c>
      <c r="B55" s="114"/>
      <c r="C55" s="115"/>
      <c r="D55" s="116" t="s">
        <v>74</v>
      </c>
      <c r="E55" s="116"/>
      <c r="F55" s="116"/>
      <c r="G55" s="116"/>
      <c r="H55" s="116"/>
      <c r="I55" s="117"/>
      <c r="J55" s="116" t="s">
        <v>75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'773a - Stavební část'!J30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76</v>
      </c>
      <c r="AR55" s="120"/>
      <c r="AS55" s="121">
        <v>0</v>
      </c>
      <c r="AT55" s="122">
        <f>ROUND(SUM(AV55:AW55),2)</f>
        <v>0</v>
      </c>
      <c r="AU55" s="123">
        <f>'773a - Stavební část'!P104</f>
        <v>0</v>
      </c>
      <c r="AV55" s="122">
        <f>'773a - Stavební část'!J33</f>
        <v>0</v>
      </c>
      <c r="AW55" s="122">
        <f>'773a - Stavební část'!J34</f>
        <v>0</v>
      </c>
      <c r="AX55" s="122">
        <f>'773a - Stavební část'!J35</f>
        <v>0</v>
      </c>
      <c r="AY55" s="122">
        <f>'773a - Stavební část'!J36</f>
        <v>0</v>
      </c>
      <c r="AZ55" s="122">
        <f>'773a - Stavební část'!F33</f>
        <v>0</v>
      </c>
      <c r="BA55" s="122">
        <f>'773a - Stavební část'!F34</f>
        <v>0</v>
      </c>
      <c r="BB55" s="122">
        <f>'773a - Stavební část'!F35</f>
        <v>0</v>
      </c>
      <c r="BC55" s="122">
        <f>'773a - Stavební část'!F36</f>
        <v>0</v>
      </c>
      <c r="BD55" s="124">
        <f>'773a - Stavební část'!F37</f>
        <v>0</v>
      </c>
      <c r="BE55" s="7"/>
      <c r="BT55" s="125" t="s">
        <v>77</v>
      </c>
      <c r="BV55" s="125" t="s">
        <v>71</v>
      </c>
      <c r="BW55" s="125" t="s">
        <v>78</v>
      </c>
      <c r="BX55" s="125" t="s">
        <v>5</v>
      </c>
      <c r="CL55" s="125" t="s">
        <v>19</v>
      </c>
      <c r="CM55" s="125" t="s">
        <v>79</v>
      </c>
    </row>
    <row r="56" s="7" customFormat="1" ht="16.5" customHeight="1">
      <c r="A56" s="113" t="s">
        <v>73</v>
      </c>
      <c r="B56" s="114"/>
      <c r="C56" s="115"/>
      <c r="D56" s="116" t="s">
        <v>80</v>
      </c>
      <c r="E56" s="116"/>
      <c r="F56" s="116"/>
      <c r="G56" s="116"/>
      <c r="H56" s="116"/>
      <c r="I56" s="117"/>
      <c r="J56" s="116" t="s">
        <v>81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'773d - ZTI'!J30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76</v>
      </c>
      <c r="AR56" s="120"/>
      <c r="AS56" s="121">
        <v>0</v>
      </c>
      <c r="AT56" s="122">
        <f>ROUND(SUM(AV56:AW56),2)</f>
        <v>0</v>
      </c>
      <c r="AU56" s="123">
        <f>'773d - ZTI'!P89</f>
        <v>0</v>
      </c>
      <c r="AV56" s="122">
        <f>'773d - ZTI'!J33</f>
        <v>0</v>
      </c>
      <c r="AW56" s="122">
        <f>'773d - ZTI'!J34</f>
        <v>0</v>
      </c>
      <c r="AX56" s="122">
        <f>'773d - ZTI'!J35</f>
        <v>0</v>
      </c>
      <c r="AY56" s="122">
        <f>'773d - ZTI'!J36</f>
        <v>0</v>
      </c>
      <c r="AZ56" s="122">
        <f>'773d - ZTI'!F33</f>
        <v>0</v>
      </c>
      <c r="BA56" s="122">
        <f>'773d - ZTI'!F34</f>
        <v>0</v>
      </c>
      <c r="BB56" s="122">
        <f>'773d - ZTI'!F35</f>
        <v>0</v>
      </c>
      <c r="BC56" s="122">
        <f>'773d - ZTI'!F36</f>
        <v>0</v>
      </c>
      <c r="BD56" s="124">
        <f>'773d - ZTI'!F37</f>
        <v>0</v>
      </c>
      <c r="BE56" s="7"/>
      <c r="BT56" s="125" t="s">
        <v>77</v>
      </c>
      <c r="BV56" s="125" t="s">
        <v>71</v>
      </c>
      <c r="BW56" s="125" t="s">
        <v>82</v>
      </c>
      <c r="BX56" s="125" t="s">
        <v>5</v>
      </c>
      <c r="CL56" s="125" t="s">
        <v>19</v>
      </c>
      <c r="CM56" s="125" t="s">
        <v>79</v>
      </c>
    </row>
    <row r="57" s="7" customFormat="1" ht="16.5" customHeight="1">
      <c r="A57" s="113" t="s">
        <v>73</v>
      </c>
      <c r="B57" s="114"/>
      <c r="C57" s="115"/>
      <c r="D57" s="116" t="s">
        <v>83</v>
      </c>
      <c r="E57" s="116"/>
      <c r="F57" s="116"/>
      <c r="G57" s="116"/>
      <c r="H57" s="116"/>
      <c r="I57" s="117"/>
      <c r="J57" s="116" t="s">
        <v>84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'773e - VZT'!J30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76</v>
      </c>
      <c r="AR57" s="120"/>
      <c r="AS57" s="121">
        <v>0</v>
      </c>
      <c r="AT57" s="122">
        <f>ROUND(SUM(AV57:AW57),2)</f>
        <v>0</v>
      </c>
      <c r="AU57" s="123">
        <f>'773e - VZT'!P84</f>
        <v>0</v>
      </c>
      <c r="AV57" s="122">
        <f>'773e - VZT'!J33</f>
        <v>0</v>
      </c>
      <c r="AW57" s="122">
        <f>'773e - VZT'!J34</f>
        <v>0</v>
      </c>
      <c r="AX57" s="122">
        <f>'773e - VZT'!J35</f>
        <v>0</v>
      </c>
      <c r="AY57" s="122">
        <f>'773e - VZT'!J36</f>
        <v>0</v>
      </c>
      <c r="AZ57" s="122">
        <f>'773e - VZT'!F33</f>
        <v>0</v>
      </c>
      <c r="BA57" s="122">
        <f>'773e - VZT'!F34</f>
        <v>0</v>
      </c>
      <c r="BB57" s="122">
        <f>'773e - VZT'!F35</f>
        <v>0</v>
      </c>
      <c r="BC57" s="122">
        <f>'773e - VZT'!F36</f>
        <v>0</v>
      </c>
      <c r="BD57" s="124">
        <f>'773e - VZT'!F37</f>
        <v>0</v>
      </c>
      <c r="BE57" s="7"/>
      <c r="BT57" s="125" t="s">
        <v>77</v>
      </c>
      <c r="BV57" s="125" t="s">
        <v>71</v>
      </c>
      <c r="BW57" s="125" t="s">
        <v>85</v>
      </c>
      <c r="BX57" s="125" t="s">
        <v>5</v>
      </c>
      <c r="CL57" s="125" t="s">
        <v>19</v>
      </c>
      <c r="CM57" s="125" t="s">
        <v>79</v>
      </c>
    </row>
    <row r="58" s="7" customFormat="1" ht="16.5" customHeight="1">
      <c r="A58" s="113" t="s">
        <v>73</v>
      </c>
      <c r="B58" s="114"/>
      <c r="C58" s="115"/>
      <c r="D58" s="116" t="s">
        <v>86</v>
      </c>
      <c r="E58" s="116"/>
      <c r="F58" s="116"/>
      <c r="G58" s="116"/>
      <c r="H58" s="116"/>
      <c r="I58" s="117"/>
      <c r="J58" s="116" t="s">
        <v>87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'773b - Elektroinstalace'!J30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76</v>
      </c>
      <c r="AR58" s="120"/>
      <c r="AS58" s="126">
        <v>0</v>
      </c>
      <c r="AT58" s="127">
        <f>ROUND(SUM(AV58:AW58),2)</f>
        <v>0</v>
      </c>
      <c r="AU58" s="128">
        <f>'773b - Elektroinstalace'!P88</f>
        <v>0</v>
      </c>
      <c r="AV58" s="127">
        <f>'773b - Elektroinstalace'!J33</f>
        <v>0</v>
      </c>
      <c r="AW58" s="127">
        <f>'773b - Elektroinstalace'!J34</f>
        <v>0</v>
      </c>
      <c r="AX58" s="127">
        <f>'773b - Elektroinstalace'!J35</f>
        <v>0</v>
      </c>
      <c r="AY58" s="127">
        <f>'773b - Elektroinstalace'!J36</f>
        <v>0</v>
      </c>
      <c r="AZ58" s="127">
        <f>'773b - Elektroinstalace'!F33</f>
        <v>0</v>
      </c>
      <c r="BA58" s="127">
        <f>'773b - Elektroinstalace'!F34</f>
        <v>0</v>
      </c>
      <c r="BB58" s="127">
        <f>'773b - Elektroinstalace'!F35</f>
        <v>0</v>
      </c>
      <c r="BC58" s="127">
        <f>'773b - Elektroinstalace'!F36</f>
        <v>0</v>
      </c>
      <c r="BD58" s="129">
        <f>'773b - Elektroinstalace'!F37</f>
        <v>0</v>
      </c>
      <c r="BE58" s="7"/>
      <c r="BT58" s="125" t="s">
        <v>77</v>
      </c>
      <c r="BV58" s="125" t="s">
        <v>71</v>
      </c>
      <c r="BW58" s="125" t="s">
        <v>88</v>
      </c>
      <c r="BX58" s="125" t="s">
        <v>5</v>
      </c>
      <c r="CL58" s="125" t="s">
        <v>19</v>
      </c>
      <c r="CM58" s="125" t="s">
        <v>79</v>
      </c>
    </row>
    <row r="59" s="2" customFormat="1" ht="30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s="2" customFormat="1" ht="6.96" customHeight="1">
      <c r="A60" s="4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</sheetData>
  <sheetProtection sheet="1" formatColumns="0" formatRows="0" objects="1" scenarios="1" spinCount="100000" saltValue="i+JMMD9rrEKAEst3wD/5fxtPy9DXyLyn3HaK9K4XsPeJd5XyNmQh8huUZx7t/C8zvPtexeFge7y9GfQfcjExNA==" hashValue="nGYZZBIesg0lpIlU9oaYRMNGvyzU3hlbWqJMsSA1pTzCvJZYT8ISPjfzgA/6vuRmL8JB4gMh4Jc6RMj7wKlt3w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773a - Stavební část'!C2" display="/"/>
    <hyperlink ref="A56" location="'773d - ZTI'!C2" display="/"/>
    <hyperlink ref="A57" location="'773e - VZT'!C2" display="/"/>
    <hyperlink ref="A58" location="'773b - Elektroinstal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78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vnitřní úpravy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ROUND(J104,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ROUND((SUM(BE104:BE556)),  2)</f>
        <v>0</v>
      </c>
      <c r="G33" s="40"/>
      <c r="H33" s="40"/>
      <c r="I33" s="150">
        <v>0.20999999999999999</v>
      </c>
      <c r="J33" s="149">
        <f>ROUND(((SUM(BE104:BE556))*I33),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ROUND((SUM(BF104:BF556)),  2)</f>
        <v>0</v>
      </c>
      <c r="G34" s="40"/>
      <c r="H34" s="40"/>
      <c r="I34" s="150">
        <v>0.14999999999999999</v>
      </c>
      <c r="J34" s="149">
        <f>ROUND(((SUM(BF104:BF556))*I34),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ROUND((SUM(BG104:BG556)),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ROUND((SUM(BH104:BH556)),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ROUND((SUM(BI104:BI556)),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vnitřní úpravy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773a - Stavební část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J104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96</v>
      </c>
      <c r="E60" s="170"/>
      <c r="F60" s="170"/>
      <c r="G60" s="170"/>
      <c r="H60" s="170"/>
      <c r="I60" s="170"/>
      <c r="J60" s="171">
        <f>J105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97</v>
      </c>
      <c r="E61" s="176"/>
      <c r="F61" s="176"/>
      <c r="G61" s="176"/>
      <c r="H61" s="176"/>
      <c r="I61" s="176"/>
      <c r="J61" s="177">
        <f>J106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98</v>
      </c>
      <c r="E62" s="176"/>
      <c r="F62" s="176"/>
      <c r="G62" s="176"/>
      <c r="H62" s="176"/>
      <c r="I62" s="176"/>
      <c r="J62" s="177">
        <f>J127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99</v>
      </c>
      <c r="E63" s="176"/>
      <c r="F63" s="176"/>
      <c r="G63" s="176"/>
      <c r="H63" s="176"/>
      <c r="I63" s="176"/>
      <c r="J63" s="177">
        <f>J158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100</v>
      </c>
      <c r="E64" s="176"/>
      <c r="F64" s="176"/>
      <c r="G64" s="176"/>
      <c r="H64" s="176"/>
      <c r="I64" s="176"/>
      <c r="J64" s="177">
        <f>J166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101</v>
      </c>
      <c r="E65" s="176"/>
      <c r="F65" s="176"/>
      <c r="G65" s="176"/>
      <c r="H65" s="176"/>
      <c r="I65" s="176"/>
      <c r="J65" s="177">
        <f>J215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102</v>
      </c>
      <c r="E66" s="176"/>
      <c r="F66" s="176"/>
      <c r="G66" s="176"/>
      <c r="H66" s="176"/>
      <c r="I66" s="176"/>
      <c r="J66" s="177">
        <f>J246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103</v>
      </c>
      <c r="E67" s="176"/>
      <c r="F67" s="176"/>
      <c r="G67" s="176"/>
      <c r="H67" s="176"/>
      <c r="I67" s="176"/>
      <c r="J67" s="177">
        <f>J256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7"/>
      <c r="C68" s="168"/>
      <c r="D68" s="169" t="s">
        <v>104</v>
      </c>
      <c r="E68" s="170"/>
      <c r="F68" s="170"/>
      <c r="G68" s="170"/>
      <c r="H68" s="170"/>
      <c r="I68" s="170"/>
      <c r="J68" s="171">
        <f>J259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3"/>
      <c r="C69" s="174"/>
      <c r="D69" s="175" t="s">
        <v>105</v>
      </c>
      <c r="E69" s="176"/>
      <c r="F69" s="176"/>
      <c r="G69" s="176"/>
      <c r="H69" s="176"/>
      <c r="I69" s="176"/>
      <c r="J69" s="177">
        <f>J260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106</v>
      </c>
      <c r="E70" s="176"/>
      <c r="F70" s="176"/>
      <c r="G70" s="176"/>
      <c r="H70" s="176"/>
      <c r="I70" s="176"/>
      <c r="J70" s="177">
        <f>J286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107</v>
      </c>
      <c r="E71" s="176"/>
      <c r="F71" s="176"/>
      <c r="G71" s="176"/>
      <c r="H71" s="176"/>
      <c r="I71" s="176"/>
      <c r="J71" s="177">
        <f>J295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108</v>
      </c>
      <c r="E72" s="176"/>
      <c r="F72" s="176"/>
      <c r="G72" s="176"/>
      <c r="H72" s="176"/>
      <c r="I72" s="176"/>
      <c r="J72" s="177">
        <f>J306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109</v>
      </c>
      <c r="E73" s="176"/>
      <c r="F73" s="176"/>
      <c r="G73" s="176"/>
      <c r="H73" s="176"/>
      <c r="I73" s="176"/>
      <c r="J73" s="177">
        <f>J311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110</v>
      </c>
      <c r="E74" s="176"/>
      <c r="F74" s="176"/>
      <c r="G74" s="176"/>
      <c r="H74" s="176"/>
      <c r="I74" s="176"/>
      <c r="J74" s="177">
        <f>J391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111</v>
      </c>
      <c r="E75" s="176"/>
      <c r="F75" s="176"/>
      <c r="G75" s="176"/>
      <c r="H75" s="176"/>
      <c r="I75" s="176"/>
      <c r="J75" s="177">
        <f>J400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112</v>
      </c>
      <c r="E76" s="176"/>
      <c r="F76" s="176"/>
      <c r="G76" s="176"/>
      <c r="H76" s="176"/>
      <c r="I76" s="176"/>
      <c r="J76" s="177">
        <f>J437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3"/>
      <c r="C77" s="174"/>
      <c r="D77" s="175" t="s">
        <v>113</v>
      </c>
      <c r="E77" s="176"/>
      <c r="F77" s="176"/>
      <c r="G77" s="176"/>
      <c r="H77" s="176"/>
      <c r="I77" s="176"/>
      <c r="J77" s="177">
        <f>J457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3"/>
      <c r="C78" s="174"/>
      <c r="D78" s="175" t="s">
        <v>114</v>
      </c>
      <c r="E78" s="176"/>
      <c r="F78" s="176"/>
      <c r="G78" s="176"/>
      <c r="H78" s="176"/>
      <c r="I78" s="176"/>
      <c r="J78" s="177">
        <f>J485</f>
        <v>0</v>
      </c>
      <c r="K78" s="174"/>
      <c r="L78" s="17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3"/>
      <c r="C79" s="174"/>
      <c r="D79" s="175" t="s">
        <v>115</v>
      </c>
      <c r="E79" s="176"/>
      <c r="F79" s="176"/>
      <c r="G79" s="176"/>
      <c r="H79" s="176"/>
      <c r="I79" s="176"/>
      <c r="J79" s="177">
        <f>J509</f>
        <v>0</v>
      </c>
      <c r="K79" s="174"/>
      <c r="L79" s="17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3"/>
      <c r="C80" s="174"/>
      <c r="D80" s="175" t="s">
        <v>116</v>
      </c>
      <c r="E80" s="176"/>
      <c r="F80" s="176"/>
      <c r="G80" s="176"/>
      <c r="H80" s="176"/>
      <c r="I80" s="176"/>
      <c r="J80" s="177">
        <f>J514</f>
        <v>0</v>
      </c>
      <c r="K80" s="174"/>
      <c r="L80" s="17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3"/>
      <c r="C81" s="174"/>
      <c r="D81" s="175" t="s">
        <v>117</v>
      </c>
      <c r="E81" s="176"/>
      <c r="F81" s="176"/>
      <c r="G81" s="176"/>
      <c r="H81" s="176"/>
      <c r="I81" s="176"/>
      <c r="J81" s="177">
        <f>J532</f>
        <v>0</v>
      </c>
      <c r="K81" s="174"/>
      <c r="L81" s="17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3"/>
      <c r="C82" s="174"/>
      <c r="D82" s="175" t="s">
        <v>118</v>
      </c>
      <c r="E82" s="176"/>
      <c r="F82" s="176"/>
      <c r="G82" s="176"/>
      <c r="H82" s="176"/>
      <c r="I82" s="176"/>
      <c r="J82" s="177">
        <f>J550</f>
        <v>0</v>
      </c>
      <c r="K82" s="174"/>
      <c r="L82" s="17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9" customFormat="1" ht="24.96" customHeight="1">
      <c r="A83" s="9"/>
      <c r="B83" s="167"/>
      <c r="C83" s="168"/>
      <c r="D83" s="169" t="s">
        <v>119</v>
      </c>
      <c r="E83" s="170"/>
      <c r="F83" s="170"/>
      <c r="G83" s="170"/>
      <c r="H83" s="170"/>
      <c r="I83" s="170"/>
      <c r="J83" s="171">
        <f>J553</f>
        <v>0</v>
      </c>
      <c r="K83" s="168"/>
      <c r="L83" s="172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10" customFormat="1" ht="19.92" customHeight="1">
      <c r="A84" s="10"/>
      <c r="B84" s="173"/>
      <c r="C84" s="174"/>
      <c r="D84" s="175" t="s">
        <v>120</v>
      </c>
      <c r="E84" s="176"/>
      <c r="F84" s="176"/>
      <c r="G84" s="176"/>
      <c r="H84" s="176"/>
      <c r="I84" s="176"/>
      <c r="J84" s="177">
        <f>J554</f>
        <v>0</v>
      </c>
      <c r="K84" s="174"/>
      <c r="L84" s="17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121</v>
      </c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16</v>
      </c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62" t="str">
        <f>E7</f>
        <v>773 - Kulturni dum Lahost - vnitřní úpravy</v>
      </c>
      <c r="F94" s="34"/>
      <c r="G94" s="34"/>
      <c r="H94" s="34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90</v>
      </c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773a - Stavební část</v>
      </c>
      <c r="F96" s="42"/>
      <c r="G96" s="42"/>
      <c r="H96" s="42"/>
      <c r="I96" s="42"/>
      <c r="J96" s="42"/>
      <c r="K96" s="42"/>
      <c r="L96" s="13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3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21</v>
      </c>
      <c r="D98" s="42"/>
      <c r="E98" s="42"/>
      <c r="F98" s="29" t="str">
        <f>F12</f>
        <v xml:space="preserve"> </v>
      </c>
      <c r="G98" s="42"/>
      <c r="H98" s="42"/>
      <c r="I98" s="34" t="s">
        <v>23</v>
      </c>
      <c r="J98" s="74" t="str">
        <f>IF(J12="","",J12)</f>
        <v>16. 4. 2021</v>
      </c>
      <c r="K98" s="42"/>
      <c r="L98" s="13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3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25</v>
      </c>
      <c r="D100" s="42"/>
      <c r="E100" s="42"/>
      <c r="F100" s="29" t="str">
        <f>E15</f>
        <v xml:space="preserve"> </v>
      </c>
      <c r="G100" s="42"/>
      <c r="H100" s="42"/>
      <c r="I100" s="34" t="s">
        <v>30</v>
      </c>
      <c r="J100" s="38" t="str">
        <f>E21</f>
        <v xml:space="preserve"> </v>
      </c>
      <c r="K100" s="42"/>
      <c r="L100" s="136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28</v>
      </c>
      <c r="D101" s="42"/>
      <c r="E101" s="42"/>
      <c r="F101" s="29" t="str">
        <f>IF(E18="","",E18)</f>
        <v>Vyplň údaj</v>
      </c>
      <c r="G101" s="42"/>
      <c r="H101" s="42"/>
      <c r="I101" s="34" t="s">
        <v>32</v>
      </c>
      <c r="J101" s="38" t="str">
        <f>E24</f>
        <v xml:space="preserve"> </v>
      </c>
      <c r="K101" s="42"/>
      <c r="L101" s="136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136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79"/>
      <c r="B103" s="180"/>
      <c r="C103" s="181" t="s">
        <v>122</v>
      </c>
      <c r="D103" s="182" t="s">
        <v>54</v>
      </c>
      <c r="E103" s="182" t="s">
        <v>50</v>
      </c>
      <c r="F103" s="182" t="s">
        <v>51</v>
      </c>
      <c r="G103" s="182" t="s">
        <v>123</v>
      </c>
      <c r="H103" s="182" t="s">
        <v>124</v>
      </c>
      <c r="I103" s="182" t="s">
        <v>125</v>
      </c>
      <c r="J103" s="182" t="s">
        <v>94</v>
      </c>
      <c r="K103" s="183" t="s">
        <v>126</v>
      </c>
      <c r="L103" s="184"/>
      <c r="M103" s="94" t="s">
        <v>19</v>
      </c>
      <c r="N103" s="95" t="s">
        <v>39</v>
      </c>
      <c r="O103" s="95" t="s">
        <v>127</v>
      </c>
      <c r="P103" s="95" t="s">
        <v>128</v>
      </c>
      <c r="Q103" s="95" t="s">
        <v>129</v>
      </c>
      <c r="R103" s="95" t="s">
        <v>130</v>
      </c>
      <c r="S103" s="95" t="s">
        <v>131</v>
      </c>
      <c r="T103" s="96" t="s">
        <v>132</v>
      </c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</row>
    <row r="104" s="2" customFormat="1" ht="22.8" customHeight="1">
      <c r="A104" s="40"/>
      <c r="B104" s="41"/>
      <c r="C104" s="101" t="s">
        <v>133</v>
      </c>
      <c r="D104" s="42"/>
      <c r="E104" s="42"/>
      <c r="F104" s="42"/>
      <c r="G104" s="42"/>
      <c r="H104" s="42"/>
      <c r="I104" s="42"/>
      <c r="J104" s="185">
        <f>BK104</f>
        <v>0</v>
      </c>
      <c r="K104" s="42"/>
      <c r="L104" s="46"/>
      <c r="M104" s="97"/>
      <c r="N104" s="186"/>
      <c r="O104" s="98"/>
      <c r="P104" s="187">
        <f>P105+P259+P553</f>
        <v>0</v>
      </c>
      <c r="Q104" s="98"/>
      <c r="R104" s="187">
        <f>R105+R259+R553</f>
        <v>255.25262763537089</v>
      </c>
      <c r="S104" s="98"/>
      <c r="T104" s="188">
        <f>T105+T259+T553</f>
        <v>237.31319500000001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68</v>
      </c>
      <c r="AU104" s="19" t="s">
        <v>95</v>
      </c>
      <c r="BK104" s="189">
        <f>BK105+BK259+BK553</f>
        <v>0</v>
      </c>
    </row>
    <row r="105" s="12" customFormat="1" ht="25.92" customHeight="1">
      <c r="A105" s="12"/>
      <c r="B105" s="190"/>
      <c r="C105" s="191"/>
      <c r="D105" s="192" t="s">
        <v>68</v>
      </c>
      <c r="E105" s="193" t="s">
        <v>134</v>
      </c>
      <c r="F105" s="193" t="s">
        <v>135</v>
      </c>
      <c r="G105" s="191"/>
      <c r="H105" s="191"/>
      <c r="I105" s="194"/>
      <c r="J105" s="195">
        <f>BK105</f>
        <v>0</v>
      </c>
      <c r="K105" s="191"/>
      <c r="L105" s="196"/>
      <c r="M105" s="197"/>
      <c r="N105" s="198"/>
      <c r="O105" s="198"/>
      <c r="P105" s="199">
        <f>P106+P127+P158+P166+P215+P246+P256</f>
        <v>0</v>
      </c>
      <c r="Q105" s="198"/>
      <c r="R105" s="199">
        <f>R106+R127+R158+R166+R215+R246+R256</f>
        <v>237.1637533330609</v>
      </c>
      <c r="S105" s="198"/>
      <c r="T105" s="200">
        <f>T106+T127+T158+T166+T215+T246+T256</f>
        <v>226.62918000000002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77</v>
      </c>
      <c r="AT105" s="202" t="s">
        <v>68</v>
      </c>
      <c r="AU105" s="202" t="s">
        <v>69</v>
      </c>
      <c r="AY105" s="201" t="s">
        <v>136</v>
      </c>
      <c r="BK105" s="203">
        <f>BK106+BK127+BK158+BK166+BK215+BK246+BK256</f>
        <v>0</v>
      </c>
    </row>
    <row r="106" s="12" customFormat="1" ht="22.8" customHeight="1">
      <c r="A106" s="12"/>
      <c r="B106" s="190"/>
      <c r="C106" s="191"/>
      <c r="D106" s="192" t="s">
        <v>68</v>
      </c>
      <c r="E106" s="204" t="s">
        <v>77</v>
      </c>
      <c r="F106" s="204" t="s">
        <v>137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SUM(P107:P126)</f>
        <v>0</v>
      </c>
      <c r="Q106" s="198"/>
      <c r="R106" s="199">
        <f>SUM(R107:R126)</f>
        <v>0.022985999999999999</v>
      </c>
      <c r="S106" s="198"/>
      <c r="T106" s="200">
        <f>SUM(T107:T126)</f>
        <v>132.59999999999999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77</v>
      </c>
      <c r="AT106" s="202" t="s">
        <v>68</v>
      </c>
      <c r="AU106" s="202" t="s">
        <v>77</v>
      </c>
      <c r="AY106" s="201" t="s">
        <v>136</v>
      </c>
      <c r="BK106" s="203">
        <f>SUM(BK107:BK126)</f>
        <v>0</v>
      </c>
    </row>
    <row r="107" s="2" customFormat="1" ht="37.8" customHeight="1">
      <c r="A107" s="40"/>
      <c r="B107" s="41"/>
      <c r="C107" s="206" t="s">
        <v>77</v>
      </c>
      <c r="D107" s="206" t="s">
        <v>138</v>
      </c>
      <c r="E107" s="207" t="s">
        <v>139</v>
      </c>
      <c r="F107" s="208" t="s">
        <v>140</v>
      </c>
      <c r="G107" s="209" t="s">
        <v>141</v>
      </c>
      <c r="H107" s="210">
        <v>150</v>
      </c>
      <c r="I107" s="211"/>
      <c r="J107" s="212">
        <f>ROUND(I107*H107,2)</f>
        <v>0</v>
      </c>
      <c r="K107" s="208" t="s">
        <v>142</v>
      </c>
      <c r="L107" s="46"/>
      <c r="M107" s="213" t="s">
        <v>19</v>
      </c>
      <c r="N107" s="214" t="s">
        <v>40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0.29499999999999998</v>
      </c>
      <c r="T107" s="216">
        <f>S107*H107</f>
        <v>44.25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143</v>
      </c>
      <c r="AT107" s="217" t="s">
        <v>138</v>
      </c>
      <c r="AU107" s="217" t="s">
        <v>79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143</v>
      </c>
      <c r="BM107" s="217" t="s">
        <v>144</v>
      </c>
    </row>
    <row r="108" s="2" customFormat="1">
      <c r="A108" s="40"/>
      <c r="B108" s="41"/>
      <c r="C108" s="42"/>
      <c r="D108" s="219" t="s">
        <v>145</v>
      </c>
      <c r="E108" s="42"/>
      <c r="F108" s="220" t="s">
        <v>146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145</v>
      </c>
      <c r="AU108" s="19" t="s">
        <v>79</v>
      </c>
    </row>
    <row r="109" s="2" customFormat="1" ht="37.8" customHeight="1">
      <c r="A109" s="40"/>
      <c r="B109" s="41"/>
      <c r="C109" s="206" t="s">
        <v>79</v>
      </c>
      <c r="D109" s="206" t="s">
        <v>138</v>
      </c>
      <c r="E109" s="207" t="s">
        <v>147</v>
      </c>
      <c r="F109" s="208" t="s">
        <v>148</v>
      </c>
      <c r="G109" s="209" t="s">
        <v>141</v>
      </c>
      <c r="H109" s="210">
        <v>210</v>
      </c>
      <c r="I109" s="211"/>
      <c r="J109" s="212">
        <f>ROUND(I109*H109,2)</f>
        <v>0</v>
      </c>
      <c r="K109" s="208" t="s">
        <v>142</v>
      </c>
      <c r="L109" s="46"/>
      <c r="M109" s="213" t="s">
        <v>19</v>
      </c>
      <c r="N109" s="214" t="s">
        <v>40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0.29999999999999999</v>
      </c>
      <c r="T109" s="216">
        <f>S109*H109</f>
        <v>63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143</v>
      </c>
      <c r="AT109" s="217" t="s">
        <v>138</v>
      </c>
      <c r="AU109" s="217" t="s">
        <v>79</v>
      </c>
      <c r="AY109" s="19" t="s">
        <v>136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77</v>
      </c>
      <c r="BK109" s="218">
        <f>ROUND(I109*H109,2)</f>
        <v>0</v>
      </c>
      <c r="BL109" s="19" t="s">
        <v>143</v>
      </c>
      <c r="BM109" s="217" t="s">
        <v>149</v>
      </c>
    </row>
    <row r="110" s="2" customFormat="1">
      <c r="A110" s="40"/>
      <c r="B110" s="41"/>
      <c r="C110" s="42"/>
      <c r="D110" s="219" t="s">
        <v>145</v>
      </c>
      <c r="E110" s="42"/>
      <c r="F110" s="220" t="s">
        <v>150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145</v>
      </c>
      <c r="AU110" s="19" t="s">
        <v>79</v>
      </c>
    </row>
    <row r="111" s="2" customFormat="1" ht="37.8" customHeight="1">
      <c r="A111" s="40"/>
      <c r="B111" s="41"/>
      <c r="C111" s="206" t="s">
        <v>151</v>
      </c>
      <c r="D111" s="206" t="s">
        <v>138</v>
      </c>
      <c r="E111" s="207" t="s">
        <v>152</v>
      </c>
      <c r="F111" s="208" t="s">
        <v>153</v>
      </c>
      <c r="G111" s="209" t="s">
        <v>141</v>
      </c>
      <c r="H111" s="210">
        <v>30</v>
      </c>
      <c r="I111" s="211"/>
      <c r="J111" s="212">
        <f>ROUND(I111*H111,2)</f>
        <v>0</v>
      </c>
      <c r="K111" s="208" t="s">
        <v>142</v>
      </c>
      <c r="L111" s="46"/>
      <c r="M111" s="213" t="s">
        <v>19</v>
      </c>
      <c r="N111" s="214" t="s">
        <v>40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0.625</v>
      </c>
      <c r="T111" s="216">
        <f>S111*H111</f>
        <v>18.75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143</v>
      </c>
      <c r="AT111" s="217" t="s">
        <v>138</v>
      </c>
      <c r="AU111" s="217" t="s">
        <v>79</v>
      </c>
      <c r="AY111" s="19" t="s">
        <v>136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77</v>
      </c>
      <c r="BK111" s="218">
        <f>ROUND(I111*H111,2)</f>
        <v>0</v>
      </c>
      <c r="BL111" s="19" t="s">
        <v>143</v>
      </c>
      <c r="BM111" s="217" t="s">
        <v>154</v>
      </c>
    </row>
    <row r="112" s="2" customFormat="1">
      <c r="A112" s="40"/>
      <c r="B112" s="41"/>
      <c r="C112" s="42"/>
      <c r="D112" s="219" t="s">
        <v>145</v>
      </c>
      <c r="E112" s="42"/>
      <c r="F112" s="220" t="s">
        <v>155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145</v>
      </c>
      <c r="AU112" s="19" t="s">
        <v>79</v>
      </c>
    </row>
    <row r="113" s="2" customFormat="1" ht="37.8" customHeight="1">
      <c r="A113" s="40"/>
      <c r="B113" s="41"/>
      <c r="C113" s="206" t="s">
        <v>143</v>
      </c>
      <c r="D113" s="206" t="s">
        <v>138</v>
      </c>
      <c r="E113" s="207" t="s">
        <v>156</v>
      </c>
      <c r="F113" s="208" t="s">
        <v>157</v>
      </c>
      <c r="G113" s="209" t="s">
        <v>141</v>
      </c>
      <c r="H113" s="210">
        <v>30</v>
      </c>
      <c r="I113" s="211"/>
      <c r="J113" s="212">
        <f>ROUND(I113*H113,2)</f>
        <v>0</v>
      </c>
      <c r="K113" s="208" t="s">
        <v>142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0.22</v>
      </c>
      <c r="T113" s="216">
        <f>S113*H113</f>
        <v>6.5999999999999996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143</v>
      </c>
      <c r="AT113" s="217" t="s">
        <v>138</v>
      </c>
      <c r="AU113" s="217" t="s">
        <v>79</v>
      </c>
      <c r="AY113" s="19" t="s">
        <v>136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143</v>
      </c>
      <c r="BM113" s="217" t="s">
        <v>158</v>
      </c>
    </row>
    <row r="114" s="2" customFormat="1">
      <c r="A114" s="40"/>
      <c r="B114" s="41"/>
      <c r="C114" s="42"/>
      <c r="D114" s="219" t="s">
        <v>145</v>
      </c>
      <c r="E114" s="42"/>
      <c r="F114" s="220" t="s">
        <v>159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145</v>
      </c>
      <c r="AU114" s="19" t="s">
        <v>79</v>
      </c>
    </row>
    <row r="115" s="2" customFormat="1" ht="24.15" customHeight="1">
      <c r="A115" s="40"/>
      <c r="B115" s="41"/>
      <c r="C115" s="206" t="s">
        <v>160</v>
      </c>
      <c r="D115" s="206" t="s">
        <v>138</v>
      </c>
      <c r="E115" s="207" t="s">
        <v>161</v>
      </c>
      <c r="F115" s="208" t="s">
        <v>162</v>
      </c>
      <c r="G115" s="209" t="s">
        <v>163</v>
      </c>
      <c r="H115" s="210">
        <v>150</v>
      </c>
      <c r="I115" s="211"/>
      <c r="J115" s="212">
        <f>ROUND(I115*H115,2)</f>
        <v>0</v>
      </c>
      <c r="K115" s="208" t="s">
        <v>142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0.00015323999999999999</v>
      </c>
      <c r="R115" s="215">
        <f>Q115*H115</f>
        <v>0.022985999999999999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143</v>
      </c>
      <c r="AT115" s="217" t="s">
        <v>138</v>
      </c>
      <c r="AU115" s="217" t="s">
        <v>79</v>
      </c>
      <c r="AY115" s="19" t="s">
        <v>136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143</v>
      </c>
      <c r="BM115" s="217" t="s">
        <v>164</v>
      </c>
    </row>
    <row r="116" s="2" customFormat="1">
      <c r="A116" s="40"/>
      <c r="B116" s="41"/>
      <c r="C116" s="42"/>
      <c r="D116" s="219" t="s">
        <v>145</v>
      </c>
      <c r="E116" s="42"/>
      <c r="F116" s="220" t="s">
        <v>165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145</v>
      </c>
      <c r="AU116" s="19" t="s">
        <v>79</v>
      </c>
    </row>
    <row r="117" s="2" customFormat="1" ht="24.15" customHeight="1">
      <c r="A117" s="40"/>
      <c r="B117" s="41"/>
      <c r="C117" s="206" t="s">
        <v>166</v>
      </c>
      <c r="D117" s="206" t="s">
        <v>138</v>
      </c>
      <c r="E117" s="207" t="s">
        <v>167</v>
      </c>
      <c r="F117" s="208" t="s">
        <v>168</v>
      </c>
      <c r="G117" s="209" t="s">
        <v>163</v>
      </c>
      <c r="H117" s="210">
        <v>150</v>
      </c>
      <c r="I117" s="211"/>
      <c r="J117" s="212">
        <f>ROUND(I117*H117,2)</f>
        <v>0</v>
      </c>
      <c r="K117" s="208" t="s">
        <v>142</v>
      </c>
      <c r="L117" s="46"/>
      <c r="M117" s="213" t="s">
        <v>19</v>
      </c>
      <c r="N117" s="214" t="s">
        <v>40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143</v>
      </c>
      <c r="AT117" s="217" t="s">
        <v>138</v>
      </c>
      <c r="AU117" s="217" t="s">
        <v>79</v>
      </c>
      <c r="AY117" s="19" t="s">
        <v>136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143</v>
      </c>
      <c r="BM117" s="217" t="s">
        <v>169</v>
      </c>
    </row>
    <row r="118" s="2" customFormat="1">
      <c r="A118" s="40"/>
      <c r="B118" s="41"/>
      <c r="C118" s="42"/>
      <c r="D118" s="219" t="s">
        <v>145</v>
      </c>
      <c r="E118" s="42"/>
      <c r="F118" s="220" t="s">
        <v>170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145</v>
      </c>
      <c r="AU118" s="19" t="s">
        <v>79</v>
      </c>
    </row>
    <row r="119" s="2" customFormat="1" ht="24.15" customHeight="1">
      <c r="A119" s="40"/>
      <c r="B119" s="41"/>
      <c r="C119" s="206" t="s">
        <v>171</v>
      </c>
      <c r="D119" s="206" t="s">
        <v>138</v>
      </c>
      <c r="E119" s="207" t="s">
        <v>172</v>
      </c>
      <c r="F119" s="208" t="s">
        <v>173</v>
      </c>
      <c r="G119" s="209" t="s">
        <v>174</v>
      </c>
      <c r="H119" s="210">
        <v>25.215</v>
      </c>
      <c r="I119" s="211"/>
      <c r="J119" s="212">
        <f>ROUND(I119*H119,2)</f>
        <v>0</v>
      </c>
      <c r="K119" s="208" t="s">
        <v>142</v>
      </c>
      <c r="L119" s="46"/>
      <c r="M119" s="213" t="s">
        <v>19</v>
      </c>
      <c r="N119" s="214" t="s">
        <v>40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143</v>
      </c>
      <c r="AT119" s="217" t="s">
        <v>138</v>
      </c>
      <c r="AU119" s="217" t="s">
        <v>79</v>
      </c>
      <c r="AY119" s="19" t="s">
        <v>136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77</v>
      </c>
      <c r="BK119" s="218">
        <f>ROUND(I119*H119,2)</f>
        <v>0</v>
      </c>
      <c r="BL119" s="19" t="s">
        <v>143</v>
      </c>
      <c r="BM119" s="217" t="s">
        <v>79</v>
      </c>
    </row>
    <row r="120" s="2" customFormat="1">
      <c r="A120" s="40"/>
      <c r="B120" s="41"/>
      <c r="C120" s="42"/>
      <c r="D120" s="219" t="s">
        <v>145</v>
      </c>
      <c r="E120" s="42"/>
      <c r="F120" s="220" t="s">
        <v>175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145</v>
      </c>
      <c r="AU120" s="19" t="s">
        <v>79</v>
      </c>
    </row>
    <row r="121" s="13" customFormat="1">
      <c r="A121" s="13"/>
      <c r="B121" s="224"/>
      <c r="C121" s="225"/>
      <c r="D121" s="226" t="s">
        <v>176</v>
      </c>
      <c r="E121" s="227" t="s">
        <v>19</v>
      </c>
      <c r="F121" s="228" t="s">
        <v>177</v>
      </c>
      <c r="G121" s="225"/>
      <c r="H121" s="229">
        <v>25.215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176</v>
      </c>
      <c r="AU121" s="235" t="s">
        <v>79</v>
      </c>
      <c r="AV121" s="13" t="s">
        <v>79</v>
      </c>
      <c r="AW121" s="13" t="s">
        <v>31</v>
      </c>
      <c r="AX121" s="13" t="s">
        <v>69</v>
      </c>
      <c r="AY121" s="235" t="s">
        <v>136</v>
      </c>
    </row>
    <row r="122" s="14" customFormat="1">
      <c r="A122" s="14"/>
      <c r="B122" s="236"/>
      <c r="C122" s="237"/>
      <c r="D122" s="226" t="s">
        <v>176</v>
      </c>
      <c r="E122" s="238" t="s">
        <v>19</v>
      </c>
      <c r="F122" s="239" t="s">
        <v>178</v>
      </c>
      <c r="G122" s="237"/>
      <c r="H122" s="240">
        <v>25.215</v>
      </c>
      <c r="I122" s="241"/>
      <c r="J122" s="237"/>
      <c r="K122" s="237"/>
      <c r="L122" s="242"/>
      <c r="M122" s="243"/>
      <c r="N122" s="244"/>
      <c r="O122" s="244"/>
      <c r="P122" s="244"/>
      <c r="Q122" s="244"/>
      <c r="R122" s="244"/>
      <c r="S122" s="244"/>
      <c r="T122" s="24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6" t="s">
        <v>176</v>
      </c>
      <c r="AU122" s="246" t="s">
        <v>79</v>
      </c>
      <c r="AV122" s="14" t="s">
        <v>143</v>
      </c>
      <c r="AW122" s="14" t="s">
        <v>31</v>
      </c>
      <c r="AX122" s="14" t="s">
        <v>77</v>
      </c>
      <c r="AY122" s="246" t="s">
        <v>136</v>
      </c>
    </row>
    <row r="123" s="2" customFormat="1" ht="24.15" customHeight="1">
      <c r="A123" s="40"/>
      <c r="B123" s="41"/>
      <c r="C123" s="206" t="s">
        <v>179</v>
      </c>
      <c r="D123" s="206" t="s">
        <v>138</v>
      </c>
      <c r="E123" s="207" t="s">
        <v>180</v>
      </c>
      <c r="F123" s="208" t="s">
        <v>181</v>
      </c>
      <c r="G123" s="209" t="s">
        <v>174</v>
      </c>
      <c r="H123" s="210">
        <v>25.215</v>
      </c>
      <c r="I123" s="211"/>
      <c r="J123" s="212">
        <f>ROUND(I123*H123,2)</f>
        <v>0</v>
      </c>
      <c r="K123" s="208" t="s">
        <v>142</v>
      </c>
      <c r="L123" s="46"/>
      <c r="M123" s="213" t="s">
        <v>19</v>
      </c>
      <c r="N123" s="214" t="s">
        <v>40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143</v>
      </c>
      <c r="AT123" s="217" t="s">
        <v>138</v>
      </c>
      <c r="AU123" s="217" t="s">
        <v>79</v>
      </c>
      <c r="AY123" s="19" t="s">
        <v>136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77</v>
      </c>
      <c r="BK123" s="218">
        <f>ROUND(I123*H123,2)</f>
        <v>0</v>
      </c>
      <c r="BL123" s="19" t="s">
        <v>143</v>
      </c>
      <c r="BM123" s="217" t="s">
        <v>166</v>
      </c>
    </row>
    <row r="124" s="2" customFormat="1">
      <c r="A124" s="40"/>
      <c r="B124" s="41"/>
      <c r="C124" s="42"/>
      <c r="D124" s="219" t="s">
        <v>145</v>
      </c>
      <c r="E124" s="42"/>
      <c r="F124" s="220" t="s">
        <v>182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145</v>
      </c>
      <c r="AU124" s="19" t="s">
        <v>79</v>
      </c>
    </row>
    <row r="125" s="2" customFormat="1" ht="21.75" customHeight="1">
      <c r="A125" s="40"/>
      <c r="B125" s="41"/>
      <c r="C125" s="206" t="s">
        <v>183</v>
      </c>
      <c r="D125" s="206" t="s">
        <v>138</v>
      </c>
      <c r="E125" s="207" t="s">
        <v>184</v>
      </c>
      <c r="F125" s="208" t="s">
        <v>185</v>
      </c>
      <c r="G125" s="209" t="s">
        <v>141</v>
      </c>
      <c r="H125" s="210">
        <v>210</v>
      </c>
      <c r="I125" s="211"/>
      <c r="J125" s="212">
        <f>ROUND(I125*H125,2)</f>
        <v>0</v>
      </c>
      <c r="K125" s="208" t="s">
        <v>142</v>
      </c>
      <c r="L125" s="46"/>
      <c r="M125" s="213" t="s">
        <v>19</v>
      </c>
      <c r="N125" s="214" t="s">
        <v>40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143</v>
      </c>
      <c r="AT125" s="217" t="s">
        <v>138</v>
      </c>
      <c r="AU125" s="217" t="s">
        <v>79</v>
      </c>
      <c r="AY125" s="19" t="s">
        <v>136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143</v>
      </c>
      <c r="BM125" s="217" t="s">
        <v>186</v>
      </c>
    </row>
    <row r="126" s="2" customFormat="1">
      <c r="A126" s="40"/>
      <c r="B126" s="41"/>
      <c r="C126" s="42"/>
      <c r="D126" s="219" t="s">
        <v>145</v>
      </c>
      <c r="E126" s="42"/>
      <c r="F126" s="220" t="s">
        <v>187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145</v>
      </c>
      <c r="AU126" s="19" t="s">
        <v>79</v>
      </c>
    </row>
    <row r="127" s="12" customFormat="1" ht="22.8" customHeight="1">
      <c r="A127" s="12"/>
      <c r="B127" s="190"/>
      <c r="C127" s="191"/>
      <c r="D127" s="192" t="s">
        <v>68</v>
      </c>
      <c r="E127" s="204" t="s">
        <v>151</v>
      </c>
      <c r="F127" s="204" t="s">
        <v>188</v>
      </c>
      <c r="G127" s="191"/>
      <c r="H127" s="191"/>
      <c r="I127" s="194"/>
      <c r="J127" s="205">
        <f>BK127</f>
        <v>0</v>
      </c>
      <c r="K127" s="191"/>
      <c r="L127" s="196"/>
      <c r="M127" s="197"/>
      <c r="N127" s="198"/>
      <c r="O127" s="198"/>
      <c r="P127" s="199">
        <f>SUM(P128:P157)</f>
        <v>0</v>
      </c>
      <c r="Q127" s="198"/>
      <c r="R127" s="199">
        <f>SUM(R128:R157)</f>
        <v>15.03990147</v>
      </c>
      <c r="S127" s="198"/>
      <c r="T127" s="200">
        <f>SUM(T128:T157)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1" t="s">
        <v>77</v>
      </c>
      <c r="AT127" s="202" t="s">
        <v>68</v>
      </c>
      <c r="AU127" s="202" t="s">
        <v>77</v>
      </c>
      <c r="AY127" s="201" t="s">
        <v>136</v>
      </c>
      <c r="BK127" s="203">
        <f>SUM(BK128:BK157)</f>
        <v>0</v>
      </c>
    </row>
    <row r="128" s="2" customFormat="1" ht="21.75" customHeight="1">
      <c r="A128" s="40"/>
      <c r="B128" s="41"/>
      <c r="C128" s="206" t="s">
        <v>189</v>
      </c>
      <c r="D128" s="206" t="s">
        <v>138</v>
      </c>
      <c r="E128" s="207" t="s">
        <v>190</v>
      </c>
      <c r="F128" s="208" t="s">
        <v>191</v>
      </c>
      <c r="G128" s="209" t="s">
        <v>174</v>
      </c>
      <c r="H128" s="210">
        <v>7.1820000000000004</v>
      </c>
      <c r="I128" s="211"/>
      <c r="J128" s="212">
        <f>ROUND(I128*H128,2)</f>
        <v>0</v>
      </c>
      <c r="K128" s="208" t="s">
        <v>142</v>
      </c>
      <c r="L128" s="46"/>
      <c r="M128" s="213" t="s">
        <v>19</v>
      </c>
      <c r="N128" s="214" t="s">
        <v>40</v>
      </c>
      <c r="O128" s="86"/>
      <c r="P128" s="215">
        <f>O128*H128</f>
        <v>0</v>
      </c>
      <c r="Q128" s="215">
        <v>1.78636</v>
      </c>
      <c r="R128" s="215">
        <f>Q128*H128</f>
        <v>12.82963752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143</v>
      </c>
      <c r="AT128" s="217" t="s">
        <v>138</v>
      </c>
      <c r="AU128" s="217" t="s">
        <v>79</v>
      </c>
      <c r="AY128" s="19" t="s">
        <v>136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77</v>
      </c>
      <c r="BK128" s="218">
        <f>ROUND(I128*H128,2)</f>
        <v>0</v>
      </c>
      <c r="BL128" s="19" t="s">
        <v>143</v>
      </c>
      <c r="BM128" s="217" t="s">
        <v>179</v>
      </c>
    </row>
    <row r="129" s="2" customFormat="1">
      <c r="A129" s="40"/>
      <c r="B129" s="41"/>
      <c r="C129" s="42"/>
      <c r="D129" s="219" t="s">
        <v>145</v>
      </c>
      <c r="E129" s="42"/>
      <c r="F129" s="220" t="s">
        <v>192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145</v>
      </c>
      <c r="AU129" s="19" t="s">
        <v>79</v>
      </c>
    </row>
    <row r="130" s="13" customFormat="1">
      <c r="A130" s="13"/>
      <c r="B130" s="224"/>
      <c r="C130" s="225"/>
      <c r="D130" s="226" t="s">
        <v>176</v>
      </c>
      <c r="E130" s="227" t="s">
        <v>19</v>
      </c>
      <c r="F130" s="228" t="s">
        <v>193</v>
      </c>
      <c r="G130" s="225"/>
      <c r="H130" s="229">
        <v>5.0540000000000003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176</v>
      </c>
      <c r="AU130" s="235" t="s">
        <v>79</v>
      </c>
      <c r="AV130" s="13" t="s">
        <v>79</v>
      </c>
      <c r="AW130" s="13" t="s">
        <v>31</v>
      </c>
      <c r="AX130" s="13" t="s">
        <v>69</v>
      </c>
      <c r="AY130" s="235" t="s">
        <v>136</v>
      </c>
    </row>
    <row r="131" s="13" customFormat="1">
      <c r="A131" s="13"/>
      <c r="B131" s="224"/>
      <c r="C131" s="225"/>
      <c r="D131" s="226" t="s">
        <v>176</v>
      </c>
      <c r="E131" s="227" t="s">
        <v>19</v>
      </c>
      <c r="F131" s="228" t="s">
        <v>194</v>
      </c>
      <c r="G131" s="225"/>
      <c r="H131" s="229">
        <v>9.3100000000000005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176</v>
      </c>
      <c r="AU131" s="235" t="s">
        <v>79</v>
      </c>
      <c r="AV131" s="13" t="s">
        <v>79</v>
      </c>
      <c r="AW131" s="13" t="s">
        <v>31</v>
      </c>
      <c r="AX131" s="13" t="s">
        <v>69</v>
      </c>
      <c r="AY131" s="235" t="s">
        <v>136</v>
      </c>
    </row>
    <row r="132" s="15" customFormat="1">
      <c r="A132" s="15"/>
      <c r="B132" s="247"/>
      <c r="C132" s="248"/>
      <c r="D132" s="226" t="s">
        <v>176</v>
      </c>
      <c r="E132" s="249" t="s">
        <v>19</v>
      </c>
      <c r="F132" s="250" t="s">
        <v>195</v>
      </c>
      <c r="G132" s="248"/>
      <c r="H132" s="251">
        <v>14.364000000000001</v>
      </c>
      <c r="I132" s="252"/>
      <c r="J132" s="248"/>
      <c r="K132" s="248"/>
      <c r="L132" s="253"/>
      <c r="M132" s="254"/>
      <c r="N132" s="255"/>
      <c r="O132" s="255"/>
      <c r="P132" s="255"/>
      <c r="Q132" s="255"/>
      <c r="R132" s="255"/>
      <c r="S132" s="255"/>
      <c r="T132" s="25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57" t="s">
        <v>176</v>
      </c>
      <c r="AU132" s="257" t="s">
        <v>79</v>
      </c>
      <c r="AV132" s="15" t="s">
        <v>151</v>
      </c>
      <c r="AW132" s="15" t="s">
        <v>31</v>
      </c>
      <c r="AX132" s="15" t="s">
        <v>69</v>
      </c>
      <c r="AY132" s="257" t="s">
        <v>136</v>
      </c>
    </row>
    <row r="133" s="13" customFormat="1">
      <c r="A133" s="13"/>
      <c r="B133" s="224"/>
      <c r="C133" s="225"/>
      <c r="D133" s="226" t="s">
        <v>176</v>
      </c>
      <c r="E133" s="227" t="s">
        <v>19</v>
      </c>
      <c r="F133" s="228" t="s">
        <v>196</v>
      </c>
      <c r="G133" s="225"/>
      <c r="H133" s="229">
        <v>-7.1820000000000004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176</v>
      </c>
      <c r="AU133" s="235" t="s">
        <v>79</v>
      </c>
      <c r="AV133" s="13" t="s">
        <v>79</v>
      </c>
      <c r="AW133" s="13" t="s">
        <v>31</v>
      </c>
      <c r="AX133" s="13" t="s">
        <v>69</v>
      </c>
      <c r="AY133" s="235" t="s">
        <v>136</v>
      </c>
    </row>
    <row r="134" s="14" customFormat="1">
      <c r="A134" s="14"/>
      <c r="B134" s="236"/>
      <c r="C134" s="237"/>
      <c r="D134" s="226" t="s">
        <v>176</v>
      </c>
      <c r="E134" s="238" t="s">
        <v>19</v>
      </c>
      <c r="F134" s="239" t="s">
        <v>178</v>
      </c>
      <c r="G134" s="237"/>
      <c r="H134" s="240">
        <v>7.1820000000000004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176</v>
      </c>
      <c r="AU134" s="246" t="s">
        <v>79</v>
      </c>
      <c r="AV134" s="14" t="s">
        <v>143</v>
      </c>
      <c r="AW134" s="14" t="s">
        <v>31</v>
      </c>
      <c r="AX134" s="14" t="s">
        <v>77</v>
      </c>
      <c r="AY134" s="246" t="s">
        <v>136</v>
      </c>
    </row>
    <row r="135" s="2" customFormat="1" ht="21.75" customHeight="1">
      <c r="A135" s="40"/>
      <c r="B135" s="41"/>
      <c r="C135" s="206" t="s">
        <v>197</v>
      </c>
      <c r="D135" s="206" t="s">
        <v>138</v>
      </c>
      <c r="E135" s="207" t="s">
        <v>198</v>
      </c>
      <c r="F135" s="208" t="s">
        <v>199</v>
      </c>
      <c r="G135" s="209" t="s">
        <v>200</v>
      </c>
      <c r="H135" s="210">
        <v>12</v>
      </c>
      <c r="I135" s="211"/>
      <c r="J135" s="212">
        <f>ROUND(I135*H135,2)</f>
        <v>0</v>
      </c>
      <c r="K135" s="208" t="s">
        <v>142</v>
      </c>
      <c r="L135" s="46"/>
      <c r="M135" s="213" t="s">
        <v>19</v>
      </c>
      <c r="N135" s="214" t="s">
        <v>40</v>
      </c>
      <c r="O135" s="86"/>
      <c r="P135" s="215">
        <f>O135*H135</f>
        <v>0</v>
      </c>
      <c r="Q135" s="215">
        <v>0.026931</v>
      </c>
      <c r="R135" s="215">
        <f>Q135*H135</f>
        <v>0.32317200000000001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143</v>
      </c>
      <c r="AT135" s="217" t="s">
        <v>138</v>
      </c>
      <c r="AU135" s="217" t="s">
        <v>79</v>
      </c>
      <c r="AY135" s="19" t="s">
        <v>136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77</v>
      </c>
      <c r="BK135" s="218">
        <f>ROUND(I135*H135,2)</f>
        <v>0</v>
      </c>
      <c r="BL135" s="19" t="s">
        <v>143</v>
      </c>
      <c r="BM135" s="217" t="s">
        <v>189</v>
      </c>
    </row>
    <row r="136" s="2" customFormat="1">
      <c r="A136" s="40"/>
      <c r="B136" s="41"/>
      <c r="C136" s="42"/>
      <c r="D136" s="219" t="s">
        <v>145</v>
      </c>
      <c r="E136" s="42"/>
      <c r="F136" s="220" t="s">
        <v>201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145</v>
      </c>
      <c r="AU136" s="19" t="s">
        <v>79</v>
      </c>
    </row>
    <row r="137" s="2" customFormat="1" ht="21.75" customHeight="1">
      <c r="A137" s="40"/>
      <c r="B137" s="41"/>
      <c r="C137" s="206" t="s">
        <v>202</v>
      </c>
      <c r="D137" s="206" t="s">
        <v>138</v>
      </c>
      <c r="E137" s="207" t="s">
        <v>203</v>
      </c>
      <c r="F137" s="208" t="s">
        <v>204</v>
      </c>
      <c r="G137" s="209" t="s">
        <v>200</v>
      </c>
      <c r="H137" s="210">
        <v>2</v>
      </c>
      <c r="I137" s="211"/>
      <c r="J137" s="212">
        <f>ROUND(I137*H137,2)</f>
        <v>0</v>
      </c>
      <c r="K137" s="208" t="s">
        <v>142</v>
      </c>
      <c r="L137" s="46"/>
      <c r="M137" s="213" t="s">
        <v>19</v>
      </c>
      <c r="N137" s="214" t="s">
        <v>40</v>
      </c>
      <c r="O137" s="86"/>
      <c r="P137" s="215">
        <f>O137*H137</f>
        <v>0</v>
      </c>
      <c r="Q137" s="215">
        <v>0.045547999999999998</v>
      </c>
      <c r="R137" s="215">
        <f>Q137*H137</f>
        <v>0.091095999999999996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143</v>
      </c>
      <c r="AT137" s="217" t="s">
        <v>138</v>
      </c>
      <c r="AU137" s="217" t="s">
        <v>79</v>
      </c>
      <c r="AY137" s="19" t="s">
        <v>136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77</v>
      </c>
      <c r="BK137" s="218">
        <f>ROUND(I137*H137,2)</f>
        <v>0</v>
      </c>
      <c r="BL137" s="19" t="s">
        <v>143</v>
      </c>
      <c r="BM137" s="217" t="s">
        <v>202</v>
      </c>
    </row>
    <row r="138" s="2" customFormat="1">
      <c r="A138" s="40"/>
      <c r="B138" s="41"/>
      <c r="C138" s="42"/>
      <c r="D138" s="219" t="s">
        <v>145</v>
      </c>
      <c r="E138" s="42"/>
      <c r="F138" s="220" t="s">
        <v>205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145</v>
      </c>
      <c r="AU138" s="19" t="s">
        <v>79</v>
      </c>
    </row>
    <row r="139" s="2" customFormat="1" ht="21.75" customHeight="1">
      <c r="A139" s="40"/>
      <c r="B139" s="41"/>
      <c r="C139" s="206" t="s">
        <v>206</v>
      </c>
      <c r="D139" s="206" t="s">
        <v>138</v>
      </c>
      <c r="E139" s="207" t="s">
        <v>207</v>
      </c>
      <c r="F139" s="208" t="s">
        <v>208</v>
      </c>
      <c r="G139" s="209" t="s">
        <v>200</v>
      </c>
      <c r="H139" s="210">
        <v>4</v>
      </c>
      <c r="I139" s="211"/>
      <c r="J139" s="212">
        <f>ROUND(I139*H139,2)</f>
        <v>0</v>
      </c>
      <c r="K139" s="208" t="s">
        <v>142</v>
      </c>
      <c r="L139" s="46"/>
      <c r="M139" s="213" t="s">
        <v>19</v>
      </c>
      <c r="N139" s="214" t="s">
        <v>40</v>
      </c>
      <c r="O139" s="86"/>
      <c r="P139" s="215">
        <f>O139*H139</f>
        <v>0</v>
      </c>
      <c r="Q139" s="215">
        <v>0.063547999999999993</v>
      </c>
      <c r="R139" s="215">
        <f>Q139*H139</f>
        <v>0.25419199999999997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143</v>
      </c>
      <c r="AT139" s="217" t="s">
        <v>138</v>
      </c>
      <c r="AU139" s="217" t="s">
        <v>79</v>
      </c>
      <c r="AY139" s="19" t="s">
        <v>136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77</v>
      </c>
      <c r="BK139" s="218">
        <f>ROUND(I139*H139,2)</f>
        <v>0</v>
      </c>
      <c r="BL139" s="19" t="s">
        <v>143</v>
      </c>
      <c r="BM139" s="217" t="s">
        <v>209</v>
      </c>
    </row>
    <row r="140" s="2" customFormat="1">
      <c r="A140" s="40"/>
      <c r="B140" s="41"/>
      <c r="C140" s="42"/>
      <c r="D140" s="219" t="s">
        <v>145</v>
      </c>
      <c r="E140" s="42"/>
      <c r="F140" s="220" t="s">
        <v>210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145</v>
      </c>
      <c r="AU140" s="19" t="s">
        <v>79</v>
      </c>
    </row>
    <row r="141" s="2" customFormat="1" ht="21.75" customHeight="1">
      <c r="A141" s="40"/>
      <c r="B141" s="41"/>
      <c r="C141" s="206" t="s">
        <v>211</v>
      </c>
      <c r="D141" s="206" t="s">
        <v>138</v>
      </c>
      <c r="E141" s="207" t="s">
        <v>212</v>
      </c>
      <c r="F141" s="208" t="s">
        <v>213</v>
      </c>
      <c r="G141" s="209" t="s">
        <v>200</v>
      </c>
      <c r="H141" s="210">
        <v>4</v>
      </c>
      <c r="I141" s="211"/>
      <c r="J141" s="212">
        <f>ROUND(I141*H141,2)</f>
        <v>0</v>
      </c>
      <c r="K141" s="208" t="s">
        <v>142</v>
      </c>
      <c r="L141" s="46"/>
      <c r="M141" s="213" t="s">
        <v>19</v>
      </c>
      <c r="N141" s="214" t="s">
        <v>40</v>
      </c>
      <c r="O141" s="86"/>
      <c r="P141" s="215">
        <f>O141*H141</f>
        <v>0</v>
      </c>
      <c r="Q141" s="215">
        <v>0.072847999999999996</v>
      </c>
      <c r="R141" s="215">
        <f>Q141*H141</f>
        <v>0.29139199999999998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143</v>
      </c>
      <c r="AT141" s="217" t="s">
        <v>138</v>
      </c>
      <c r="AU141" s="217" t="s">
        <v>79</v>
      </c>
      <c r="AY141" s="19" t="s">
        <v>136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77</v>
      </c>
      <c r="BK141" s="218">
        <f>ROUND(I141*H141,2)</f>
        <v>0</v>
      </c>
      <c r="BL141" s="19" t="s">
        <v>143</v>
      </c>
      <c r="BM141" s="217" t="s">
        <v>214</v>
      </c>
    </row>
    <row r="142" s="2" customFormat="1">
      <c r="A142" s="40"/>
      <c r="B142" s="41"/>
      <c r="C142" s="42"/>
      <c r="D142" s="219" t="s">
        <v>145</v>
      </c>
      <c r="E142" s="42"/>
      <c r="F142" s="220" t="s">
        <v>215</v>
      </c>
      <c r="G142" s="42"/>
      <c r="H142" s="42"/>
      <c r="I142" s="221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145</v>
      </c>
      <c r="AU142" s="19" t="s">
        <v>79</v>
      </c>
    </row>
    <row r="143" s="2" customFormat="1" ht="24.15" customHeight="1">
      <c r="A143" s="40"/>
      <c r="B143" s="41"/>
      <c r="C143" s="206" t="s">
        <v>8</v>
      </c>
      <c r="D143" s="206" t="s">
        <v>138</v>
      </c>
      <c r="E143" s="207" t="s">
        <v>216</v>
      </c>
      <c r="F143" s="208" t="s">
        <v>217</v>
      </c>
      <c r="G143" s="209" t="s">
        <v>218</v>
      </c>
      <c r="H143" s="210">
        <v>1.0249999999999999</v>
      </c>
      <c r="I143" s="211"/>
      <c r="J143" s="212">
        <f>ROUND(I143*H143,2)</f>
        <v>0</v>
      </c>
      <c r="K143" s="208" t="s">
        <v>142</v>
      </c>
      <c r="L143" s="46"/>
      <c r="M143" s="213" t="s">
        <v>19</v>
      </c>
      <c r="N143" s="214" t="s">
        <v>40</v>
      </c>
      <c r="O143" s="86"/>
      <c r="P143" s="215">
        <f>O143*H143</f>
        <v>0</v>
      </c>
      <c r="Q143" s="215">
        <v>0.019536000000000001</v>
      </c>
      <c r="R143" s="215">
        <f>Q143*H143</f>
        <v>0.020024400000000001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143</v>
      </c>
      <c r="AT143" s="217" t="s">
        <v>138</v>
      </c>
      <c r="AU143" s="217" t="s">
        <v>79</v>
      </c>
      <c r="AY143" s="19" t="s">
        <v>136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77</v>
      </c>
      <c r="BK143" s="218">
        <f>ROUND(I143*H143,2)</f>
        <v>0</v>
      </c>
      <c r="BL143" s="19" t="s">
        <v>143</v>
      </c>
      <c r="BM143" s="217" t="s">
        <v>211</v>
      </c>
    </row>
    <row r="144" s="2" customFormat="1">
      <c r="A144" s="40"/>
      <c r="B144" s="41"/>
      <c r="C144" s="42"/>
      <c r="D144" s="219" t="s">
        <v>145</v>
      </c>
      <c r="E144" s="42"/>
      <c r="F144" s="220" t="s">
        <v>219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145</v>
      </c>
      <c r="AU144" s="19" t="s">
        <v>79</v>
      </c>
    </row>
    <row r="145" s="13" customFormat="1">
      <c r="A145" s="13"/>
      <c r="B145" s="224"/>
      <c r="C145" s="225"/>
      <c r="D145" s="226" t="s">
        <v>176</v>
      </c>
      <c r="E145" s="227" t="s">
        <v>19</v>
      </c>
      <c r="F145" s="228" t="s">
        <v>220</v>
      </c>
      <c r="G145" s="225"/>
      <c r="H145" s="229">
        <v>1.0249999999999999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176</v>
      </c>
      <c r="AU145" s="235" t="s">
        <v>79</v>
      </c>
      <c r="AV145" s="13" t="s">
        <v>79</v>
      </c>
      <c r="AW145" s="13" t="s">
        <v>31</v>
      </c>
      <c r="AX145" s="13" t="s">
        <v>77</v>
      </c>
      <c r="AY145" s="235" t="s">
        <v>136</v>
      </c>
    </row>
    <row r="146" s="2" customFormat="1" ht="16.5" customHeight="1">
      <c r="A146" s="40"/>
      <c r="B146" s="41"/>
      <c r="C146" s="258" t="s">
        <v>221</v>
      </c>
      <c r="D146" s="258" t="s">
        <v>222</v>
      </c>
      <c r="E146" s="259" t="s">
        <v>223</v>
      </c>
      <c r="F146" s="260" t="s">
        <v>224</v>
      </c>
      <c r="G146" s="261" t="s">
        <v>218</v>
      </c>
      <c r="H146" s="262">
        <v>0.41099999999999998</v>
      </c>
      <c r="I146" s="263"/>
      <c r="J146" s="264">
        <f>ROUND(I146*H146,2)</f>
        <v>0</v>
      </c>
      <c r="K146" s="260" t="s">
        <v>225</v>
      </c>
      <c r="L146" s="265"/>
      <c r="M146" s="266" t="s">
        <v>19</v>
      </c>
      <c r="N146" s="267" t="s">
        <v>40</v>
      </c>
      <c r="O146" s="86"/>
      <c r="P146" s="215">
        <f>O146*H146</f>
        <v>0</v>
      </c>
      <c r="Q146" s="215">
        <v>1</v>
      </c>
      <c r="R146" s="215">
        <f>Q146*H146</f>
        <v>0.41099999999999998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179</v>
      </c>
      <c r="AT146" s="217" t="s">
        <v>222</v>
      </c>
      <c r="AU146" s="217" t="s">
        <v>79</v>
      </c>
      <c r="AY146" s="19" t="s">
        <v>136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77</v>
      </c>
      <c r="BK146" s="218">
        <f>ROUND(I146*H146,2)</f>
        <v>0</v>
      </c>
      <c r="BL146" s="19" t="s">
        <v>143</v>
      </c>
      <c r="BM146" s="217" t="s">
        <v>221</v>
      </c>
    </row>
    <row r="147" s="13" customFormat="1">
      <c r="A147" s="13"/>
      <c r="B147" s="224"/>
      <c r="C147" s="225"/>
      <c r="D147" s="226" t="s">
        <v>176</v>
      </c>
      <c r="E147" s="227" t="s">
        <v>19</v>
      </c>
      <c r="F147" s="228" t="s">
        <v>226</v>
      </c>
      <c r="G147" s="225"/>
      <c r="H147" s="229">
        <v>0.41099999999999998</v>
      </c>
      <c r="I147" s="230"/>
      <c r="J147" s="225"/>
      <c r="K147" s="225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176</v>
      </c>
      <c r="AU147" s="235" t="s">
        <v>79</v>
      </c>
      <c r="AV147" s="13" t="s">
        <v>79</v>
      </c>
      <c r="AW147" s="13" t="s">
        <v>31</v>
      </c>
      <c r="AX147" s="13" t="s">
        <v>77</v>
      </c>
      <c r="AY147" s="235" t="s">
        <v>136</v>
      </c>
    </row>
    <row r="148" s="2" customFormat="1" ht="16.5" customHeight="1">
      <c r="A148" s="40"/>
      <c r="B148" s="41"/>
      <c r="C148" s="258" t="s">
        <v>227</v>
      </c>
      <c r="D148" s="258" t="s">
        <v>222</v>
      </c>
      <c r="E148" s="259" t="s">
        <v>228</v>
      </c>
      <c r="F148" s="260" t="s">
        <v>229</v>
      </c>
      <c r="G148" s="261" t="s">
        <v>218</v>
      </c>
      <c r="H148" s="262">
        <v>0.040000000000000001</v>
      </c>
      <c r="I148" s="263"/>
      <c r="J148" s="264">
        <f>ROUND(I148*H148,2)</f>
        <v>0</v>
      </c>
      <c r="K148" s="260" t="s">
        <v>225</v>
      </c>
      <c r="L148" s="265"/>
      <c r="M148" s="266" t="s">
        <v>19</v>
      </c>
      <c r="N148" s="267" t="s">
        <v>40</v>
      </c>
      <c r="O148" s="86"/>
      <c r="P148" s="215">
        <f>O148*H148</f>
        <v>0</v>
      </c>
      <c r="Q148" s="215">
        <v>1</v>
      </c>
      <c r="R148" s="215">
        <f>Q148*H148</f>
        <v>0.040000000000000001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179</v>
      </c>
      <c r="AT148" s="217" t="s">
        <v>222</v>
      </c>
      <c r="AU148" s="217" t="s">
        <v>79</v>
      </c>
      <c r="AY148" s="19" t="s">
        <v>136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77</v>
      </c>
      <c r="BK148" s="218">
        <f>ROUND(I148*H148,2)</f>
        <v>0</v>
      </c>
      <c r="BL148" s="19" t="s">
        <v>143</v>
      </c>
      <c r="BM148" s="217" t="s">
        <v>230</v>
      </c>
    </row>
    <row r="149" s="13" customFormat="1">
      <c r="A149" s="13"/>
      <c r="B149" s="224"/>
      <c r="C149" s="225"/>
      <c r="D149" s="226" t="s">
        <v>176</v>
      </c>
      <c r="E149" s="227" t="s">
        <v>19</v>
      </c>
      <c r="F149" s="228" t="s">
        <v>231</v>
      </c>
      <c r="G149" s="225"/>
      <c r="H149" s="229">
        <v>0.040000000000000001</v>
      </c>
      <c r="I149" s="230"/>
      <c r="J149" s="225"/>
      <c r="K149" s="225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176</v>
      </c>
      <c r="AU149" s="235" t="s">
        <v>79</v>
      </c>
      <c r="AV149" s="13" t="s">
        <v>79</v>
      </c>
      <c r="AW149" s="13" t="s">
        <v>31</v>
      </c>
      <c r="AX149" s="13" t="s">
        <v>77</v>
      </c>
      <c r="AY149" s="235" t="s">
        <v>136</v>
      </c>
    </row>
    <row r="150" s="2" customFormat="1" ht="16.5" customHeight="1">
      <c r="A150" s="40"/>
      <c r="B150" s="41"/>
      <c r="C150" s="258" t="s">
        <v>232</v>
      </c>
      <c r="D150" s="258" t="s">
        <v>222</v>
      </c>
      <c r="E150" s="259" t="s">
        <v>233</v>
      </c>
      <c r="F150" s="260" t="s">
        <v>234</v>
      </c>
      <c r="G150" s="261" t="s">
        <v>218</v>
      </c>
      <c r="H150" s="262">
        <v>0.57399999999999995</v>
      </c>
      <c r="I150" s="263"/>
      <c r="J150" s="264">
        <f>ROUND(I150*H150,2)</f>
        <v>0</v>
      </c>
      <c r="K150" s="260" t="s">
        <v>225</v>
      </c>
      <c r="L150" s="265"/>
      <c r="M150" s="266" t="s">
        <v>19</v>
      </c>
      <c r="N150" s="267" t="s">
        <v>40</v>
      </c>
      <c r="O150" s="86"/>
      <c r="P150" s="215">
        <f>O150*H150</f>
        <v>0</v>
      </c>
      <c r="Q150" s="215">
        <v>1</v>
      </c>
      <c r="R150" s="215">
        <f>Q150*H150</f>
        <v>0.57399999999999995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179</v>
      </c>
      <c r="AT150" s="217" t="s">
        <v>222</v>
      </c>
      <c r="AU150" s="217" t="s">
        <v>79</v>
      </c>
      <c r="AY150" s="19" t="s">
        <v>136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77</v>
      </c>
      <c r="BK150" s="218">
        <f>ROUND(I150*H150,2)</f>
        <v>0</v>
      </c>
      <c r="BL150" s="19" t="s">
        <v>143</v>
      </c>
      <c r="BM150" s="217" t="s">
        <v>232</v>
      </c>
    </row>
    <row r="151" s="13" customFormat="1">
      <c r="A151" s="13"/>
      <c r="B151" s="224"/>
      <c r="C151" s="225"/>
      <c r="D151" s="226" t="s">
        <v>176</v>
      </c>
      <c r="E151" s="227" t="s">
        <v>19</v>
      </c>
      <c r="F151" s="228" t="s">
        <v>235</v>
      </c>
      <c r="G151" s="225"/>
      <c r="H151" s="229">
        <v>0.57399999999999995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176</v>
      </c>
      <c r="AU151" s="235" t="s">
        <v>79</v>
      </c>
      <c r="AV151" s="13" t="s">
        <v>79</v>
      </c>
      <c r="AW151" s="13" t="s">
        <v>31</v>
      </c>
      <c r="AX151" s="13" t="s">
        <v>77</v>
      </c>
      <c r="AY151" s="235" t="s">
        <v>136</v>
      </c>
    </row>
    <row r="152" s="2" customFormat="1" ht="24.15" customHeight="1">
      <c r="A152" s="40"/>
      <c r="B152" s="41"/>
      <c r="C152" s="206" t="s">
        <v>236</v>
      </c>
      <c r="D152" s="206" t="s">
        <v>138</v>
      </c>
      <c r="E152" s="207" t="s">
        <v>237</v>
      </c>
      <c r="F152" s="208" t="s">
        <v>238</v>
      </c>
      <c r="G152" s="209" t="s">
        <v>218</v>
      </c>
      <c r="H152" s="210">
        <v>0.20000000000000001</v>
      </c>
      <c r="I152" s="211"/>
      <c r="J152" s="212">
        <f>ROUND(I152*H152,2)</f>
        <v>0</v>
      </c>
      <c r="K152" s="208" t="s">
        <v>142</v>
      </c>
      <c r="L152" s="46"/>
      <c r="M152" s="213" t="s">
        <v>19</v>
      </c>
      <c r="N152" s="214" t="s">
        <v>40</v>
      </c>
      <c r="O152" s="86"/>
      <c r="P152" s="215">
        <f>O152*H152</f>
        <v>0</v>
      </c>
      <c r="Q152" s="215">
        <v>0.017094000000000002</v>
      </c>
      <c r="R152" s="215">
        <f>Q152*H152</f>
        <v>0.0034188000000000005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143</v>
      </c>
      <c r="AT152" s="217" t="s">
        <v>138</v>
      </c>
      <c r="AU152" s="217" t="s">
        <v>79</v>
      </c>
      <c r="AY152" s="19" t="s">
        <v>136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77</v>
      </c>
      <c r="BK152" s="218">
        <f>ROUND(I152*H152,2)</f>
        <v>0</v>
      </c>
      <c r="BL152" s="19" t="s">
        <v>143</v>
      </c>
      <c r="BM152" s="217" t="s">
        <v>239</v>
      </c>
    </row>
    <row r="153" s="2" customFormat="1">
      <c r="A153" s="40"/>
      <c r="B153" s="41"/>
      <c r="C153" s="42"/>
      <c r="D153" s="219" t="s">
        <v>145</v>
      </c>
      <c r="E153" s="42"/>
      <c r="F153" s="220" t="s">
        <v>240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145</v>
      </c>
      <c r="AU153" s="19" t="s">
        <v>79</v>
      </c>
    </row>
    <row r="154" s="2" customFormat="1" ht="16.5" customHeight="1">
      <c r="A154" s="40"/>
      <c r="B154" s="41"/>
      <c r="C154" s="258" t="s">
        <v>239</v>
      </c>
      <c r="D154" s="258" t="s">
        <v>222</v>
      </c>
      <c r="E154" s="259" t="s">
        <v>241</v>
      </c>
      <c r="F154" s="260" t="s">
        <v>242</v>
      </c>
      <c r="G154" s="261" t="s">
        <v>218</v>
      </c>
      <c r="H154" s="262">
        <v>0.20000000000000001</v>
      </c>
      <c r="I154" s="263"/>
      <c r="J154" s="264">
        <f>ROUND(I154*H154,2)</f>
        <v>0</v>
      </c>
      <c r="K154" s="260" t="s">
        <v>225</v>
      </c>
      <c r="L154" s="265"/>
      <c r="M154" s="266" t="s">
        <v>19</v>
      </c>
      <c r="N154" s="267" t="s">
        <v>40</v>
      </c>
      <c r="O154" s="86"/>
      <c r="P154" s="215">
        <f>O154*H154</f>
        <v>0</v>
      </c>
      <c r="Q154" s="215">
        <v>1</v>
      </c>
      <c r="R154" s="215">
        <f>Q154*H154</f>
        <v>0.20000000000000001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179</v>
      </c>
      <c r="AT154" s="217" t="s">
        <v>222</v>
      </c>
      <c r="AU154" s="217" t="s">
        <v>79</v>
      </c>
      <c r="AY154" s="19" t="s">
        <v>136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77</v>
      </c>
      <c r="BK154" s="218">
        <f>ROUND(I154*H154,2)</f>
        <v>0</v>
      </c>
      <c r="BL154" s="19" t="s">
        <v>143</v>
      </c>
      <c r="BM154" s="217" t="s">
        <v>243</v>
      </c>
    </row>
    <row r="155" s="13" customFormat="1">
      <c r="A155" s="13"/>
      <c r="B155" s="224"/>
      <c r="C155" s="225"/>
      <c r="D155" s="226" t="s">
        <v>176</v>
      </c>
      <c r="E155" s="227" t="s">
        <v>19</v>
      </c>
      <c r="F155" s="228" t="s">
        <v>244</v>
      </c>
      <c r="G155" s="225"/>
      <c r="H155" s="229">
        <v>0.20000000000000001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176</v>
      </c>
      <c r="AU155" s="235" t="s">
        <v>79</v>
      </c>
      <c r="AV155" s="13" t="s">
        <v>79</v>
      </c>
      <c r="AW155" s="13" t="s">
        <v>31</v>
      </c>
      <c r="AX155" s="13" t="s">
        <v>77</v>
      </c>
      <c r="AY155" s="235" t="s">
        <v>136</v>
      </c>
    </row>
    <row r="156" s="2" customFormat="1" ht="16.5" customHeight="1">
      <c r="A156" s="40"/>
      <c r="B156" s="41"/>
      <c r="C156" s="206" t="s">
        <v>7</v>
      </c>
      <c r="D156" s="206" t="s">
        <v>138</v>
      </c>
      <c r="E156" s="207" t="s">
        <v>245</v>
      </c>
      <c r="F156" s="208" t="s">
        <v>246</v>
      </c>
      <c r="G156" s="209" t="s">
        <v>163</v>
      </c>
      <c r="H156" s="210">
        <v>7.5</v>
      </c>
      <c r="I156" s="211"/>
      <c r="J156" s="212">
        <f>ROUND(I156*H156,2)</f>
        <v>0</v>
      </c>
      <c r="K156" s="208" t="s">
        <v>142</v>
      </c>
      <c r="L156" s="46"/>
      <c r="M156" s="213" t="s">
        <v>19</v>
      </c>
      <c r="N156" s="214" t="s">
        <v>40</v>
      </c>
      <c r="O156" s="86"/>
      <c r="P156" s="215">
        <f>O156*H156</f>
        <v>0</v>
      </c>
      <c r="Q156" s="215">
        <v>0.00026249999999999998</v>
      </c>
      <c r="R156" s="215">
        <f>Q156*H156</f>
        <v>0.00196875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143</v>
      </c>
      <c r="AT156" s="217" t="s">
        <v>138</v>
      </c>
      <c r="AU156" s="217" t="s">
        <v>79</v>
      </c>
      <c r="AY156" s="19" t="s">
        <v>136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77</v>
      </c>
      <c r="BK156" s="218">
        <f>ROUND(I156*H156,2)</f>
        <v>0</v>
      </c>
      <c r="BL156" s="19" t="s">
        <v>143</v>
      </c>
      <c r="BM156" s="217" t="s">
        <v>247</v>
      </c>
    </row>
    <row r="157" s="2" customFormat="1">
      <c r="A157" s="40"/>
      <c r="B157" s="41"/>
      <c r="C157" s="42"/>
      <c r="D157" s="219" t="s">
        <v>145</v>
      </c>
      <c r="E157" s="42"/>
      <c r="F157" s="220" t="s">
        <v>248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145</v>
      </c>
      <c r="AU157" s="19" t="s">
        <v>79</v>
      </c>
    </row>
    <row r="158" s="12" customFormat="1" ht="22.8" customHeight="1">
      <c r="A158" s="12"/>
      <c r="B158" s="190"/>
      <c r="C158" s="191"/>
      <c r="D158" s="192" t="s">
        <v>68</v>
      </c>
      <c r="E158" s="204" t="s">
        <v>160</v>
      </c>
      <c r="F158" s="204" t="s">
        <v>249</v>
      </c>
      <c r="G158" s="191"/>
      <c r="H158" s="191"/>
      <c r="I158" s="194"/>
      <c r="J158" s="205">
        <f>BK158</f>
        <v>0</v>
      </c>
      <c r="K158" s="191"/>
      <c r="L158" s="196"/>
      <c r="M158" s="197"/>
      <c r="N158" s="198"/>
      <c r="O158" s="198"/>
      <c r="P158" s="199">
        <f>SUM(P159:P165)</f>
        <v>0</v>
      </c>
      <c r="Q158" s="198"/>
      <c r="R158" s="199">
        <f>SUM(R159:R165)</f>
        <v>56.651011999999994</v>
      </c>
      <c r="S158" s="198"/>
      <c r="T158" s="200">
        <f>SUM(T159:T165)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1" t="s">
        <v>77</v>
      </c>
      <c r="AT158" s="202" t="s">
        <v>68</v>
      </c>
      <c r="AU158" s="202" t="s">
        <v>77</v>
      </c>
      <c r="AY158" s="201" t="s">
        <v>136</v>
      </c>
      <c r="BK158" s="203">
        <f>SUM(BK159:BK165)</f>
        <v>0</v>
      </c>
    </row>
    <row r="159" s="2" customFormat="1" ht="21.75" customHeight="1">
      <c r="A159" s="40"/>
      <c r="B159" s="41"/>
      <c r="C159" s="206" t="s">
        <v>250</v>
      </c>
      <c r="D159" s="206" t="s">
        <v>138</v>
      </c>
      <c r="E159" s="207" t="s">
        <v>251</v>
      </c>
      <c r="F159" s="208" t="s">
        <v>252</v>
      </c>
      <c r="G159" s="209" t="s">
        <v>141</v>
      </c>
      <c r="H159" s="210">
        <v>210</v>
      </c>
      <c r="I159" s="211"/>
      <c r="J159" s="212">
        <f>ROUND(I159*H159,2)</f>
        <v>0</v>
      </c>
      <c r="K159" s="208" t="s">
        <v>142</v>
      </c>
      <c r="L159" s="46"/>
      <c r="M159" s="213" t="s">
        <v>19</v>
      </c>
      <c r="N159" s="214" t="s">
        <v>40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143</v>
      </c>
      <c r="AT159" s="217" t="s">
        <v>138</v>
      </c>
      <c r="AU159" s="217" t="s">
        <v>79</v>
      </c>
      <c r="AY159" s="19" t="s">
        <v>136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143</v>
      </c>
      <c r="BM159" s="217" t="s">
        <v>253</v>
      </c>
    </row>
    <row r="160" s="2" customFormat="1">
      <c r="A160" s="40"/>
      <c r="B160" s="41"/>
      <c r="C160" s="42"/>
      <c r="D160" s="219" t="s">
        <v>145</v>
      </c>
      <c r="E160" s="42"/>
      <c r="F160" s="220" t="s">
        <v>254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145</v>
      </c>
      <c r="AU160" s="19" t="s">
        <v>79</v>
      </c>
    </row>
    <row r="161" s="2" customFormat="1" ht="21.75" customHeight="1">
      <c r="A161" s="40"/>
      <c r="B161" s="41"/>
      <c r="C161" s="206" t="s">
        <v>255</v>
      </c>
      <c r="D161" s="206" t="s">
        <v>138</v>
      </c>
      <c r="E161" s="207" t="s">
        <v>256</v>
      </c>
      <c r="F161" s="208" t="s">
        <v>257</v>
      </c>
      <c r="G161" s="209" t="s">
        <v>141</v>
      </c>
      <c r="H161" s="210">
        <v>210</v>
      </c>
      <c r="I161" s="211"/>
      <c r="J161" s="212">
        <f>ROUND(I161*H161,2)</f>
        <v>0</v>
      </c>
      <c r="K161" s="208" t="s">
        <v>142</v>
      </c>
      <c r="L161" s="46"/>
      <c r="M161" s="213" t="s">
        <v>19</v>
      </c>
      <c r="N161" s="214" t="s">
        <v>40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143</v>
      </c>
      <c r="AT161" s="217" t="s">
        <v>138</v>
      </c>
      <c r="AU161" s="217" t="s">
        <v>79</v>
      </c>
      <c r="AY161" s="19" t="s">
        <v>136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77</v>
      </c>
      <c r="BK161" s="218">
        <f>ROUND(I161*H161,2)</f>
        <v>0</v>
      </c>
      <c r="BL161" s="19" t="s">
        <v>143</v>
      </c>
      <c r="BM161" s="217" t="s">
        <v>258</v>
      </c>
    </row>
    <row r="162" s="2" customFormat="1">
      <c r="A162" s="40"/>
      <c r="B162" s="41"/>
      <c r="C162" s="42"/>
      <c r="D162" s="219" t="s">
        <v>145</v>
      </c>
      <c r="E162" s="42"/>
      <c r="F162" s="220" t="s">
        <v>259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145</v>
      </c>
      <c r="AU162" s="19" t="s">
        <v>79</v>
      </c>
    </row>
    <row r="163" s="2" customFormat="1" ht="44.25" customHeight="1">
      <c r="A163" s="40"/>
      <c r="B163" s="41"/>
      <c r="C163" s="206" t="s">
        <v>260</v>
      </c>
      <c r="D163" s="206" t="s">
        <v>138</v>
      </c>
      <c r="E163" s="207" t="s">
        <v>261</v>
      </c>
      <c r="F163" s="208" t="s">
        <v>262</v>
      </c>
      <c r="G163" s="209" t="s">
        <v>141</v>
      </c>
      <c r="H163" s="210">
        <v>202.59999999999999</v>
      </c>
      <c r="I163" s="211"/>
      <c r="J163" s="212">
        <f>ROUND(I163*H163,2)</f>
        <v>0</v>
      </c>
      <c r="K163" s="208" t="s">
        <v>142</v>
      </c>
      <c r="L163" s="46"/>
      <c r="M163" s="213" t="s">
        <v>19</v>
      </c>
      <c r="N163" s="214" t="s">
        <v>40</v>
      </c>
      <c r="O163" s="86"/>
      <c r="P163" s="215">
        <f>O163*H163</f>
        <v>0</v>
      </c>
      <c r="Q163" s="215">
        <v>0.10362</v>
      </c>
      <c r="R163" s="215">
        <f>Q163*H163</f>
        <v>20.993411999999999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143</v>
      </c>
      <c r="AT163" s="217" t="s">
        <v>138</v>
      </c>
      <c r="AU163" s="217" t="s">
        <v>79</v>
      </c>
      <c r="AY163" s="19" t="s">
        <v>136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77</v>
      </c>
      <c r="BK163" s="218">
        <f>ROUND(I163*H163,2)</f>
        <v>0</v>
      </c>
      <c r="BL163" s="19" t="s">
        <v>143</v>
      </c>
      <c r="BM163" s="217" t="s">
        <v>263</v>
      </c>
    </row>
    <row r="164" s="2" customFormat="1">
      <c r="A164" s="40"/>
      <c r="B164" s="41"/>
      <c r="C164" s="42"/>
      <c r="D164" s="219" t="s">
        <v>145</v>
      </c>
      <c r="E164" s="42"/>
      <c r="F164" s="220" t="s">
        <v>264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145</v>
      </c>
      <c r="AU164" s="19" t="s">
        <v>79</v>
      </c>
    </row>
    <row r="165" s="2" customFormat="1" ht="16.5" customHeight="1">
      <c r="A165" s="40"/>
      <c r="B165" s="41"/>
      <c r="C165" s="258" t="s">
        <v>265</v>
      </c>
      <c r="D165" s="258" t="s">
        <v>222</v>
      </c>
      <c r="E165" s="259" t="s">
        <v>266</v>
      </c>
      <c r="F165" s="260" t="s">
        <v>267</v>
      </c>
      <c r="G165" s="261" t="s">
        <v>141</v>
      </c>
      <c r="H165" s="262">
        <v>202.59999999999999</v>
      </c>
      <c r="I165" s="263"/>
      <c r="J165" s="264">
        <f>ROUND(I165*H165,2)</f>
        <v>0</v>
      </c>
      <c r="K165" s="260" t="s">
        <v>225</v>
      </c>
      <c r="L165" s="265"/>
      <c r="M165" s="266" t="s">
        <v>19</v>
      </c>
      <c r="N165" s="267" t="s">
        <v>40</v>
      </c>
      <c r="O165" s="86"/>
      <c r="P165" s="215">
        <f>O165*H165</f>
        <v>0</v>
      </c>
      <c r="Q165" s="215">
        <v>0.17599999999999999</v>
      </c>
      <c r="R165" s="215">
        <f>Q165*H165</f>
        <v>35.657599999999995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179</v>
      </c>
      <c r="AT165" s="217" t="s">
        <v>222</v>
      </c>
      <c r="AU165" s="217" t="s">
        <v>79</v>
      </c>
      <c r="AY165" s="19" t="s">
        <v>136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77</v>
      </c>
      <c r="BK165" s="218">
        <f>ROUND(I165*H165,2)</f>
        <v>0</v>
      </c>
      <c r="BL165" s="19" t="s">
        <v>143</v>
      </c>
      <c r="BM165" s="217" t="s">
        <v>268</v>
      </c>
    </row>
    <row r="166" s="12" customFormat="1" ht="22.8" customHeight="1">
      <c r="A166" s="12"/>
      <c r="B166" s="190"/>
      <c r="C166" s="191"/>
      <c r="D166" s="192" t="s">
        <v>68</v>
      </c>
      <c r="E166" s="204" t="s">
        <v>166</v>
      </c>
      <c r="F166" s="204" t="s">
        <v>269</v>
      </c>
      <c r="G166" s="191"/>
      <c r="H166" s="191"/>
      <c r="I166" s="194"/>
      <c r="J166" s="205">
        <f>BK166</f>
        <v>0</v>
      </c>
      <c r="K166" s="191"/>
      <c r="L166" s="196"/>
      <c r="M166" s="197"/>
      <c r="N166" s="198"/>
      <c r="O166" s="198"/>
      <c r="P166" s="199">
        <f>SUM(P167:P214)</f>
        <v>0</v>
      </c>
      <c r="Q166" s="198"/>
      <c r="R166" s="199">
        <f>SUM(R167:R214)</f>
        <v>156.23040396306089</v>
      </c>
      <c r="S166" s="198"/>
      <c r="T166" s="200">
        <f>SUM(T167:T214)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1" t="s">
        <v>77</v>
      </c>
      <c r="AT166" s="202" t="s">
        <v>68</v>
      </c>
      <c r="AU166" s="202" t="s">
        <v>77</v>
      </c>
      <c r="AY166" s="201" t="s">
        <v>136</v>
      </c>
      <c r="BK166" s="203">
        <f>SUM(BK167:BK214)</f>
        <v>0</v>
      </c>
    </row>
    <row r="167" s="2" customFormat="1" ht="24.15" customHeight="1">
      <c r="A167" s="40"/>
      <c r="B167" s="41"/>
      <c r="C167" s="206" t="s">
        <v>270</v>
      </c>
      <c r="D167" s="206" t="s">
        <v>138</v>
      </c>
      <c r="E167" s="207" t="s">
        <v>271</v>
      </c>
      <c r="F167" s="208" t="s">
        <v>272</v>
      </c>
      <c r="G167" s="209" t="s">
        <v>141</v>
      </c>
      <c r="H167" s="210">
        <v>55.119999999999997</v>
      </c>
      <c r="I167" s="211"/>
      <c r="J167" s="212">
        <f>ROUND(I167*H167,2)</f>
        <v>0</v>
      </c>
      <c r="K167" s="208" t="s">
        <v>142</v>
      </c>
      <c r="L167" s="46"/>
      <c r="M167" s="213" t="s">
        <v>19</v>
      </c>
      <c r="N167" s="214" t="s">
        <v>40</v>
      </c>
      <c r="O167" s="86"/>
      <c r="P167" s="215">
        <f>O167*H167</f>
        <v>0</v>
      </c>
      <c r="Q167" s="215">
        <v>0.0043839999999999999</v>
      </c>
      <c r="R167" s="215">
        <f>Q167*H167</f>
        <v>0.24164607999999999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143</v>
      </c>
      <c r="AT167" s="217" t="s">
        <v>138</v>
      </c>
      <c r="AU167" s="217" t="s">
        <v>79</v>
      </c>
      <c r="AY167" s="19" t="s">
        <v>136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77</v>
      </c>
      <c r="BK167" s="218">
        <f>ROUND(I167*H167,2)</f>
        <v>0</v>
      </c>
      <c r="BL167" s="19" t="s">
        <v>143</v>
      </c>
      <c r="BM167" s="217" t="s">
        <v>273</v>
      </c>
    </row>
    <row r="168" s="2" customFormat="1">
      <c r="A168" s="40"/>
      <c r="B168" s="41"/>
      <c r="C168" s="42"/>
      <c r="D168" s="219" t="s">
        <v>145</v>
      </c>
      <c r="E168" s="42"/>
      <c r="F168" s="220" t="s">
        <v>274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145</v>
      </c>
      <c r="AU168" s="19" t="s">
        <v>79</v>
      </c>
    </row>
    <row r="169" s="2" customFormat="1" ht="24.15" customHeight="1">
      <c r="A169" s="40"/>
      <c r="B169" s="41"/>
      <c r="C169" s="206" t="s">
        <v>263</v>
      </c>
      <c r="D169" s="206" t="s">
        <v>138</v>
      </c>
      <c r="E169" s="207" t="s">
        <v>275</v>
      </c>
      <c r="F169" s="208" t="s">
        <v>276</v>
      </c>
      <c r="G169" s="209" t="s">
        <v>141</v>
      </c>
      <c r="H169" s="210">
        <v>55.119999999999997</v>
      </c>
      <c r="I169" s="211"/>
      <c r="J169" s="212">
        <f>ROUND(I169*H169,2)</f>
        <v>0</v>
      </c>
      <c r="K169" s="208" t="s">
        <v>142</v>
      </c>
      <c r="L169" s="46"/>
      <c r="M169" s="213" t="s">
        <v>19</v>
      </c>
      <c r="N169" s="214" t="s">
        <v>40</v>
      </c>
      <c r="O169" s="86"/>
      <c r="P169" s="215">
        <f>O169*H169</f>
        <v>0</v>
      </c>
      <c r="Q169" s="215">
        <v>0.018380000000000001</v>
      </c>
      <c r="R169" s="215">
        <f>Q169*H169</f>
        <v>1.0131056000000001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143</v>
      </c>
      <c r="AT169" s="217" t="s">
        <v>138</v>
      </c>
      <c r="AU169" s="217" t="s">
        <v>79</v>
      </c>
      <c r="AY169" s="19" t="s">
        <v>136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77</v>
      </c>
      <c r="BK169" s="218">
        <f>ROUND(I169*H169,2)</f>
        <v>0</v>
      </c>
      <c r="BL169" s="19" t="s">
        <v>143</v>
      </c>
      <c r="BM169" s="217" t="s">
        <v>277</v>
      </c>
    </row>
    <row r="170" s="2" customFormat="1">
      <c r="A170" s="40"/>
      <c r="B170" s="41"/>
      <c r="C170" s="42"/>
      <c r="D170" s="219" t="s">
        <v>145</v>
      </c>
      <c r="E170" s="42"/>
      <c r="F170" s="220" t="s">
        <v>278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145</v>
      </c>
      <c r="AU170" s="19" t="s">
        <v>79</v>
      </c>
    </row>
    <row r="171" s="2" customFormat="1" ht="24.15" customHeight="1">
      <c r="A171" s="40"/>
      <c r="B171" s="41"/>
      <c r="C171" s="206" t="s">
        <v>268</v>
      </c>
      <c r="D171" s="206" t="s">
        <v>138</v>
      </c>
      <c r="E171" s="207" t="s">
        <v>279</v>
      </c>
      <c r="F171" s="208" t="s">
        <v>280</v>
      </c>
      <c r="G171" s="209" t="s">
        <v>141</v>
      </c>
      <c r="H171" s="210">
        <v>720.85799999999995</v>
      </c>
      <c r="I171" s="211"/>
      <c r="J171" s="212">
        <f>ROUND(I171*H171,2)</f>
        <v>0</v>
      </c>
      <c r="K171" s="208" t="s">
        <v>142</v>
      </c>
      <c r="L171" s="46"/>
      <c r="M171" s="213" t="s">
        <v>19</v>
      </c>
      <c r="N171" s="214" t="s">
        <v>40</v>
      </c>
      <c r="O171" s="86"/>
      <c r="P171" s="215">
        <f>O171*H171</f>
        <v>0</v>
      </c>
      <c r="Q171" s="215">
        <v>0.0043839999999999999</v>
      </c>
      <c r="R171" s="215">
        <f>Q171*H171</f>
        <v>3.1602414719999996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143</v>
      </c>
      <c r="AT171" s="217" t="s">
        <v>138</v>
      </c>
      <c r="AU171" s="217" t="s">
        <v>79</v>
      </c>
      <c r="AY171" s="19" t="s">
        <v>136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77</v>
      </c>
      <c r="BK171" s="218">
        <f>ROUND(I171*H171,2)</f>
        <v>0</v>
      </c>
      <c r="BL171" s="19" t="s">
        <v>143</v>
      </c>
      <c r="BM171" s="217" t="s">
        <v>281</v>
      </c>
    </row>
    <row r="172" s="2" customFormat="1">
      <c r="A172" s="40"/>
      <c r="B172" s="41"/>
      <c r="C172" s="42"/>
      <c r="D172" s="219" t="s">
        <v>145</v>
      </c>
      <c r="E172" s="42"/>
      <c r="F172" s="220" t="s">
        <v>282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145</v>
      </c>
      <c r="AU172" s="19" t="s">
        <v>79</v>
      </c>
    </row>
    <row r="173" s="2" customFormat="1" ht="24.15" customHeight="1">
      <c r="A173" s="40"/>
      <c r="B173" s="41"/>
      <c r="C173" s="206" t="s">
        <v>283</v>
      </c>
      <c r="D173" s="206" t="s">
        <v>138</v>
      </c>
      <c r="E173" s="207" t="s">
        <v>284</v>
      </c>
      <c r="F173" s="208" t="s">
        <v>285</v>
      </c>
      <c r="G173" s="209" t="s">
        <v>141</v>
      </c>
      <c r="H173" s="210">
        <v>720.85799999999995</v>
      </c>
      <c r="I173" s="211"/>
      <c r="J173" s="212">
        <f>ROUND(I173*H173,2)</f>
        <v>0</v>
      </c>
      <c r="K173" s="208" t="s">
        <v>142</v>
      </c>
      <c r="L173" s="46"/>
      <c r="M173" s="213" t="s">
        <v>19</v>
      </c>
      <c r="N173" s="214" t="s">
        <v>40</v>
      </c>
      <c r="O173" s="86"/>
      <c r="P173" s="215">
        <f>O173*H173</f>
        <v>0</v>
      </c>
      <c r="Q173" s="215">
        <v>0.018380000000000001</v>
      </c>
      <c r="R173" s="215">
        <f>Q173*H173</f>
        <v>13.249370039999999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143</v>
      </c>
      <c r="AT173" s="217" t="s">
        <v>138</v>
      </c>
      <c r="AU173" s="217" t="s">
        <v>79</v>
      </c>
      <c r="AY173" s="19" t="s">
        <v>136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77</v>
      </c>
      <c r="BK173" s="218">
        <f>ROUND(I173*H173,2)</f>
        <v>0</v>
      </c>
      <c r="BL173" s="19" t="s">
        <v>143</v>
      </c>
      <c r="BM173" s="217" t="s">
        <v>286</v>
      </c>
    </row>
    <row r="174" s="2" customFormat="1">
      <c r="A174" s="40"/>
      <c r="B174" s="41"/>
      <c r="C174" s="42"/>
      <c r="D174" s="219" t="s">
        <v>145</v>
      </c>
      <c r="E174" s="42"/>
      <c r="F174" s="220" t="s">
        <v>287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145</v>
      </c>
      <c r="AU174" s="19" t="s">
        <v>79</v>
      </c>
    </row>
    <row r="175" s="13" customFormat="1">
      <c r="A175" s="13"/>
      <c r="B175" s="224"/>
      <c r="C175" s="225"/>
      <c r="D175" s="226" t="s">
        <v>176</v>
      </c>
      <c r="E175" s="227" t="s">
        <v>19</v>
      </c>
      <c r="F175" s="228" t="s">
        <v>288</v>
      </c>
      <c r="G175" s="225"/>
      <c r="H175" s="229">
        <v>720.85799999999995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176</v>
      </c>
      <c r="AU175" s="235" t="s">
        <v>79</v>
      </c>
      <c r="AV175" s="13" t="s">
        <v>79</v>
      </c>
      <c r="AW175" s="13" t="s">
        <v>31</v>
      </c>
      <c r="AX175" s="13" t="s">
        <v>69</v>
      </c>
      <c r="AY175" s="235" t="s">
        <v>136</v>
      </c>
    </row>
    <row r="176" s="14" customFormat="1">
      <c r="A176" s="14"/>
      <c r="B176" s="236"/>
      <c r="C176" s="237"/>
      <c r="D176" s="226" t="s">
        <v>176</v>
      </c>
      <c r="E176" s="238" t="s">
        <v>19</v>
      </c>
      <c r="F176" s="239" t="s">
        <v>178</v>
      </c>
      <c r="G176" s="237"/>
      <c r="H176" s="240">
        <v>720.85799999999995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176</v>
      </c>
      <c r="AU176" s="246" t="s">
        <v>79</v>
      </c>
      <c r="AV176" s="14" t="s">
        <v>143</v>
      </c>
      <c r="AW176" s="14" t="s">
        <v>31</v>
      </c>
      <c r="AX176" s="14" t="s">
        <v>77</v>
      </c>
      <c r="AY176" s="246" t="s">
        <v>136</v>
      </c>
    </row>
    <row r="177" s="2" customFormat="1" ht="24.15" customHeight="1">
      <c r="A177" s="40"/>
      <c r="B177" s="41"/>
      <c r="C177" s="206" t="s">
        <v>273</v>
      </c>
      <c r="D177" s="206" t="s">
        <v>138</v>
      </c>
      <c r="E177" s="207" t="s">
        <v>289</v>
      </c>
      <c r="F177" s="208" t="s">
        <v>290</v>
      </c>
      <c r="G177" s="209" t="s">
        <v>141</v>
      </c>
      <c r="H177" s="210">
        <v>528.53999999999996</v>
      </c>
      <c r="I177" s="211"/>
      <c r="J177" s="212">
        <f>ROUND(I177*H177,2)</f>
        <v>0</v>
      </c>
      <c r="K177" s="208" t="s">
        <v>142</v>
      </c>
      <c r="L177" s="46"/>
      <c r="M177" s="213" t="s">
        <v>19</v>
      </c>
      <c r="N177" s="214" t="s">
        <v>40</v>
      </c>
      <c r="O177" s="86"/>
      <c r="P177" s="215">
        <f>O177*H177</f>
        <v>0</v>
      </c>
      <c r="Q177" s="215">
        <v>0.017000000000000001</v>
      </c>
      <c r="R177" s="215">
        <f>Q177*H177</f>
        <v>8.9851799999999997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143</v>
      </c>
      <c r="AT177" s="217" t="s">
        <v>138</v>
      </c>
      <c r="AU177" s="217" t="s">
        <v>79</v>
      </c>
      <c r="AY177" s="19" t="s">
        <v>136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143</v>
      </c>
      <c r="BM177" s="217" t="s">
        <v>291</v>
      </c>
    </row>
    <row r="178" s="2" customFormat="1">
      <c r="A178" s="40"/>
      <c r="B178" s="41"/>
      <c r="C178" s="42"/>
      <c r="D178" s="219" t="s">
        <v>145</v>
      </c>
      <c r="E178" s="42"/>
      <c r="F178" s="220" t="s">
        <v>292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145</v>
      </c>
      <c r="AU178" s="19" t="s">
        <v>79</v>
      </c>
    </row>
    <row r="179" s="13" customFormat="1">
      <c r="A179" s="13"/>
      <c r="B179" s="224"/>
      <c r="C179" s="225"/>
      <c r="D179" s="226" t="s">
        <v>176</v>
      </c>
      <c r="E179" s="227" t="s">
        <v>19</v>
      </c>
      <c r="F179" s="228" t="s">
        <v>293</v>
      </c>
      <c r="G179" s="225"/>
      <c r="H179" s="229">
        <v>528.53999999999996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176</v>
      </c>
      <c r="AU179" s="235" t="s">
        <v>79</v>
      </c>
      <c r="AV179" s="13" t="s">
        <v>79</v>
      </c>
      <c r="AW179" s="13" t="s">
        <v>31</v>
      </c>
      <c r="AX179" s="13" t="s">
        <v>69</v>
      </c>
      <c r="AY179" s="235" t="s">
        <v>136</v>
      </c>
    </row>
    <row r="180" s="14" customFormat="1">
      <c r="A180" s="14"/>
      <c r="B180" s="236"/>
      <c r="C180" s="237"/>
      <c r="D180" s="226" t="s">
        <v>176</v>
      </c>
      <c r="E180" s="238" t="s">
        <v>19</v>
      </c>
      <c r="F180" s="239" t="s">
        <v>178</v>
      </c>
      <c r="G180" s="237"/>
      <c r="H180" s="240">
        <v>528.53999999999996</v>
      </c>
      <c r="I180" s="241"/>
      <c r="J180" s="237"/>
      <c r="K180" s="237"/>
      <c r="L180" s="242"/>
      <c r="M180" s="243"/>
      <c r="N180" s="244"/>
      <c r="O180" s="244"/>
      <c r="P180" s="244"/>
      <c r="Q180" s="244"/>
      <c r="R180" s="244"/>
      <c r="S180" s="244"/>
      <c r="T180" s="24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6" t="s">
        <v>176</v>
      </c>
      <c r="AU180" s="246" t="s">
        <v>79</v>
      </c>
      <c r="AV180" s="14" t="s">
        <v>143</v>
      </c>
      <c r="AW180" s="14" t="s">
        <v>31</v>
      </c>
      <c r="AX180" s="14" t="s">
        <v>77</v>
      </c>
      <c r="AY180" s="246" t="s">
        <v>136</v>
      </c>
    </row>
    <row r="181" s="2" customFormat="1" ht="21.75" customHeight="1">
      <c r="A181" s="40"/>
      <c r="B181" s="41"/>
      <c r="C181" s="206" t="s">
        <v>294</v>
      </c>
      <c r="D181" s="206" t="s">
        <v>138</v>
      </c>
      <c r="E181" s="207" t="s">
        <v>295</v>
      </c>
      <c r="F181" s="208" t="s">
        <v>296</v>
      </c>
      <c r="G181" s="209" t="s">
        <v>174</v>
      </c>
      <c r="H181" s="210">
        <v>35.948999999999998</v>
      </c>
      <c r="I181" s="211"/>
      <c r="J181" s="212">
        <f>ROUND(I181*H181,2)</f>
        <v>0</v>
      </c>
      <c r="K181" s="208" t="s">
        <v>142</v>
      </c>
      <c r="L181" s="46"/>
      <c r="M181" s="213" t="s">
        <v>19</v>
      </c>
      <c r="N181" s="214" t="s">
        <v>40</v>
      </c>
      <c r="O181" s="86"/>
      <c r="P181" s="215">
        <f>O181*H181</f>
        <v>0</v>
      </c>
      <c r="Q181" s="215">
        <v>2.45329</v>
      </c>
      <c r="R181" s="215">
        <f>Q181*H181</f>
        <v>88.193322209999991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143</v>
      </c>
      <c r="AT181" s="217" t="s">
        <v>138</v>
      </c>
      <c r="AU181" s="217" t="s">
        <v>79</v>
      </c>
      <c r="AY181" s="19" t="s">
        <v>136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143</v>
      </c>
      <c r="BM181" s="217" t="s">
        <v>297</v>
      </c>
    </row>
    <row r="182" s="2" customFormat="1">
      <c r="A182" s="40"/>
      <c r="B182" s="41"/>
      <c r="C182" s="42"/>
      <c r="D182" s="219" t="s">
        <v>145</v>
      </c>
      <c r="E182" s="42"/>
      <c r="F182" s="220" t="s">
        <v>298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145</v>
      </c>
      <c r="AU182" s="19" t="s">
        <v>79</v>
      </c>
    </row>
    <row r="183" s="13" customFormat="1">
      <c r="A183" s="13"/>
      <c r="B183" s="224"/>
      <c r="C183" s="225"/>
      <c r="D183" s="226" t="s">
        <v>176</v>
      </c>
      <c r="E183" s="227" t="s">
        <v>19</v>
      </c>
      <c r="F183" s="228" t="s">
        <v>299</v>
      </c>
      <c r="G183" s="225"/>
      <c r="H183" s="229">
        <v>35.948999999999998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176</v>
      </c>
      <c r="AU183" s="235" t="s">
        <v>79</v>
      </c>
      <c r="AV183" s="13" t="s">
        <v>79</v>
      </c>
      <c r="AW183" s="13" t="s">
        <v>31</v>
      </c>
      <c r="AX183" s="13" t="s">
        <v>69</v>
      </c>
      <c r="AY183" s="235" t="s">
        <v>136</v>
      </c>
    </row>
    <row r="184" s="14" customFormat="1">
      <c r="A184" s="14"/>
      <c r="B184" s="236"/>
      <c r="C184" s="237"/>
      <c r="D184" s="226" t="s">
        <v>176</v>
      </c>
      <c r="E184" s="238" t="s">
        <v>19</v>
      </c>
      <c r="F184" s="239" t="s">
        <v>178</v>
      </c>
      <c r="G184" s="237"/>
      <c r="H184" s="240">
        <v>35.948999999999998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6" t="s">
        <v>176</v>
      </c>
      <c r="AU184" s="246" t="s">
        <v>79</v>
      </c>
      <c r="AV184" s="14" t="s">
        <v>143</v>
      </c>
      <c r="AW184" s="14" t="s">
        <v>31</v>
      </c>
      <c r="AX184" s="14" t="s">
        <v>77</v>
      </c>
      <c r="AY184" s="246" t="s">
        <v>136</v>
      </c>
    </row>
    <row r="185" s="2" customFormat="1" ht="21.75" customHeight="1">
      <c r="A185" s="40"/>
      <c r="B185" s="41"/>
      <c r="C185" s="206" t="s">
        <v>300</v>
      </c>
      <c r="D185" s="206" t="s">
        <v>138</v>
      </c>
      <c r="E185" s="207" t="s">
        <v>295</v>
      </c>
      <c r="F185" s="208" t="s">
        <v>296</v>
      </c>
      <c r="G185" s="209" t="s">
        <v>174</v>
      </c>
      <c r="H185" s="210">
        <v>7.6159999999999997</v>
      </c>
      <c r="I185" s="211"/>
      <c r="J185" s="212">
        <f>ROUND(I185*H185,2)</f>
        <v>0</v>
      </c>
      <c r="K185" s="208" t="s">
        <v>142</v>
      </c>
      <c r="L185" s="46"/>
      <c r="M185" s="213" t="s">
        <v>19</v>
      </c>
      <c r="N185" s="214" t="s">
        <v>40</v>
      </c>
      <c r="O185" s="86"/>
      <c r="P185" s="215">
        <f>O185*H185</f>
        <v>0</v>
      </c>
      <c r="Q185" s="215">
        <v>2.45329</v>
      </c>
      <c r="R185" s="215">
        <f>Q185*H185</f>
        <v>18.684256639999997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143</v>
      </c>
      <c r="AT185" s="217" t="s">
        <v>138</v>
      </c>
      <c r="AU185" s="217" t="s">
        <v>79</v>
      </c>
      <c r="AY185" s="19" t="s">
        <v>136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77</v>
      </c>
      <c r="BK185" s="218">
        <f>ROUND(I185*H185,2)</f>
        <v>0</v>
      </c>
      <c r="BL185" s="19" t="s">
        <v>143</v>
      </c>
      <c r="BM185" s="217" t="s">
        <v>301</v>
      </c>
    </row>
    <row r="186" s="2" customFormat="1">
      <c r="A186" s="40"/>
      <c r="B186" s="41"/>
      <c r="C186" s="42"/>
      <c r="D186" s="219" t="s">
        <v>145</v>
      </c>
      <c r="E186" s="42"/>
      <c r="F186" s="220" t="s">
        <v>298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145</v>
      </c>
      <c r="AU186" s="19" t="s">
        <v>79</v>
      </c>
    </row>
    <row r="187" s="2" customFormat="1">
      <c r="A187" s="40"/>
      <c r="B187" s="41"/>
      <c r="C187" s="42"/>
      <c r="D187" s="226" t="s">
        <v>302</v>
      </c>
      <c r="E187" s="42"/>
      <c r="F187" s="268" t="s">
        <v>303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302</v>
      </c>
      <c r="AU187" s="19" t="s">
        <v>79</v>
      </c>
    </row>
    <row r="188" s="2" customFormat="1" ht="21.75" customHeight="1">
      <c r="A188" s="40"/>
      <c r="B188" s="41"/>
      <c r="C188" s="206" t="s">
        <v>304</v>
      </c>
      <c r="D188" s="206" t="s">
        <v>138</v>
      </c>
      <c r="E188" s="207" t="s">
        <v>305</v>
      </c>
      <c r="F188" s="208" t="s">
        <v>306</v>
      </c>
      <c r="G188" s="209" t="s">
        <v>174</v>
      </c>
      <c r="H188" s="210">
        <v>35.948999999999998</v>
      </c>
      <c r="I188" s="211"/>
      <c r="J188" s="212">
        <f>ROUND(I188*H188,2)</f>
        <v>0</v>
      </c>
      <c r="K188" s="208" t="s">
        <v>142</v>
      </c>
      <c r="L188" s="46"/>
      <c r="M188" s="213" t="s">
        <v>19</v>
      </c>
      <c r="N188" s="214" t="s">
        <v>40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143</v>
      </c>
      <c r="AT188" s="217" t="s">
        <v>138</v>
      </c>
      <c r="AU188" s="217" t="s">
        <v>79</v>
      </c>
      <c r="AY188" s="19" t="s">
        <v>136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77</v>
      </c>
      <c r="BK188" s="218">
        <f>ROUND(I188*H188,2)</f>
        <v>0</v>
      </c>
      <c r="BL188" s="19" t="s">
        <v>143</v>
      </c>
      <c r="BM188" s="217" t="s">
        <v>307</v>
      </c>
    </row>
    <row r="189" s="2" customFormat="1">
      <c r="A189" s="40"/>
      <c r="B189" s="41"/>
      <c r="C189" s="42"/>
      <c r="D189" s="219" t="s">
        <v>145</v>
      </c>
      <c r="E189" s="42"/>
      <c r="F189" s="220" t="s">
        <v>308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145</v>
      </c>
      <c r="AU189" s="19" t="s">
        <v>79</v>
      </c>
    </row>
    <row r="190" s="2" customFormat="1" ht="21.75" customHeight="1">
      <c r="A190" s="40"/>
      <c r="B190" s="41"/>
      <c r="C190" s="206" t="s">
        <v>309</v>
      </c>
      <c r="D190" s="206" t="s">
        <v>138</v>
      </c>
      <c r="E190" s="207" t="s">
        <v>305</v>
      </c>
      <c r="F190" s="208" t="s">
        <v>306</v>
      </c>
      <c r="G190" s="209" t="s">
        <v>174</v>
      </c>
      <c r="H190" s="210">
        <v>76.162999999999997</v>
      </c>
      <c r="I190" s="211"/>
      <c r="J190" s="212">
        <f>ROUND(I190*H190,2)</f>
        <v>0</v>
      </c>
      <c r="K190" s="208" t="s">
        <v>142</v>
      </c>
      <c r="L190" s="46"/>
      <c r="M190" s="213" t="s">
        <v>19</v>
      </c>
      <c r="N190" s="214" t="s">
        <v>40</v>
      </c>
      <c r="O190" s="86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143</v>
      </c>
      <c r="AT190" s="217" t="s">
        <v>138</v>
      </c>
      <c r="AU190" s="217" t="s">
        <v>79</v>
      </c>
      <c r="AY190" s="19" t="s">
        <v>136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77</v>
      </c>
      <c r="BK190" s="218">
        <f>ROUND(I190*H190,2)</f>
        <v>0</v>
      </c>
      <c r="BL190" s="19" t="s">
        <v>143</v>
      </c>
      <c r="BM190" s="217" t="s">
        <v>310</v>
      </c>
    </row>
    <row r="191" s="2" customFormat="1">
      <c r="A191" s="40"/>
      <c r="B191" s="41"/>
      <c r="C191" s="42"/>
      <c r="D191" s="219" t="s">
        <v>145</v>
      </c>
      <c r="E191" s="42"/>
      <c r="F191" s="220" t="s">
        <v>308</v>
      </c>
      <c r="G191" s="42"/>
      <c r="H191" s="42"/>
      <c r="I191" s="221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145</v>
      </c>
      <c r="AU191" s="19" t="s">
        <v>79</v>
      </c>
    </row>
    <row r="192" s="2" customFormat="1" ht="16.5" customHeight="1">
      <c r="A192" s="40"/>
      <c r="B192" s="41"/>
      <c r="C192" s="206" t="s">
        <v>311</v>
      </c>
      <c r="D192" s="206" t="s">
        <v>138</v>
      </c>
      <c r="E192" s="207" t="s">
        <v>312</v>
      </c>
      <c r="F192" s="208" t="s">
        <v>313</v>
      </c>
      <c r="G192" s="209" t="s">
        <v>218</v>
      </c>
      <c r="H192" s="210">
        <v>1.692</v>
      </c>
      <c r="I192" s="211"/>
      <c r="J192" s="212">
        <f>ROUND(I192*H192,2)</f>
        <v>0</v>
      </c>
      <c r="K192" s="208" t="s">
        <v>142</v>
      </c>
      <c r="L192" s="46"/>
      <c r="M192" s="213" t="s">
        <v>19</v>
      </c>
      <c r="N192" s="214" t="s">
        <v>40</v>
      </c>
      <c r="O192" s="86"/>
      <c r="P192" s="215">
        <f>O192*H192</f>
        <v>0</v>
      </c>
      <c r="Q192" s="215">
        <v>1.0627727797</v>
      </c>
      <c r="R192" s="215">
        <f>Q192*H192</f>
        <v>1.7982115432524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143</v>
      </c>
      <c r="AT192" s="217" t="s">
        <v>138</v>
      </c>
      <c r="AU192" s="217" t="s">
        <v>79</v>
      </c>
      <c r="AY192" s="19" t="s">
        <v>136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77</v>
      </c>
      <c r="BK192" s="218">
        <f>ROUND(I192*H192,2)</f>
        <v>0</v>
      </c>
      <c r="BL192" s="19" t="s">
        <v>143</v>
      </c>
      <c r="BM192" s="217" t="s">
        <v>314</v>
      </c>
    </row>
    <row r="193" s="2" customFormat="1">
      <c r="A193" s="40"/>
      <c r="B193" s="41"/>
      <c r="C193" s="42"/>
      <c r="D193" s="219" t="s">
        <v>145</v>
      </c>
      <c r="E193" s="42"/>
      <c r="F193" s="220" t="s">
        <v>315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145</v>
      </c>
      <c r="AU193" s="19" t="s">
        <v>79</v>
      </c>
    </row>
    <row r="194" s="13" customFormat="1">
      <c r="A194" s="13"/>
      <c r="B194" s="224"/>
      <c r="C194" s="225"/>
      <c r="D194" s="226" t="s">
        <v>176</v>
      </c>
      <c r="E194" s="227" t="s">
        <v>19</v>
      </c>
      <c r="F194" s="228" t="s">
        <v>316</v>
      </c>
      <c r="G194" s="225"/>
      <c r="H194" s="229">
        <v>1.692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176</v>
      </c>
      <c r="AU194" s="235" t="s">
        <v>79</v>
      </c>
      <c r="AV194" s="13" t="s">
        <v>79</v>
      </c>
      <c r="AW194" s="13" t="s">
        <v>31</v>
      </c>
      <c r="AX194" s="13" t="s">
        <v>69</v>
      </c>
      <c r="AY194" s="235" t="s">
        <v>136</v>
      </c>
    </row>
    <row r="195" s="14" customFormat="1">
      <c r="A195" s="14"/>
      <c r="B195" s="236"/>
      <c r="C195" s="237"/>
      <c r="D195" s="226" t="s">
        <v>176</v>
      </c>
      <c r="E195" s="238" t="s">
        <v>19</v>
      </c>
      <c r="F195" s="239" t="s">
        <v>178</v>
      </c>
      <c r="G195" s="237"/>
      <c r="H195" s="240">
        <v>1.692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176</v>
      </c>
      <c r="AU195" s="246" t="s">
        <v>79</v>
      </c>
      <c r="AV195" s="14" t="s">
        <v>143</v>
      </c>
      <c r="AW195" s="14" t="s">
        <v>31</v>
      </c>
      <c r="AX195" s="14" t="s">
        <v>77</v>
      </c>
      <c r="AY195" s="246" t="s">
        <v>136</v>
      </c>
    </row>
    <row r="196" s="2" customFormat="1" ht="16.5" customHeight="1">
      <c r="A196" s="40"/>
      <c r="B196" s="41"/>
      <c r="C196" s="206" t="s">
        <v>317</v>
      </c>
      <c r="D196" s="206" t="s">
        <v>138</v>
      </c>
      <c r="E196" s="207" t="s">
        <v>312</v>
      </c>
      <c r="F196" s="208" t="s">
        <v>313</v>
      </c>
      <c r="G196" s="209" t="s">
        <v>218</v>
      </c>
      <c r="H196" s="210">
        <v>0.30499999999999999</v>
      </c>
      <c r="I196" s="211"/>
      <c r="J196" s="212">
        <f>ROUND(I196*H196,2)</f>
        <v>0</v>
      </c>
      <c r="K196" s="208" t="s">
        <v>142</v>
      </c>
      <c r="L196" s="46"/>
      <c r="M196" s="213" t="s">
        <v>19</v>
      </c>
      <c r="N196" s="214" t="s">
        <v>40</v>
      </c>
      <c r="O196" s="86"/>
      <c r="P196" s="215">
        <f>O196*H196</f>
        <v>0</v>
      </c>
      <c r="Q196" s="215">
        <v>1.0627727797</v>
      </c>
      <c r="R196" s="215">
        <f>Q196*H196</f>
        <v>0.3241456978085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143</v>
      </c>
      <c r="AT196" s="217" t="s">
        <v>138</v>
      </c>
      <c r="AU196" s="217" t="s">
        <v>79</v>
      </c>
      <c r="AY196" s="19" t="s">
        <v>136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77</v>
      </c>
      <c r="BK196" s="218">
        <f>ROUND(I196*H196,2)</f>
        <v>0</v>
      </c>
      <c r="BL196" s="19" t="s">
        <v>143</v>
      </c>
      <c r="BM196" s="217" t="s">
        <v>318</v>
      </c>
    </row>
    <row r="197" s="2" customFormat="1">
      <c r="A197" s="40"/>
      <c r="B197" s="41"/>
      <c r="C197" s="42"/>
      <c r="D197" s="219" t="s">
        <v>145</v>
      </c>
      <c r="E197" s="42"/>
      <c r="F197" s="220" t="s">
        <v>315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145</v>
      </c>
      <c r="AU197" s="19" t="s">
        <v>79</v>
      </c>
    </row>
    <row r="198" s="2" customFormat="1">
      <c r="A198" s="40"/>
      <c r="B198" s="41"/>
      <c r="C198" s="42"/>
      <c r="D198" s="226" t="s">
        <v>302</v>
      </c>
      <c r="E198" s="42"/>
      <c r="F198" s="268" t="s">
        <v>303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302</v>
      </c>
      <c r="AU198" s="19" t="s">
        <v>79</v>
      </c>
    </row>
    <row r="199" s="13" customFormat="1">
      <c r="A199" s="13"/>
      <c r="B199" s="224"/>
      <c r="C199" s="225"/>
      <c r="D199" s="226" t="s">
        <v>176</v>
      </c>
      <c r="E199" s="227" t="s">
        <v>19</v>
      </c>
      <c r="F199" s="228" t="s">
        <v>319</v>
      </c>
      <c r="G199" s="225"/>
      <c r="H199" s="229">
        <v>0.30499999999999999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176</v>
      </c>
      <c r="AU199" s="235" t="s">
        <v>79</v>
      </c>
      <c r="AV199" s="13" t="s">
        <v>79</v>
      </c>
      <c r="AW199" s="13" t="s">
        <v>31</v>
      </c>
      <c r="AX199" s="13" t="s">
        <v>69</v>
      </c>
      <c r="AY199" s="235" t="s">
        <v>136</v>
      </c>
    </row>
    <row r="200" s="14" customFormat="1">
      <c r="A200" s="14"/>
      <c r="B200" s="236"/>
      <c r="C200" s="237"/>
      <c r="D200" s="226" t="s">
        <v>176</v>
      </c>
      <c r="E200" s="238" t="s">
        <v>19</v>
      </c>
      <c r="F200" s="239" t="s">
        <v>178</v>
      </c>
      <c r="G200" s="237"/>
      <c r="H200" s="240">
        <v>0.30499999999999999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6" t="s">
        <v>176</v>
      </c>
      <c r="AU200" s="246" t="s">
        <v>79</v>
      </c>
      <c r="AV200" s="14" t="s">
        <v>143</v>
      </c>
      <c r="AW200" s="14" t="s">
        <v>31</v>
      </c>
      <c r="AX200" s="14" t="s">
        <v>77</v>
      </c>
      <c r="AY200" s="246" t="s">
        <v>136</v>
      </c>
    </row>
    <row r="201" s="2" customFormat="1" ht="16.5" customHeight="1">
      <c r="A201" s="40"/>
      <c r="B201" s="41"/>
      <c r="C201" s="206" t="s">
        <v>320</v>
      </c>
      <c r="D201" s="206" t="s">
        <v>138</v>
      </c>
      <c r="E201" s="207" t="s">
        <v>321</v>
      </c>
      <c r="F201" s="208" t="s">
        <v>322</v>
      </c>
      <c r="G201" s="209" t="s">
        <v>141</v>
      </c>
      <c r="H201" s="210">
        <v>512.52999999999997</v>
      </c>
      <c r="I201" s="211"/>
      <c r="J201" s="212">
        <f>ROUND(I201*H201,2)</f>
        <v>0</v>
      </c>
      <c r="K201" s="208" t="s">
        <v>142</v>
      </c>
      <c r="L201" s="46"/>
      <c r="M201" s="213" t="s">
        <v>19</v>
      </c>
      <c r="N201" s="214" t="s">
        <v>40</v>
      </c>
      <c r="O201" s="86"/>
      <c r="P201" s="215">
        <f>O201*H201</f>
        <v>0</v>
      </c>
      <c r="Q201" s="215">
        <v>0.00013200000000000001</v>
      </c>
      <c r="R201" s="215">
        <f>Q201*H201</f>
        <v>0.067653959999999999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143</v>
      </c>
      <c r="AT201" s="217" t="s">
        <v>138</v>
      </c>
      <c r="AU201" s="217" t="s">
        <v>79</v>
      </c>
      <c r="AY201" s="19" t="s">
        <v>136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77</v>
      </c>
      <c r="BK201" s="218">
        <f>ROUND(I201*H201,2)</f>
        <v>0</v>
      </c>
      <c r="BL201" s="19" t="s">
        <v>143</v>
      </c>
      <c r="BM201" s="217" t="s">
        <v>323</v>
      </c>
    </row>
    <row r="202" s="2" customFormat="1">
      <c r="A202" s="40"/>
      <c r="B202" s="41"/>
      <c r="C202" s="42"/>
      <c r="D202" s="219" t="s">
        <v>145</v>
      </c>
      <c r="E202" s="42"/>
      <c r="F202" s="220" t="s">
        <v>324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145</v>
      </c>
      <c r="AU202" s="19" t="s">
        <v>79</v>
      </c>
    </row>
    <row r="203" s="13" customFormat="1">
      <c r="A203" s="13"/>
      <c r="B203" s="224"/>
      <c r="C203" s="225"/>
      <c r="D203" s="226" t="s">
        <v>176</v>
      </c>
      <c r="E203" s="227" t="s">
        <v>19</v>
      </c>
      <c r="F203" s="228" t="s">
        <v>325</v>
      </c>
      <c r="G203" s="225"/>
      <c r="H203" s="229">
        <v>422.93000000000001</v>
      </c>
      <c r="I203" s="230"/>
      <c r="J203" s="225"/>
      <c r="K203" s="225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176</v>
      </c>
      <c r="AU203" s="235" t="s">
        <v>79</v>
      </c>
      <c r="AV203" s="13" t="s">
        <v>79</v>
      </c>
      <c r="AW203" s="13" t="s">
        <v>31</v>
      </c>
      <c r="AX203" s="13" t="s">
        <v>69</v>
      </c>
      <c r="AY203" s="235" t="s">
        <v>136</v>
      </c>
    </row>
    <row r="204" s="13" customFormat="1">
      <c r="A204" s="13"/>
      <c r="B204" s="224"/>
      <c r="C204" s="225"/>
      <c r="D204" s="226" t="s">
        <v>176</v>
      </c>
      <c r="E204" s="227" t="s">
        <v>19</v>
      </c>
      <c r="F204" s="228" t="s">
        <v>326</v>
      </c>
      <c r="G204" s="225"/>
      <c r="H204" s="229">
        <v>89.599999999999994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176</v>
      </c>
      <c r="AU204" s="235" t="s">
        <v>79</v>
      </c>
      <c r="AV204" s="13" t="s">
        <v>79</v>
      </c>
      <c r="AW204" s="13" t="s">
        <v>31</v>
      </c>
      <c r="AX204" s="13" t="s">
        <v>69</v>
      </c>
      <c r="AY204" s="235" t="s">
        <v>136</v>
      </c>
    </row>
    <row r="205" s="14" customFormat="1">
      <c r="A205" s="14"/>
      <c r="B205" s="236"/>
      <c r="C205" s="237"/>
      <c r="D205" s="226" t="s">
        <v>176</v>
      </c>
      <c r="E205" s="238" t="s">
        <v>19</v>
      </c>
      <c r="F205" s="239" t="s">
        <v>178</v>
      </c>
      <c r="G205" s="237"/>
      <c r="H205" s="240">
        <v>512.52999999999997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6" t="s">
        <v>176</v>
      </c>
      <c r="AU205" s="246" t="s">
        <v>79</v>
      </c>
      <c r="AV205" s="14" t="s">
        <v>143</v>
      </c>
      <c r="AW205" s="14" t="s">
        <v>31</v>
      </c>
      <c r="AX205" s="14" t="s">
        <v>77</v>
      </c>
      <c r="AY205" s="246" t="s">
        <v>136</v>
      </c>
    </row>
    <row r="206" s="2" customFormat="1" ht="24.15" customHeight="1">
      <c r="A206" s="40"/>
      <c r="B206" s="41"/>
      <c r="C206" s="206" t="s">
        <v>327</v>
      </c>
      <c r="D206" s="206" t="s">
        <v>138</v>
      </c>
      <c r="E206" s="207" t="s">
        <v>328</v>
      </c>
      <c r="F206" s="208" t="s">
        <v>329</v>
      </c>
      <c r="G206" s="209" t="s">
        <v>163</v>
      </c>
      <c r="H206" s="210">
        <v>389.07999999999998</v>
      </c>
      <c r="I206" s="211"/>
      <c r="J206" s="212">
        <f>ROUND(I206*H206,2)</f>
        <v>0</v>
      </c>
      <c r="K206" s="208" t="s">
        <v>142</v>
      </c>
      <c r="L206" s="46"/>
      <c r="M206" s="213" t="s">
        <v>19</v>
      </c>
      <c r="N206" s="214" t="s">
        <v>40</v>
      </c>
      <c r="O206" s="86"/>
      <c r="P206" s="215">
        <f>O206*H206</f>
        <v>0</v>
      </c>
      <c r="Q206" s="215">
        <v>2.0999999999999999E-05</v>
      </c>
      <c r="R206" s="215">
        <f>Q206*H206</f>
        <v>0.0081706799999999996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143</v>
      </c>
      <c r="AT206" s="217" t="s">
        <v>138</v>
      </c>
      <c r="AU206" s="217" t="s">
        <v>79</v>
      </c>
      <c r="AY206" s="19" t="s">
        <v>136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77</v>
      </c>
      <c r="BK206" s="218">
        <f>ROUND(I206*H206,2)</f>
        <v>0</v>
      </c>
      <c r="BL206" s="19" t="s">
        <v>143</v>
      </c>
      <c r="BM206" s="217" t="s">
        <v>330</v>
      </c>
    </row>
    <row r="207" s="2" customFormat="1">
      <c r="A207" s="40"/>
      <c r="B207" s="41"/>
      <c r="C207" s="42"/>
      <c r="D207" s="219" t="s">
        <v>145</v>
      </c>
      <c r="E207" s="42"/>
      <c r="F207" s="220" t="s">
        <v>331</v>
      </c>
      <c r="G207" s="42"/>
      <c r="H207" s="42"/>
      <c r="I207" s="221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145</v>
      </c>
      <c r="AU207" s="19" t="s">
        <v>79</v>
      </c>
    </row>
    <row r="208" s="13" customFormat="1">
      <c r="A208" s="13"/>
      <c r="B208" s="224"/>
      <c r="C208" s="225"/>
      <c r="D208" s="226" t="s">
        <v>176</v>
      </c>
      <c r="E208" s="227" t="s">
        <v>19</v>
      </c>
      <c r="F208" s="228" t="s">
        <v>332</v>
      </c>
      <c r="G208" s="225"/>
      <c r="H208" s="229">
        <v>389.07999999999998</v>
      </c>
      <c r="I208" s="230"/>
      <c r="J208" s="225"/>
      <c r="K208" s="225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176</v>
      </c>
      <c r="AU208" s="235" t="s">
        <v>79</v>
      </c>
      <c r="AV208" s="13" t="s">
        <v>79</v>
      </c>
      <c r="AW208" s="13" t="s">
        <v>31</v>
      </c>
      <c r="AX208" s="13" t="s">
        <v>77</v>
      </c>
      <c r="AY208" s="235" t="s">
        <v>136</v>
      </c>
    </row>
    <row r="209" s="2" customFormat="1" ht="16.5" customHeight="1">
      <c r="A209" s="40"/>
      <c r="B209" s="41"/>
      <c r="C209" s="206" t="s">
        <v>333</v>
      </c>
      <c r="D209" s="206" t="s">
        <v>138</v>
      </c>
      <c r="E209" s="207" t="s">
        <v>334</v>
      </c>
      <c r="F209" s="208" t="s">
        <v>335</v>
      </c>
      <c r="G209" s="209" t="s">
        <v>141</v>
      </c>
      <c r="H209" s="210">
        <v>27.5</v>
      </c>
      <c r="I209" s="211"/>
      <c r="J209" s="212">
        <f>ROUND(I209*H209,2)</f>
        <v>0</v>
      </c>
      <c r="K209" s="208" t="s">
        <v>142</v>
      </c>
      <c r="L209" s="46"/>
      <c r="M209" s="213" t="s">
        <v>19</v>
      </c>
      <c r="N209" s="214" t="s">
        <v>40</v>
      </c>
      <c r="O209" s="86"/>
      <c r="P209" s="215">
        <f>O209*H209</f>
        <v>0</v>
      </c>
      <c r="Q209" s="215">
        <v>0.3674</v>
      </c>
      <c r="R209" s="215">
        <f>Q209*H209</f>
        <v>10.1035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143</v>
      </c>
      <c r="AT209" s="217" t="s">
        <v>138</v>
      </c>
      <c r="AU209" s="217" t="s">
        <v>79</v>
      </c>
      <c r="AY209" s="19" t="s">
        <v>136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77</v>
      </c>
      <c r="BK209" s="218">
        <f>ROUND(I209*H209,2)</f>
        <v>0</v>
      </c>
      <c r="BL209" s="19" t="s">
        <v>143</v>
      </c>
      <c r="BM209" s="217" t="s">
        <v>336</v>
      </c>
    </row>
    <row r="210" s="2" customFormat="1">
      <c r="A210" s="40"/>
      <c r="B210" s="41"/>
      <c r="C210" s="42"/>
      <c r="D210" s="219" t="s">
        <v>145</v>
      </c>
      <c r="E210" s="42"/>
      <c r="F210" s="220" t="s">
        <v>337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145</v>
      </c>
      <c r="AU210" s="19" t="s">
        <v>79</v>
      </c>
    </row>
    <row r="211" s="2" customFormat="1" ht="24.15" customHeight="1">
      <c r="A211" s="40"/>
      <c r="B211" s="41"/>
      <c r="C211" s="206" t="s">
        <v>338</v>
      </c>
      <c r="D211" s="206" t="s">
        <v>138</v>
      </c>
      <c r="E211" s="207" t="s">
        <v>339</v>
      </c>
      <c r="F211" s="208" t="s">
        <v>340</v>
      </c>
      <c r="G211" s="209" t="s">
        <v>163</v>
      </c>
      <c r="H211" s="210">
        <v>52.899999999999999</v>
      </c>
      <c r="I211" s="211"/>
      <c r="J211" s="212">
        <f>ROUND(I211*H211,2)</f>
        <v>0</v>
      </c>
      <c r="K211" s="208" t="s">
        <v>142</v>
      </c>
      <c r="L211" s="46"/>
      <c r="M211" s="213" t="s">
        <v>19</v>
      </c>
      <c r="N211" s="214" t="s">
        <v>40</v>
      </c>
      <c r="O211" s="86"/>
      <c r="P211" s="215">
        <f>O211*H211</f>
        <v>0</v>
      </c>
      <c r="Q211" s="215">
        <v>0.19662760000000001</v>
      </c>
      <c r="R211" s="215">
        <f>Q211*H211</f>
        <v>10.40160004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143</v>
      </c>
      <c r="AT211" s="217" t="s">
        <v>138</v>
      </c>
      <c r="AU211" s="217" t="s">
        <v>79</v>
      </c>
      <c r="AY211" s="19" t="s">
        <v>136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77</v>
      </c>
      <c r="BK211" s="218">
        <f>ROUND(I211*H211,2)</f>
        <v>0</v>
      </c>
      <c r="BL211" s="19" t="s">
        <v>143</v>
      </c>
      <c r="BM211" s="217" t="s">
        <v>341</v>
      </c>
    </row>
    <row r="212" s="2" customFormat="1">
      <c r="A212" s="40"/>
      <c r="B212" s="41"/>
      <c r="C212" s="42"/>
      <c r="D212" s="219" t="s">
        <v>145</v>
      </c>
      <c r="E212" s="42"/>
      <c r="F212" s="220" t="s">
        <v>342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145</v>
      </c>
      <c r="AU212" s="19" t="s">
        <v>79</v>
      </c>
    </row>
    <row r="213" s="13" customFormat="1">
      <c r="A213" s="13"/>
      <c r="B213" s="224"/>
      <c r="C213" s="225"/>
      <c r="D213" s="226" t="s">
        <v>176</v>
      </c>
      <c r="E213" s="227" t="s">
        <v>19</v>
      </c>
      <c r="F213" s="228" t="s">
        <v>343</v>
      </c>
      <c r="G213" s="225"/>
      <c r="H213" s="229">
        <v>52.899999999999999</v>
      </c>
      <c r="I213" s="230"/>
      <c r="J213" s="225"/>
      <c r="K213" s="225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176</v>
      </c>
      <c r="AU213" s="235" t="s">
        <v>79</v>
      </c>
      <c r="AV213" s="13" t="s">
        <v>79</v>
      </c>
      <c r="AW213" s="13" t="s">
        <v>31</v>
      </c>
      <c r="AX213" s="13" t="s">
        <v>69</v>
      </c>
      <c r="AY213" s="235" t="s">
        <v>136</v>
      </c>
    </row>
    <row r="214" s="14" customFormat="1">
      <c r="A214" s="14"/>
      <c r="B214" s="236"/>
      <c r="C214" s="237"/>
      <c r="D214" s="226" t="s">
        <v>176</v>
      </c>
      <c r="E214" s="238" t="s">
        <v>19</v>
      </c>
      <c r="F214" s="239" t="s">
        <v>178</v>
      </c>
      <c r="G214" s="237"/>
      <c r="H214" s="240">
        <v>52.899999999999999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6" t="s">
        <v>176</v>
      </c>
      <c r="AU214" s="246" t="s">
        <v>79</v>
      </c>
      <c r="AV214" s="14" t="s">
        <v>143</v>
      </c>
      <c r="AW214" s="14" t="s">
        <v>31</v>
      </c>
      <c r="AX214" s="14" t="s">
        <v>77</v>
      </c>
      <c r="AY214" s="246" t="s">
        <v>136</v>
      </c>
    </row>
    <row r="215" s="12" customFormat="1" ht="22.8" customHeight="1">
      <c r="A215" s="12"/>
      <c r="B215" s="190"/>
      <c r="C215" s="191"/>
      <c r="D215" s="192" t="s">
        <v>68</v>
      </c>
      <c r="E215" s="204" t="s">
        <v>183</v>
      </c>
      <c r="F215" s="204" t="s">
        <v>344</v>
      </c>
      <c r="G215" s="191"/>
      <c r="H215" s="191"/>
      <c r="I215" s="194"/>
      <c r="J215" s="205">
        <f>BK215</f>
        <v>0</v>
      </c>
      <c r="K215" s="191"/>
      <c r="L215" s="196"/>
      <c r="M215" s="197"/>
      <c r="N215" s="198"/>
      <c r="O215" s="198"/>
      <c r="P215" s="199">
        <f>SUM(P216:P245)</f>
        <v>0</v>
      </c>
      <c r="Q215" s="198"/>
      <c r="R215" s="199">
        <f>SUM(R216:R245)</f>
        <v>9.219449899999999</v>
      </c>
      <c r="S215" s="198"/>
      <c r="T215" s="200">
        <f>SUM(T216:T245)</f>
        <v>94.029180000000025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1" t="s">
        <v>77</v>
      </c>
      <c r="AT215" s="202" t="s">
        <v>68</v>
      </c>
      <c r="AU215" s="202" t="s">
        <v>77</v>
      </c>
      <c r="AY215" s="201" t="s">
        <v>136</v>
      </c>
      <c r="BK215" s="203">
        <f>SUM(BK216:BK245)</f>
        <v>0</v>
      </c>
    </row>
    <row r="216" s="2" customFormat="1" ht="24.15" customHeight="1">
      <c r="A216" s="40"/>
      <c r="B216" s="41"/>
      <c r="C216" s="206" t="s">
        <v>345</v>
      </c>
      <c r="D216" s="206" t="s">
        <v>138</v>
      </c>
      <c r="E216" s="207" t="s">
        <v>346</v>
      </c>
      <c r="F216" s="208" t="s">
        <v>347</v>
      </c>
      <c r="G216" s="209" t="s">
        <v>163</v>
      </c>
      <c r="H216" s="210">
        <v>60</v>
      </c>
      <c r="I216" s="211"/>
      <c r="J216" s="212">
        <f>ROUND(I216*H216,2)</f>
        <v>0</v>
      </c>
      <c r="K216" s="208" t="s">
        <v>142</v>
      </c>
      <c r="L216" s="46"/>
      <c r="M216" s="213" t="s">
        <v>19</v>
      </c>
      <c r="N216" s="214" t="s">
        <v>40</v>
      </c>
      <c r="O216" s="86"/>
      <c r="P216" s="215">
        <f>O216*H216</f>
        <v>0</v>
      </c>
      <c r="Q216" s="215">
        <v>0.095989599999999994</v>
      </c>
      <c r="R216" s="215">
        <f>Q216*H216</f>
        <v>5.7593759999999996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143</v>
      </c>
      <c r="AT216" s="217" t="s">
        <v>138</v>
      </c>
      <c r="AU216" s="217" t="s">
        <v>79</v>
      </c>
      <c r="AY216" s="19" t="s">
        <v>136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77</v>
      </c>
      <c r="BK216" s="218">
        <f>ROUND(I216*H216,2)</f>
        <v>0</v>
      </c>
      <c r="BL216" s="19" t="s">
        <v>143</v>
      </c>
      <c r="BM216" s="217" t="s">
        <v>348</v>
      </c>
    </row>
    <row r="217" s="2" customFormat="1">
      <c r="A217" s="40"/>
      <c r="B217" s="41"/>
      <c r="C217" s="42"/>
      <c r="D217" s="219" t="s">
        <v>145</v>
      </c>
      <c r="E217" s="42"/>
      <c r="F217" s="220" t="s">
        <v>349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145</v>
      </c>
      <c r="AU217" s="19" t="s">
        <v>79</v>
      </c>
    </row>
    <row r="218" s="2" customFormat="1" ht="16.5" customHeight="1">
      <c r="A218" s="40"/>
      <c r="B218" s="41"/>
      <c r="C218" s="258" t="s">
        <v>350</v>
      </c>
      <c r="D218" s="258" t="s">
        <v>222</v>
      </c>
      <c r="E218" s="259" t="s">
        <v>351</v>
      </c>
      <c r="F218" s="260" t="s">
        <v>352</v>
      </c>
      <c r="G218" s="261" t="s">
        <v>163</v>
      </c>
      <c r="H218" s="262">
        <v>61.200000000000003</v>
      </c>
      <c r="I218" s="263"/>
      <c r="J218" s="264">
        <f>ROUND(I218*H218,2)</f>
        <v>0</v>
      </c>
      <c r="K218" s="260" t="s">
        <v>225</v>
      </c>
      <c r="L218" s="265"/>
      <c r="M218" s="266" t="s">
        <v>19</v>
      </c>
      <c r="N218" s="267" t="s">
        <v>40</v>
      </c>
      <c r="O218" s="86"/>
      <c r="P218" s="215">
        <f>O218*H218</f>
        <v>0</v>
      </c>
      <c r="Q218" s="215">
        <v>0.056120000000000003</v>
      </c>
      <c r="R218" s="215">
        <f>Q218*H218</f>
        <v>3.4345440000000003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179</v>
      </c>
      <c r="AT218" s="217" t="s">
        <v>222</v>
      </c>
      <c r="AU218" s="217" t="s">
        <v>79</v>
      </c>
      <c r="AY218" s="19" t="s">
        <v>136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77</v>
      </c>
      <c r="BK218" s="218">
        <f>ROUND(I218*H218,2)</f>
        <v>0</v>
      </c>
      <c r="BL218" s="19" t="s">
        <v>143</v>
      </c>
      <c r="BM218" s="217" t="s">
        <v>353</v>
      </c>
    </row>
    <row r="219" s="13" customFormat="1">
      <c r="A219" s="13"/>
      <c r="B219" s="224"/>
      <c r="C219" s="225"/>
      <c r="D219" s="226" t="s">
        <v>176</v>
      </c>
      <c r="E219" s="225"/>
      <c r="F219" s="228" t="s">
        <v>354</v>
      </c>
      <c r="G219" s="225"/>
      <c r="H219" s="229">
        <v>61.200000000000003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176</v>
      </c>
      <c r="AU219" s="235" t="s">
        <v>79</v>
      </c>
      <c r="AV219" s="13" t="s">
        <v>79</v>
      </c>
      <c r="AW219" s="13" t="s">
        <v>4</v>
      </c>
      <c r="AX219" s="13" t="s">
        <v>77</v>
      </c>
      <c r="AY219" s="235" t="s">
        <v>136</v>
      </c>
    </row>
    <row r="220" s="2" customFormat="1" ht="16.5" customHeight="1">
      <c r="A220" s="40"/>
      <c r="B220" s="41"/>
      <c r="C220" s="206" t="s">
        <v>355</v>
      </c>
      <c r="D220" s="206" t="s">
        <v>138</v>
      </c>
      <c r="E220" s="207" t="s">
        <v>356</v>
      </c>
      <c r="F220" s="208" t="s">
        <v>357</v>
      </c>
      <c r="G220" s="209" t="s">
        <v>163</v>
      </c>
      <c r="H220" s="210">
        <v>20</v>
      </c>
      <c r="I220" s="211"/>
      <c r="J220" s="212">
        <f>ROUND(I220*H220,2)</f>
        <v>0</v>
      </c>
      <c r="K220" s="208" t="s">
        <v>142</v>
      </c>
      <c r="L220" s="46"/>
      <c r="M220" s="213" t="s">
        <v>19</v>
      </c>
      <c r="N220" s="214" t="s">
        <v>40</v>
      </c>
      <c r="O220" s="86"/>
      <c r="P220" s="215">
        <f>O220*H220</f>
        <v>0</v>
      </c>
      <c r="Q220" s="215">
        <v>1.6449999999999999E-06</v>
      </c>
      <c r="R220" s="215">
        <f>Q220*H220</f>
        <v>3.29E-05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143</v>
      </c>
      <c r="AT220" s="217" t="s">
        <v>138</v>
      </c>
      <c r="AU220" s="217" t="s">
        <v>79</v>
      </c>
      <c r="AY220" s="19" t="s">
        <v>136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77</v>
      </c>
      <c r="BK220" s="218">
        <f>ROUND(I220*H220,2)</f>
        <v>0</v>
      </c>
      <c r="BL220" s="19" t="s">
        <v>143</v>
      </c>
      <c r="BM220" s="217" t="s">
        <v>358</v>
      </c>
    </row>
    <row r="221" s="2" customFormat="1">
      <c r="A221" s="40"/>
      <c r="B221" s="41"/>
      <c r="C221" s="42"/>
      <c r="D221" s="219" t="s">
        <v>145</v>
      </c>
      <c r="E221" s="42"/>
      <c r="F221" s="220" t="s">
        <v>359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145</v>
      </c>
      <c r="AU221" s="19" t="s">
        <v>79</v>
      </c>
    </row>
    <row r="222" s="2" customFormat="1" ht="16.5" customHeight="1">
      <c r="A222" s="40"/>
      <c r="B222" s="41"/>
      <c r="C222" s="206" t="s">
        <v>360</v>
      </c>
      <c r="D222" s="206" t="s">
        <v>138</v>
      </c>
      <c r="E222" s="207" t="s">
        <v>361</v>
      </c>
      <c r="F222" s="208" t="s">
        <v>362</v>
      </c>
      <c r="G222" s="209" t="s">
        <v>163</v>
      </c>
      <c r="H222" s="210">
        <v>20</v>
      </c>
      <c r="I222" s="211"/>
      <c r="J222" s="212">
        <f>ROUND(I222*H222,2)</f>
        <v>0</v>
      </c>
      <c r="K222" s="208" t="s">
        <v>142</v>
      </c>
      <c r="L222" s="46"/>
      <c r="M222" s="213" t="s">
        <v>19</v>
      </c>
      <c r="N222" s="214" t="s">
        <v>40</v>
      </c>
      <c r="O222" s="86"/>
      <c r="P222" s="215">
        <f>O222*H222</f>
        <v>0</v>
      </c>
      <c r="Q222" s="215">
        <v>7.7760000000000001E-05</v>
      </c>
      <c r="R222" s="215">
        <f>Q222*H222</f>
        <v>0.0015552000000000001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143</v>
      </c>
      <c r="AT222" s="217" t="s">
        <v>138</v>
      </c>
      <c r="AU222" s="217" t="s">
        <v>79</v>
      </c>
      <c r="AY222" s="19" t="s">
        <v>136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77</v>
      </c>
      <c r="BK222" s="218">
        <f>ROUND(I222*H222,2)</f>
        <v>0</v>
      </c>
      <c r="BL222" s="19" t="s">
        <v>143</v>
      </c>
      <c r="BM222" s="217" t="s">
        <v>363</v>
      </c>
    </row>
    <row r="223" s="2" customFormat="1">
      <c r="A223" s="40"/>
      <c r="B223" s="41"/>
      <c r="C223" s="42"/>
      <c r="D223" s="219" t="s">
        <v>145</v>
      </c>
      <c r="E223" s="42"/>
      <c r="F223" s="220" t="s">
        <v>364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145</v>
      </c>
      <c r="AU223" s="19" t="s">
        <v>79</v>
      </c>
    </row>
    <row r="224" s="2" customFormat="1" ht="24.15" customHeight="1">
      <c r="A224" s="40"/>
      <c r="B224" s="41"/>
      <c r="C224" s="206" t="s">
        <v>365</v>
      </c>
      <c r="D224" s="206" t="s">
        <v>138</v>
      </c>
      <c r="E224" s="207" t="s">
        <v>366</v>
      </c>
      <c r="F224" s="208" t="s">
        <v>367</v>
      </c>
      <c r="G224" s="209" t="s">
        <v>141</v>
      </c>
      <c r="H224" s="210">
        <v>430</v>
      </c>
      <c r="I224" s="211"/>
      <c r="J224" s="212">
        <f>ROUND(I224*H224,2)</f>
        <v>0</v>
      </c>
      <c r="K224" s="208" t="s">
        <v>142</v>
      </c>
      <c r="L224" s="46"/>
      <c r="M224" s="213" t="s">
        <v>19</v>
      </c>
      <c r="N224" s="214" t="s">
        <v>40</v>
      </c>
      <c r="O224" s="86"/>
      <c r="P224" s="215">
        <f>O224*H224</f>
        <v>0</v>
      </c>
      <c r="Q224" s="215">
        <v>3.4999999999999997E-05</v>
      </c>
      <c r="R224" s="215">
        <f>Q224*H224</f>
        <v>0.015049999999999999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143</v>
      </c>
      <c r="AT224" s="217" t="s">
        <v>138</v>
      </c>
      <c r="AU224" s="217" t="s">
        <v>79</v>
      </c>
      <c r="AY224" s="19" t="s">
        <v>136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77</v>
      </c>
      <c r="BK224" s="218">
        <f>ROUND(I224*H224,2)</f>
        <v>0</v>
      </c>
      <c r="BL224" s="19" t="s">
        <v>143</v>
      </c>
      <c r="BM224" s="217" t="s">
        <v>368</v>
      </c>
    </row>
    <row r="225" s="2" customFormat="1">
      <c r="A225" s="40"/>
      <c r="B225" s="41"/>
      <c r="C225" s="42"/>
      <c r="D225" s="219" t="s">
        <v>145</v>
      </c>
      <c r="E225" s="42"/>
      <c r="F225" s="220" t="s">
        <v>369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145</v>
      </c>
      <c r="AU225" s="19" t="s">
        <v>79</v>
      </c>
    </row>
    <row r="226" s="2" customFormat="1" ht="24.15" customHeight="1">
      <c r="A226" s="40"/>
      <c r="B226" s="41"/>
      <c r="C226" s="206" t="s">
        <v>370</v>
      </c>
      <c r="D226" s="206" t="s">
        <v>138</v>
      </c>
      <c r="E226" s="207" t="s">
        <v>371</v>
      </c>
      <c r="F226" s="208" t="s">
        <v>372</v>
      </c>
      <c r="G226" s="209" t="s">
        <v>200</v>
      </c>
      <c r="H226" s="210">
        <v>20</v>
      </c>
      <c r="I226" s="211"/>
      <c r="J226" s="212">
        <f>ROUND(I226*H226,2)</f>
        <v>0</v>
      </c>
      <c r="K226" s="208" t="s">
        <v>142</v>
      </c>
      <c r="L226" s="46"/>
      <c r="M226" s="213" t="s">
        <v>19</v>
      </c>
      <c r="N226" s="214" t="s">
        <v>40</v>
      </c>
      <c r="O226" s="86"/>
      <c r="P226" s="215">
        <f>O226*H226</f>
        <v>0</v>
      </c>
      <c r="Q226" s="215">
        <v>2.459E-05</v>
      </c>
      <c r="R226" s="215">
        <f>Q226*H226</f>
        <v>0.00049180000000000003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143</v>
      </c>
      <c r="AT226" s="217" t="s">
        <v>138</v>
      </c>
      <c r="AU226" s="217" t="s">
        <v>79</v>
      </c>
      <c r="AY226" s="19" t="s">
        <v>136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77</v>
      </c>
      <c r="BK226" s="218">
        <f>ROUND(I226*H226,2)</f>
        <v>0</v>
      </c>
      <c r="BL226" s="19" t="s">
        <v>143</v>
      </c>
      <c r="BM226" s="217" t="s">
        <v>373</v>
      </c>
    </row>
    <row r="227" s="2" customFormat="1">
      <c r="A227" s="40"/>
      <c r="B227" s="41"/>
      <c r="C227" s="42"/>
      <c r="D227" s="219" t="s">
        <v>145</v>
      </c>
      <c r="E227" s="42"/>
      <c r="F227" s="220" t="s">
        <v>374</v>
      </c>
      <c r="G227" s="42"/>
      <c r="H227" s="42"/>
      <c r="I227" s="221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145</v>
      </c>
      <c r="AU227" s="19" t="s">
        <v>79</v>
      </c>
    </row>
    <row r="228" s="2" customFormat="1" ht="21.75" customHeight="1">
      <c r="A228" s="40"/>
      <c r="B228" s="41"/>
      <c r="C228" s="206" t="s">
        <v>375</v>
      </c>
      <c r="D228" s="206" t="s">
        <v>138</v>
      </c>
      <c r="E228" s="207" t="s">
        <v>376</v>
      </c>
      <c r="F228" s="208" t="s">
        <v>377</v>
      </c>
      <c r="G228" s="209" t="s">
        <v>200</v>
      </c>
      <c r="H228" s="210">
        <v>20</v>
      </c>
      <c r="I228" s="211"/>
      <c r="J228" s="212">
        <f>ROUND(I228*H228,2)</f>
        <v>0</v>
      </c>
      <c r="K228" s="208" t="s">
        <v>142</v>
      </c>
      <c r="L228" s="46"/>
      <c r="M228" s="213" t="s">
        <v>19</v>
      </c>
      <c r="N228" s="214" t="s">
        <v>40</v>
      </c>
      <c r="O228" s="86"/>
      <c r="P228" s="215">
        <f>O228*H228</f>
        <v>0</v>
      </c>
      <c r="Q228" s="215">
        <v>0.00042000000000000002</v>
      </c>
      <c r="R228" s="215">
        <f>Q228*H228</f>
        <v>0.0084000000000000012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143</v>
      </c>
      <c r="AT228" s="217" t="s">
        <v>138</v>
      </c>
      <c r="AU228" s="217" t="s">
        <v>79</v>
      </c>
      <c r="AY228" s="19" t="s">
        <v>136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77</v>
      </c>
      <c r="BK228" s="218">
        <f>ROUND(I228*H228,2)</f>
        <v>0</v>
      </c>
      <c r="BL228" s="19" t="s">
        <v>143</v>
      </c>
      <c r="BM228" s="217" t="s">
        <v>378</v>
      </c>
    </row>
    <row r="229" s="2" customFormat="1">
      <c r="A229" s="40"/>
      <c r="B229" s="41"/>
      <c r="C229" s="42"/>
      <c r="D229" s="219" t="s">
        <v>145</v>
      </c>
      <c r="E229" s="42"/>
      <c r="F229" s="220" t="s">
        <v>379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145</v>
      </c>
      <c r="AU229" s="19" t="s">
        <v>79</v>
      </c>
    </row>
    <row r="230" s="2" customFormat="1" ht="16.5" customHeight="1">
      <c r="A230" s="40"/>
      <c r="B230" s="41"/>
      <c r="C230" s="206" t="s">
        <v>380</v>
      </c>
      <c r="D230" s="206" t="s">
        <v>138</v>
      </c>
      <c r="E230" s="207" t="s">
        <v>381</v>
      </c>
      <c r="F230" s="208" t="s">
        <v>382</v>
      </c>
      <c r="G230" s="209" t="s">
        <v>174</v>
      </c>
      <c r="H230" s="210">
        <v>37.093000000000004</v>
      </c>
      <c r="I230" s="211"/>
      <c r="J230" s="212">
        <f>ROUND(I230*H230,2)</f>
        <v>0</v>
      </c>
      <c r="K230" s="208" t="s">
        <v>142</v>
      </c>
      <c r="L230" s="46"/>
      <c r="M230" s="213" t="s">
        <v>19</v>
      </c>
      <c r="N230" s="214" t="s">
        <v>40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2.2000000000000002</v>
      </c>
      <c r="T230" s="216">
        <f>S230*H230</f>
        <v>81.604600000000019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143</v>
      </c>
      <c r="AT230" s="217" t="s">
        <v>138</v>
      </c>
      <c r="AU230" s="217" t="s">
        <v>79</v>
      </c>
      <c r="AY230" s="19" t="s">
        <v>136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77</v>
      </c>
      <c r="BK230" s="218">
        <f>ROUND(I230*H230,2)</f>
        <v>0</v>
      </c>
      <c r="BL230" s="19" t="s">
        <v>143</v>
      </c>
      <c r="BM230" s="217" t="s">
        <v>383</v>
      </c>
    </row>
    <row r="231" s="2" customFormat="1">
      <c r="A231" s="40"/>
      <c r="B231" s="41"/>
      <c r="C231" s="42"/>
      <c r="D231" s="219" t="s">
        <v>145</v>
      </c>
      <c r="E231" s="42"/>
      <c r="F231" s="220" t="s">
        <v>384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145</v>
      </c>
      <c r="AU231" s="19" t="s">
        <v>79</v>
      </c>
    </row>
    <row r="232" s="13" customFormat="1">
      <c r="A232" s="13"/>
      <c r="B232" s="224"/>
      <c r="C232" s="225"/>
      <c r="D232" s="226" t="s">
        <v>176</v>
      </c>
      <c r="E232" s="227" t="s">
        <v>19</v>
      </c>
      <c r="F232" s="228" t="s">
        <v>385</v>
      </c>
      <c r="G232" s="225"/>
      <c r="H232" s="229">
        <v>37.093000000000004</v>
      </c>
      <c r="I232" s="230"/>
      <c r="J232" s="225"/>
      <c r="K232" s="225"/>
      <c r="L232" s="231"/>
      <c r="M232" s="232"/>
      <c r="N232" s="233"/>
      <c r="O232" s="233"/>
      <c r="P232" s="233"/>
      <c r="Q232" s="233"/>
      <c r="R232" s="233"/>
      <c r="S232" s="233"/>
      <c r="T232" s="23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5" t="s">
        <v>176</v>
      </c>
      <c r="AU232" s="235" t="s">
        <v>79</v>
      </c>
      <c r="AV232" s="13" t="s">
        <v>79</v>
      </c>
      <c r="AW232" s="13" t="s">
        <v>31</v>
      </c>
      <c r="AX232" s="13" t="s">
        <v>69</v>
      </c>
      <c r="AY232" s="235" t="s">
        <v>136</v>
      </c>
    </row>
    <row r="233" s="14" customFormat="1">
      <c r="A233" s="14"/>
      <c r="B233" s="236"/>
      <c r="C233" s="237"/>
      <c r="D233" s="226" t="s">
        <v>176</v>
      </c>
      <c r="E233" s="238" t="s">
        <v>19</v>
      </c>
      <c r="F233" s="239" t="s">
        <v>178</v>
      </c>
      <c r="G233" s="237"/>
      <c r="H233" s="240">
        <v>37.093000000000004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6" t="s">
        <v>176</v>
      </c>
      <c r="AU233" s="246" t="s">
        <v>79</v>
      </c>
      <c r="AV233" s="14" t="s">
        <v>143</v>
      </c>
      <c r="AW233" s="14" t="s">
        <v>31</v>
      </c>
      <c r="AX233" s="14" t="s">
        <v>77</v>
      </c>
      <c r="AY233" s="246" t="s">
        <v>136</v>
      </c>
    </row>
    <row r="234" s="2" customFormat="1" ht="24.15" customHeight="1">
      <c r="A234" s="40"/>
      <c r="B234" s="41"/>
      <c r="C234" s="206" t="s">
        <v>301</v>
      </c>
      <c r="D234" s="206" t="s">
        <v>138</v>
      </c>
      <c r="E234" s="207" t="s">
        <v>386</v>
      </c>
      <c r="F234" s="208" t="s">
        <v>387</v>
      </c>
      <c r="G234" s="209" t="s">
        <v>200</v>
      </c>
      <c r="H234" s="210">
        <v>164</v>
      </c>
      <c r="I234" s="211"/>
      <c r="J234" s="212">
        <f>ROUND(I234*H234,2)</f>
        <v>0</v>
      </c>
      <c r="K234" s="208" t="s">
        <v>142</v>
      </c>
      <c r="L234" s="46"/>
      <c r="M234" s="213" t="s">
        <v>19</v>
      </c>
      <c r="N234" s="214" t="s">
        <v>40</v>
      </c>
      <c r="O234" s="86"/>
      <c r="P234" s="215">
        <f>O234*H234</f>
        <v>0</v>
      </c>
      <c r="Q234" s="215">
        <v>0</v>
      </c>
      <c r="R234" s="215">
        <f>Q234*H234</f>
        <v>0</v>
      </c>
      <c r="S234" s="215">
        <v>0.014999999999999999</v>
      </c>
      <c r="T234" s="216">
        <f>S234*H234</f>
        <v>2.46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143</v>
      </c>
      <c r="AT234" s="217" t="s">
        <v>138</v>
      </c>
      <c r="AU234" s="217" t="s">
        <v>79</v>
      </c>
      <c r="AY234" s="19" t="s">
        <v>136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77</v>
      </c>
      <c r="BK234" s="218">
        <f>ROUND(I234*H234,2)</f>
        <v>0</v>
      </c>
      <c r="BL234" s="19" t="s">
        <v>143</v>
      </c>
      <c r="BM234" s="217" t="s">
        <v>388</v>
      </c>
    </row>
    <row r="235" s="2" customFormat="1">
      <c r="A235" s="40"/>
      <c r="B235" s="41"/>
      <c r="C235" s="42"/>
      <c r="D235" s="219" t="s">
        <v>145</v>
      </c>
      <c r="E235" s="42"/>
      <c r="F235" s="220" t="s">
        <v>389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145</v>
      </c>
      <c r="AU235" s="19" t="s">
        <v>79</v>
      </c>
    </row>
    <row r="236" s="13" customFormat="1">
      <c r="A236" s="13"/>
      <c r="B236" s="224"/>
      <c r="C236" s="225"/>
      <c r="D236" s="226" t="s">
        <v>176</v>
      </c>
      <c r="E236" s="227" t="s">
        <v>19</v>
      </c>
      <c r="F236" s="228" t="s">
        <v>390</v>
      </c>
      <c r="G236" s="225"/>
      <c r="H236" s="229">
        <v>164</v>
      </c>
      <c r="I236" s="230"/>
      <c r="J236" s="225"/>
      <c r="K236" s="225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176</v>
      </c>
      <c r="AU236" s="235" t="s">
        <v>79</v>
      </c>
      <c r="AV236" s="13" t="s">
        <v>79</v>
      </c>
      <c r="AW236" s="13" t="s">
        <v>31</v>
      </c>
      <c r="AX236" s="13" t="s">
        <v>77</v>
      </c>
      <c r="AY236" s="235" t="s">
        <v>136</v>
      </c>
    </row>
    <row r="237" s="2" customFormat="1" ht="21.75" customHeight="1">
      <c r="A237" s="40"/>
      <c r="B237" s="41"/>
      <c r="C237" s="206" t="s">
        <v>391</v>
      </c>
      <c r="D237" s="206" t="s">
        <v>138</v>
      </c>
      <c r="E237" s="207" t="s">
        <v>392</v>
      </c>
      <c r="F237" s="208" t="s">
        <v>393</v>
      </c>
      <c r="G237" s="209" t="s">
        <v>141</v>
      </c>
      <c r="H237" s="210">
        <v>55.119999999999997</v>
      </c>
      <c r="I237" s="211"/>
      <c r="J237" s="212">
        <f>ROUND(I237*H237,2)</f>
        <v>0</v>
      </c>
      <c r="K237" s="208" t="s">
        <v>142</v>
      </c>
      <c r="L237" s="46"/>
      <c r="M237" s="213" t="s">
        <v>19</v>
      </c>
      <c r="N237" s="214" t="s">
        <v>40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0.050000000000000003</v>
      </c>
      <c r="T237" s="216">
        <f>S237*H237</f>
        <v>2.7560000000000002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143</v>
      </c>
      <c r="AT237" s="217" t="s">
        <v>138</v>
      </c>
      <c r="AU237" s="217" t="s">
        <v>79</v>
      </c>
      <c r="AY237" s="19" t="s">
        <v>136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77</v>
      </c>
      <c r="BK237" s="218">
        <f>ROUND(I237*H237,2)</f>
        <v>0</v>
      </c>
      <c r="BL237" s="19" t="s">
        <v>143</v>
      </c>
      <c r="BM237" s="217" t="s">
        <v>394</v>
      </c>
    </row>
    <row r="238" s="2" customFormat="1">
      <c r="A238" s="40"/>
      <c r="B238" s="41"/>
      <c r="C238" s="42"/>
      <c r="D238" s="219" t="s">
        <v>145</v>
      </c>
      <c r="E238" s="42"/>
      <c r="F238" s="220" t="s">
        <v>395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145</v>
      </c>
      <c r="AU238" s="19" t="s">
        <v>79</v>
      </c>
    </row>
    <row r="239" s="2" customFormat="1" ht="24.15" customHeight="1">
      <c r="A239" s="40"/>
      <c r="B239" s="41"/>
      <c r="C239" s="206" t="s">
        <v>307</v>
      </c>
      <c r="D239" s="206" t="s">
        <v>138</v>
      </c>
      <c r="E239" s="207" t="s">
        <v>396</v>
      </c>
      <c r="F239" s="208" t="s">
        <v>397</v>
      </c>
      <c r="G239" s="209" t="s">
        <v>141</v>
      </c>
      <c r="H239" s="210">
        <v>720.85799999999995</v>
      </c>
      <c r="I239" s="211"/>
      <c r="J239" s="212">
        <f>ROUND(I239*H239,2)</f>
        <v>0</v>
      </c>
      <c r="K239" s="208" t="s">
        <v>142</v>
      </c>
      <c r="L239" s="46"/>
      <c r="M239" s="213" t="s">
        <v>19</v>
      </c>
      <c r="N239" s="214" t="s">
        <v>40</v>
      </c>
      <c r="O239" s="86"/>
      <c r="P239" s="215">
        <f>O239*H239</f>
        <v>0</v>
      </c>
      <c r="Q239" s="215">
        <v>0</v>
      </c>
      <c r="R239" s="215">
        <f>Q239*H239</f>
        <v>0</v>
      </c>
      <c r="S239" s="215">
        <v>0.01</v>
      </c>
      <c r="T239" s="216">
        <f>S239*H239</f>
        <v>7.2085799999999995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7" t="s">
        <v>143</v>
      </c>
      <c r="AT239" s="217" t="s">
        <v>138</v>
      </c>
      <c r="AU239" s="217" t="s">
        <v>79</v>
      </c>
      <c r="AY239" s="19" t="s">
        <v>136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9" t="s">
        <v>77</v>
      </c>
      <c r="BK239" s="218">
        <f>ROUND(I239*H239,2)</f>
        <v>0</v>
      </c>
      <c r="BL239" s="19" t="s">
        <v>143</v>
      </c>
      <c r="BM239" s="217" t="s">
        <v>398</v>
      </c>
    </row>
    <row r="240" s="2" customFormat="1">
      <c r="A240" s="40"/>
      <c r="B240" s="41"/>
      <c r="C240" s="42"/>
      <c r="D240" s="219" t="s">
        <v>145</v>
      </c>
      <c r="E240" s="42"/>
      <c r="F240" s="220" t="s">
        <v>399</v>
      </c>
      <c r="G240" s="42"/>
      <c r="H240" s="42"/>
      <c r="I240" s="221"/>
      <c r="J240" s="42"/>
      <c r="K240" s="42"/>
      <c r="L240" s="46"/>
      <c r="M240" s="222"/>
      <c r="N240" s="223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145</v>
      </c>
      <c r="AU240" s="19" t="s">
        <v>79</v>
      </c>
    </row>
    <row r="241" s="13" customFormat="1">
      <c r="A241" s="13"/>
      <c r="B241" s="224"/>
      <c r="C241" s="225"/>
      <c r="D241" s="226" t="s">
        <v>176</v>
      </c>
      <c r="E241" s="227" t="s">
        <v>19</v>
      </c>
      <c r="F241" s="228" t="s">
        <v>400</v>
      </c>
      <c r="G241" s="225"/>
      <c r="H241" s="229">
        <v>92.036000000000001</v>
      </c>
      <c r="I241" s="230"/>
      <c r="J241" s="225"/>
      <c r="K241" s="225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176</v>
      </c>
      <c r="AU241" s="235" t="s">
        <v>79</v>
      </c>
      <c r="AV241" s="13" t="s">
        <v>79</v>
      </c>
      <c r="AW241" s="13" t="s">
        <v>31</v>
      </c>
      <c r="AX241" s="13" t="s">
        <v>69</v>
      </c>
      <c r="AY241" s="235" t="s">
        <v>136</v>
      </c>
    </row>
    <row r="242" s="13" customFormat="1">
      <c r="A242" s="13"/>
      <c r="B242" s="224"/>
      <c r="C242" s="225"/>
      <c r="D242" s="226" t="s">
        <v>176</v>
      </c>
      <c r="E242" s="227" t="s">
        <v>19</v>
      </c>
      <c r="F242" s="228" t="s">
        <v>401</v>
      </c>
      <c r="G242" s="225"/>
      <c r="H242" s="229">
        <v>75.486999999999995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176</v>
      </c>
      <c r="AU242" s="235" t="s">
        <v>79</v>
      </c>
      <c r="AV242" s="13" t="s">
        <v>79</v>
      </c>
      <c r="AW242" s="13" t="s">
        <v>31</v>
      </c>
      <c r="AX242" s="13" t="s">
        <v>69</v>
      </c>
      <c r="AY242" s="235" t="s">
        <v>136</v>
      </c>
    </row>
    <row r="243" s="13" customFormat="1">
      <c r="A243" s="13"/>
      <c r="B243" s="224"/>
      <c r="C243" s="225"/>
      <c r="D243" s="226" t="s">
        <v>176</v>
      </c>
      <c r="E243" s="227" t="s">
        <v>19</v>
      </c>
      <c r="F243" s="228" t="s">
        <v>402</v>
      </c>
      <c r="G243" s="225"/>
      <c r="H243" s="229">
        <v>310.16500000000002</v>
      </c>
      <c r="I243" s="230"/>
      <c r="J243" s="225"/>
      <c r="K243" s="225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176</v>
      </c>
      <c r="AU243" s="235" t="s">
        <v>79</v>
      </c>
      <c r="AV243" s="13" t="s">
        <v>79</v>
      </c>
      <c r="AW243" s="13" t="s">
        <v>31</v>
      </c>
      <c r="AX243" s="13" t="s">
        <v>69</v>
      </c>
      <c r="AY243" s="235" t="s">
        <v>136</v>
      </c>
    </row>
    <row r="244" s="13" customFormat="1">
      <c r="A244" s="13"/>
      <c r="B244" s="224"/>
      <c r="C244" s="225"/>
      <c r="D244" s="226" t="s">
        <v>176</v>
      </c>
      <c r="E244" s="227" t="s">
        <v>19</v>
      </c>
      <c r="F244" s="228" t="s">
        <v>403</v>
      </c>
      <c r="G244" s="225"/>
      <c r="H244" s="229">
        <v>243.16999999999999</v>
      </c>
      <c r="I244" s="230"/>
      <c r="J244" s="225"/>
      <c r="K244" s="225"/>
      <c r="L244" s="231"/>
      <c r="M244" s="232"/>
      <c r="N244" s="233"/>
      <c r="O244" s="233"/>
      <c r="P244" s="233"/>
      <c r="Q244" s="233"/>
      <c r="R244" s="233"/>
      <c r="S244" s="233"/>
      <c r="T244" s="234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5" t="s">
        <v>176</v>
      </c>
      <c r="AU244" s="235" t="s">
        <v>79</v>
      </c>
      <c r="AV244" s="13" t="s">
        <v>79</v>
      </c>
      <c r="AW244" s="13" t="s">
        <v>31</v>
      </c>
      <c r="AX244" s="13" t="s">
        <v>69</v>
      </c>
      <c r="AY244" s="235" t="s">
        <v>136</v>
      </c>
    </row>
    <row r="245" s="14" customFormat="1">
      <c r="A245" s="14"/>
      <c r="B245" s="236"/>
      <c r="C245" s="237"/>
      <c r="D245" s="226" t="s">
        <v>176</v>
      </c>
      <c r="E245" s="238" t="s">
        <v>19</v>
      </c>
      <c r="F245" s="239" t="s">
        <v>178</v>
      </c>
      <c r="G245" s="237"/>
      <c r="H245" s="240">
        <v>720.85799999999995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6" t="s">
        <v>176</v>
      </c>
      <c r="AU245" s="246" t="s">
        <v>79</v>
      </c>
      <c r="AV245" s="14" t="s">
        <v>143</v>
      </c>
      <c r="AW245" s="14" t="s">
        <v>31</v>
      </c>
      <c r="AX245" s="14" t="s">
        <v>77</v>
      </c>
      <c r="AY245" s="246" t="s">
        <v>136</v>
      </c>
    </row>
    <row r="246" s="12" customFormat="1" ht="22.8" customHeight="1">
      <c r="A246" s="12"/>
      <c r="B246" s="190"/>
      <c r="C246" s="191"/>
      <c r="D246" s="192" t="s">
        <v>68</v>
      </c>
      <c r="E246" s="204" t="s">
        <v>404</v>
      </c>
      <c r="F246" s="204" t="s">
        <v>405</v>
      </c>
      <c r="G246" s="191"/>
      <c r="H246" s="191"/>
      <c r="I246" s="194"/>
      <c r="J246" s="205">
        <f>BK246</f>
        <v>0</v>
      </c>
      <c r="K246" s="191"/>
      <c r="L246" s="196"/>
      <c r="M246" s="197"/>
      <c r="N246" s="198"/>
      <c r="O246" s="198"/>
      <c r="P246" s="199">
        <f>SUM(P247:P255)</f>
        <v>0</v>
      </c>
      <c r="Q246" s="198"/>
      <c r="R246" s="199">
        <f>SUM(R247:R255)</f>
        <v>0</v>
      </c>
      <c r="S246" s="198"/>
      <c r="T246" s="200">
        <f>SUM(T247:T255)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1" t="s">
        <v>77</v>
      </c>
      <c r="AT246" s="202" t="s">
        <v>68</v>
      </c>
      <c r="AU246" s="202" t="s">
        <v>77</v>
      </c>
      <c r="AY246" s="201" t="s">
        <v>136</v>
      </c>
      <c r="BK246" s="203">
        <f>SUM(BK247:BK255)</f>
        <v>0</v>
      </c>
    </row>
    <row r="247" s="2" customFormat="1" ht="24.15" customHeight="1">
      <c r="A247" s="40"/>
      <c r="B247" s="41"/>
      <c r="C247" s="206" t="s">
        <v>310</v>
      </c>
      <c r="D247" s="206" t="s">
        <v>138</v>
      </c>
      <c r="E247" s="207" t="s">
        <v>406</v>
      </c>
      <c r="F247" s="208" t="s">
        <v>407</v>
      </c>
      <c r="G247" s="209" t="s">
        <v>218</v>
      </c>
      <c r="H247" s="210">
        <v>237.31299999999999</v>
      </c>
      <c r="I247" s="211"/>
      <c r="J247" s="212">
        <f>ROUND(I247*H247,2)</f>
        <v>0</v>
      </c>
      <c r="K247" s="208" t="s">
        <v>142</v>
      </c>
      <c r="L247" s="46"/>
      <c r="M247" s="213" t="s">
        <v>19</v>
      </c>
      <c r="N247" s="214" t="s">
        <v>40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143</v>
      </c>
      <c r="AT247" s="217" t="s">
        <v>138</v>
      </c>
      <c r="AU247" s="217" t="s">
        <v>79</v>
      </c>
      <c r="AY247" s="19" t="s">
        <v>136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77</v>
      </c>
      <c r="BK247" s="218">
        <f>ROUND(I247*H247,2)</f>
        <v>0</v>
      </c>
      <c r="BL247" s="19" t="s">
        <v>143</v>
      </c>
      <c r="BM247" s="217" t="s">
        <v>408</v>
      </c>
    </row>
    <row r="248" s="2" customFormat="1">
      <c r="A248" s="40"/>
      <c r="B248" s="41"/>
      <c r="C248" s="42"/>
      <c r="D248" s="219" t="s">
        <v>145</v>
      </c>
      <c r="E248" s="42"/>
      <c r="F248" s="220" t="s">
        <v>409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145</v>
      </c>
      <c r="AU248" s="19" t="s">
        <v>79</v>
      </c>
    </row>
    <row r="249" s="2" customFormat="1" ht="21.75" customHeight="1">
      <c r="A249" s="40"/>
      <c r="B249" s="41"/>
      <c r="C249" s="206" t="s">
        <v>410</v>
      </c>
      <c r="D249" s="206" t="s">
        <v>138</v>
      </c>
      <c r="E249" s="207" t="s">
        <v>411</v>
      </c>
      <c r="F249" s="208" t="s">
        <v>412</v>
      </c>
      <c r="G249" s="209" t="s">
        <v>218</v>
      </c>
      <c r="H249" s="210">
        <v>237.31299999999999</v>
      </c>
      <c r="I249" s="211"/>
      <c r="J249" s="212">
        <f>ROUND(I249*H249,2)</f>
        <v>0</v>
      </c>
      <c r="K249" s="208" t="s">
        <v>142</v>
      </c>
      <c r="L249" s="46"/>
      <c r="M249" s="213" t="s">
        <v>19</v>
      </c>
      <c r="N249" s="214" t="s">
        <v>40</v>
      </c>
      <c r="O249" s="86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7" t="s">
        <v>143</v>
      </c>
      <c r="AT249" s="217" t="s">
        <v>138</v>
      </c>
      <c r="AU249" s="217" t="s">
        <v>79</v>
      </c>
      <c r="AY249" s="19" t="s">
        <v>136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9" t="s">
        <v>77</v>
      </c>
      <c r="BK249" s="218">
        <f>ROUND(I249*H249,2)</f>
        <v>0</v>
      </c>
      <c r="BL249" s="19" t="s">
        <v>143</v>
      </c>
      <c r="BM249" s="217" t="s">
        <v>413</v>
      </c>
    </row>
    <row r="250" s="2" customFormat="1">
      <c r="A250" s="40"/>
      <c r="B250" s="41"/>
      <c r="C250" s="42"/>
      <c r="D250" s="219" t="s">
        <v>145</v>
      </c>
      <c r="E250" s="42"/>
      <c r="F250" s="220" t="s">
        <v>414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145</v>
      </c>
      <c r="AU250" s="19" t="s">
        <v>79</v>
      </c>
    </row>
    <row r="251" s="2" customFormat="1" ht="24.15" customHeight="1">
      <c r="A251" s="40"/>
      <c r="B251" s="41"/>
      <c r="C251" s="206" t="s">
        <v>314</v>
      </c>
      <c r="D251" s="206" t="s">
        <v>138</v>
      </c>
      <c r="E251" s="207" t="s">
        <v>415</v>
      </c>
      <c r="F251" s="208" t="s">
        <v>416</v>
      </c>
      <c r="G251" s="209" t="s">
        <v>218</v>
      </c>
      <c r="H251" s="210">
        <v>5932.8249999999998</v>
      </c>
      <c r="I251" s="211"/>
      <c r="J251" s="212">
        <f>ROUND(I251*H251,2)</f>
        <v>0</v>
      </c>
      <c r="K251" s="208" t="s">
        <v>142</v>
      </c>
      <c r="L251" s="46"/>
      <c r="M251" s="213" t="s">
        <v>19</v>
      </c>
      <c r="N251" s="214" t="s">
        <v>40</v>
      </c>
      <c r="O251" s="86"/>
      <c r="P251" s="215">
        <f>O251*H251</f>
        <v>0</v>
      </c>
      <c r="Q251" s="215">
        <v>0</v>
      </c>
      <c r="R251" s="215">
        <f>Q251*H251</f>
        <v>0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143</v>
      </c>
      <c r="AT251" s="217" t="s">
        <v>138</v>
      </c>
      <c r="AU251" s="217" t="s">
        <v>79</v>
      </c>
      <c r="AY251" s="19" t="s">
        <v>136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77</v>
      </c>
      <c r="BK251" s="218">
        <f>ROUND(I251*H251,2)</f>
        <v>0</v>
      </c>
      <c r="BL251" s="19" t="s">
        <v>143</v>
      </c>
      <c r="BM251" s="217" t="s">
        <v>417</v>
      </c>
    </row>
    <row r="252" s="2" customFormat="1">
      <c r="A252" s="40"/>
      <c r="B252" s="41"/>
      <c r="C252" s="42"/>
      <c r="D252" s="219" t="s">
        <v>145</v>
      </c>
      <c r="E252" s="42"/>
      <c r="F252" s="220" t="s">
        <v>418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145</v>
      </c>
      <c r="AU252" s="19" t="s">
        <v>79</v>
      </c>
    </row>
    <row r="253" s="13" customFormat="1">
      <c r="A253" s="13"/>
      <c r="B253" s="224"/>
      <c r="C253" s="225"/>
      <c r="D253" s="226" t="s">
        <v>176</v>
      </c>
      <c r="E253" s="225"/>
      <c r="F253" s="228" t="s">
        <v>419</v>
      </c>
      <c r="G253" s="225"/>
      <c r="H253" s="229">
        <v>5932.8249999999998</v>
      </c>
      <c r="I253" s="230"/>
      <c r="J253" s="225"/>
      <c r="K253" s="225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176</v>
      </c>
      <c r="AU253" s="235" t="s">
        <v>79</v>
      </c>
      <c r="AV253" s="13" t="s">
        <v>79</v>
      </c>
      <c r="AW253" s="13" t="s">
        <v>4</v>
      </c>
      <c r="AX253" s="13" t="s">
        <v>77</v>
      </c>
      <c r="AY253" s="235" t="s">
        <v>136</v>
      </c>
    </row>
    <row r="254" s="2" customFormat="1" ht="24.15" customHeight="1">
      <c r="A254" s="40"/>
      <c r="B254" s="41"/>
      <c r="C254" s="206" t="s">
        <v>420</v>
      </c>
      <c r="D254" s="206" t="s">
        <v>138</v>
      </c>
      <c r="E254" s="207" t="s">
        <v>421</v>
      </c>
      <c r="F254" s="208" t="s">
        <v>422</v>
      </c>
      <c r="G254" s="209" t="s">
        <v>218</v>
      </c>
      <c r="H254" s="210">
        <v>237.31299999999999</v>
      </c>
      <c r="I254" s="211"/>
      <c r="J254" s="212">
        <f>ROUND(I254*H254,2)</f>
        <v>0</v>
      </c>
      <c r="K254" s="208" t="s">
        <v>142</v>
      </c>
      <c r="L254" s="46"/>
      <c r="M254" s="213" t="s">
        <v>19</v>
      </c>
      <c r="N254" s="214" t="s">
        <v>40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143</v>
      </c>
      <c r="AT254" s="217" t="s">
        <v>138</v>
      </c>
      <c r="AU254" s="217" t="s">
        <v>79</v>
      </c>
      <c r="AY254" s="19" t="s">
        <v>136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77</v>
      </c>
      <c r="BK254" s="218">
        <f>ROUND(I254*H254,2)</f>
        <v>0</v>
      </c>
      <c r="BL254" s="19" t="s">
        <v>143</v>
      </c>
      <c r="BM254" s="217" t="s">
        <v>423</v>
      </c>
    </row>
    <row r="255" s="2" customFormat="1">
      <c r="A255" s="40"/>
      <c r="B255" s="41"/>
      <c r="C255" s="42"/>
      <c r="D255" s="219" t="s">
        <v>145</v>
      </c>
      <c r="E255" s="42"/>
      <c r="F255" s="220" t="s">
        <v>424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145</v>
      </c>
      <c r="AU255" s="19" t="s">
        <v>79</v>
      </c>
    </row>
    <row r="256" s="12" customFormat="1" ht="22.8" customHeight="1">
      <c r="A256" s="12"/>
      <c r="B256" s="190"/>
      <c r="C256" s="191"/>
      <c r="D256" s="192" t="s">
        <v>68</v>
      </c>
      <c r="E256" s="204" t="s">
        <v>425</v>
      </c>
      <c r="F256" s="204" t="s">
        <v>426</v>
      </c>
      <c r="G256" s="191"/>
      <c r="H256" s="191"/>
      <c r="I256" s="194"/>
      <c r="J256" s="205">
        <f>BK256</f>
        <v>0</v>
      </c>
      <c r="K256" s="191"/>
      <c r="L256" s="196"/>
      <c r="M256" s="197"/>
      <c r="N256" s="198"/>
      <c r="O256" s="198"/>
      <c r="P256" s="199">
        <f>SUM(P257:P258)</f>
        <v>0</v>
      </c>
      <c r="Q256" s="198"/>
      <c r="R256" s="199">
        <f>SUM(R257:R258)</f>
        <v>0</v>
      </c>
      <c r="S256" s="198"/>
      <c r="T256" s="200">
        <f>SUM(T257:T258)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01" t="s">
        <v>77</v>
      </c>
      <c r="AT256" s="202" t="s">
        <v>68</v>
      </c>
      <c r="AU256" s="202" t="s">
        <v>77</v>
      </c>
      <c r="AY256" s="201" t="s">
        <v>136</v>
      </c>
      <c r="BK256" s="203">
        <f>SUM(BK257:BK258)</f>
        <v>0</v>
      </c>
    </row>
    <row r="257" s="2" customFormat="1" ht="33" customHeight="1">
      <c r="A257" s="40"/>
      <c r="B257" s="41"/>
      <c r="C257" s="206" t="s">
        <v>318</v>
      </c>
      <c r="D257" s="206" t="s">
        <v>138</v>
      </c>
      <c r="E257" s="207" t="s">
        <v>427</v>
      </c>
      <c r="F257" s="208" t="s">
        <v>428</v>
      </c>
      <c r="G257" s="209" t="s">
        <v>218</v>
      </c>
      <c r="H257" s="210">
        <v>237.16399999999999</v>
      </c>
      <c r="I257" s="211"/>
      <c r="J257" s="212">
        <f>ROUND(I257*H257,2)</f>
        <v>0</v>
      </c>
      <c r="K257" s="208" t="s">
        <v>142</v>
      </c>
      <c r="L257" s="46"/>
      <c r="M257" s="213" t="s">
        <v>19</v>
      </c>
      <c r="N257" s="214" t="s">
        <v>40</v>
      </c>
      <c r="O257" s="86"/>
      <c r="P257" s="215">
        <f>O257*H257</f>
        <v>0</v>
      </c>
      <c r="Q257" s="215">
        <v>0</v>
      </c>
      <c r="R257" s="215">
        <f>Q257*H257</f>
        <v>0</v>
      </c>
      <c r="S257" s="215">
        <v>0</v>
      </c>
      <c r="T257" s="216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7" t="s">
        <v>143</v>
      </c>
      <c r="AT257" s="217" t="s">
        <v>138</v>
      </c>
      <c r="AU257" s="217" t="s">
        <v>79</v>
      </c>
      <c r="AY257" s="19" t="s">
        <v>136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9" t="s">
        <v>77</v>
      </c>
      <c r="BK257" s="218">
        <f>ROUND(I257*H257,2)</f>
        <v>0</v>
      </c>
      <c r="BL257" s="19" t="s">
        <v>143</v>
      </c>
      <c r="BM257" s="217" t="s">
        <v>429</v>
      </c>
    </row>
    <row r="258" s="2" customFormat="1">
      <c r="A258" s="40"/>
      <c r="B258" s="41"/>
      <c r="C258" s="42"/>
      <c r="D258" s="219" t="s">
        <v>145</v>
      </c>
      <c r="E258" s="42"/>
      <c r="F258" s="220" t="s">
        <v>430</v>
      </c>
      <c r="G258" s="42"/>
      <c r="H258" s="42"/>
      <c r="I258" s="221"/>
      <c r="J258" s="42"/>
      <c r="K258" s="42"/>
      <c r="L258" s="46"/>
      <c r="M258" s="222"/>
      <c r="N258" s="223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145</v>
      </c>
      <c r="AU258" s="19" t="s">
        <v>79</v>
      </c>
    </row>
    <row r="259" s="12" customFormat="1" ht="25.92" customHeight="1">
      <c r="A259" s="12"/>
      <c r="B259" s="190"/>
      <c r="C259" s="191"/>
      <c r="D259" s="192" t="s">
        <v>68</v>
      </c>
      <c r="E259" s="193" t="s">
        <v>431</v>
      </c>
      <c r="F259" s="193" t="s">
        <v>432</v>
      </c>
      <c r="G259" s="191"/>
      <c r="H259" s="191"/>
      <c r="I259" s="194"/>
      <c r="J259" s="195">
        <f>BK259</f>
        <v>0</v>
      </c>
      <c r="K259" s="191"/>
      <c r="L259" s="196"/>
      <c r="M259" s="197"/>
      <c r="N259" s="198"/>
      <c r="O259" s="198"/>
      <c r="P259" s="199">
        <f>P260+P286+P295+P306+P311+P391+P400+P437+P457+P485+P509+P514+P532+P550</f>
        <v>0</v>
      </c>
      <c r="Q259" s="198"/>
      <c r="R259" s="199">
        <f>R260+R286+R295+R306+R311+R391+R400+R437+R457+R485+R509+R514+R532+R550</f>
        <v>18.088874302309996</v>
      </c>
      <c r="S259" s="198"/>
      <c r="T259" s="200">
        <f>T260+T286+T295+T306+T311+T391+T400+T437+T457+T485+T509+T514+T532+T550</f>
        <v>10.684014999999999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01" t="s">
        <v>79</v>
      </c>
      <c r="AT259" s="202" t="s">
        <v>68</v>
      </c>
      <c r="AU259" s="202" t="s">
        <v>69</v>
      </c>
      <c r="AY259" s="201" t="s">
        <v>136</v>
      </c>
      <c r="BK259" s="203">
        <f>BK260+BK286+BK295+BK306+BK311+BK391+BK400+BK437+BK457+BK485+BK509+BK514+BK532+BK550</f>
        <v>0</v>
      </c>
    </row>
    <row r="260" s="12" customFormat="1" ht="22.8" customHeight="1">
      <c r="A260" s="12"/>
      <c r="B260" s="190"/>
      <c r="C260" s="191"/>
      <c r="D260" s="192" t="s">
        <v>68</v>
      </c>
      <c r="E260" s="204" t="s">
        <v>433</v>
      </c>
      <c r="F260" s="204" t="s">
        <v>434</v>
      </c>
      <c r="G260" s="191"/>
      <c r="H260" s="191"/>
      <c r="I260" s="194"/>
      <c r="J260" s="205">
        <f>BK260</f>
        <v>0</v>
      </c>
      <c r="K260" s="191"/>
      <c r="L260" s="196"/>
      <c r="M260" s="197"/>
      <c r="N260" s="198"/>
      <c r="O260" s="198"/>
      <c r="P260" s="199">
        <f>SUM(P261:P285)</f>
        <v>0</v>
      </c>
      <c r="Q260" s="198"/>
      <c r="R260" s="199">
        <f>SUM(R261:R285)</f>
        <v>3.2546257724999998</v>
      </c>
      <c r="S260" s="198"/>
      <c r="T260" s="200">
        <f>SUM(T261:T285)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1" t="s">
        <v>79</v>
      </c>
      <c r="AT260" s="202" t="s">
        <v>68</v>
      </c>
      <c r="AU260" s="202" t="s">
        <v>77</v>
      </c>
      <c r="AY260" s="201" t="s">
        <v>136</v>
      </c>
      <c r="BK260" s="203">
        <f>SUM(BK261:BK285)</f>
        <v>0</v>
      </c>
    </row>
    <row r="261" s="2" customFormat="1" ht="21.75" customHeight="1">
      <c r="A261" s="40"/>
      <c r="B261" s="41"/>
      <c r="C261" s="206" t="s">
        <v>435</v>
      </c>
      <c r="D261" s="206" t="s">
        <v>138</v>
      </c>
      <c r="E261" s="207" t="s">
        <v>436</v>
      </c>
      <c r="F261" s="208" t="s">
        <v>437</v>
      </c>
      <c r="G261" s="209" t="s">
        <v>141</v>
      </c>
      <c r="H261" s="210">
        <v>741.86000000000001</v>
      </c>
      <c r="I261" s="211"/>
      <c r="J261" s="212">
        <f>ROUND(I261*H261,2)</f>
        <v>0</v>
      </c>
      <c r="K261" s="208" t="s">
        <v>142</v>
      </c>
      <c r="L261" s="46"/>
      <c r="M261" s="213" t="s">
        <v>19</v>
      </c>
      <c r="N261" s="214" t="s">
        <v>40</v>
      </c>
      <c r="O261" s="86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17" t="s">
        <v>221</v>
      </c>
      <c r="AT261" s="217" t="s">
        <v>138</v>
      </c>
      <c r="AU261" s="217" t="s">
        <v>79</v>
      </c>
      <c r="AY261" s="19" t="s">
        <v>136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9" t="s">
        <v>77</v>
      </c>
      <c r="BK261" s="218">
        <f>ROUND(I261*H261,2)</f>
        <v>0</v>
      </c>
      <c r="BL261" s="19" t="s">
        <v>221</v>
      </c>
      <c r="BM261" s="217" t="s">
        <v>438</v>
      </c>
    </row>
    <row r="262" s="2" customFormat="1">
      <c r="A262" s="40"/>
      <c r="B262" s="41"/>
      <c r="C262" s="42"/>
      <c r="D262" s="219" t="s">
        <v>145</v>
      </c>
      <c r="E262" s="42"/>
      <c r="F262" s="220" t="s">
        <v>439</v>
      </c>
      <c r="G262" s="42"/>
      <c r="H262" s="42"/>
      <c r="I262" s="221"/>
      <c r="J262" s="42"/>
      <c r="K262" s="42"/>
      <c r="L262" s="46"/>
      <c r="M262" s="222"/>
      <c r="N262" s="223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145</v>
      </c>
      <c r="AU262" s="19" t="s">
        <v>79</v>
      </c>
    </row>
    <row r="263" s="13" customFormat="1">
      <c r="A263" s="13"/>
      <c r="B263" s="224"/>
      <c r="C263" s="225"/>
      <c r="D263" s="226" t="s">
        <v>176</v>
      </c>
      <c r="E263" s="227" t="s">
        <v>19</v>
      </c>
      <c r="F263" s="228" t="s">
        <v>440</v>
      </c>
      <c r="G263" s="225"/>
      <c r="H263" s="229">
        <v>741.86000000000001</v>
      </c>
      <c r="I263" s="230"/>
      <c r="J263" s="225"/>
      <c r="K263" s="225"/>
      <c r="L263" s="231"/>
      <c r="M263" s="232"/>
      <c r="N263" s="233"/>
      <c r="O263" s="233"/>
      <c r="P263" s="233"/>
      <c r="Q263" s="233"/>
      <c r="R263" s="233"/>
      <c r="S263" s="233"/>
      <c r="T263" s="23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5" t="s">
        <v>176</v>
      </c>
      <c r="AU263" s="235" t="s">
        <v>79</v>
      </c>
      <c r="AV263" s="13" t="s">
        <v>79</v>
      </c>
      <c r="AW263" s="13" t="s">
        <v>31</v>
      </c>
      <c r="AX263" s="13" t="s">
        <v>69</v>
      </c>
      <c r="AY263" s="235" t="s">
        <v>136</v>
      </c>
    </row>
    <row r="264" s="14" customFormat="1">
      <c r="A264" s="14"/>
      <c r="B264" s="236"/>
      <c r="C264" s="237"/>
      <c r="D264" s="226" t="s">
        <v>176</v>
      </c>
      <c r="E264" s="238" t="s">
        <v>19</v>
      </c>
      <c r="F264" s="239" t="s">
        <v>178</v>
      </c>
      <c r="G264" s="237"/>
      <c r="H264" s="240">
        <v>741.86000000000001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6" t="s">
        <v>176</v>
      </c>
      <c r="AU264" s="246" t="s">
        <v>79</v>
      </c>
      <c r="AV264" s="14" t="s">
        <v>143</v>
      </c>
      <c r="AW264" s="14" t="s">
        <v>31</v>
      </c>
      <c r="AX264" s="14" t="s">
        <v>77</v>
      </c>
      <c r="AY264" s="246" t="s">
        <v>136</v>
      </c>
    </row>
    <row r="265" s="2" customFormat="1" ht="16.5" customHeight="1">
      <c r="A265" s="40"/>
      <c r="B265" s="41"/>
      <c r="C265" s="258" t="s">
        <v>441</v>
      </c>
      <c r="D265" s="258" t="s">
        <v>222</v>
      </c>
      <c r="E265" s="259" t="s">
        <v>442</v>
      </c>
      <c r="F265" s="260" t="s">
        <v>443</v>
      </c>
      <c r="G265" s="261" t="s">
        <v>218</v>
      </c>
      <c r="H265" s="262">
        <v>0.223</v>
      </c>
      <c r="I265" s="263"/>
      <c r="J265" s="264">
        <f>ROUND(I265*H265,2)</f>
        <v>0</v>
      </c>
      <c r="K265" s="260" t="s">
        <v>225</v>
      </c>
      <c r="L265" s="265"/>
      <c r="M265" s="266" t="s">
        <v>19</v>
      </c>
      <c r="N265" s="267" t="s">
        <v>40</v>
      </c>
      <c r="O265" s="86"/>
      <c r="P265" s="215">
        <f>O265*H265</f>
        <v>0</v>
      </c>
      <c r="Q265" s="215">
        <v>1</v>
      </c>
      <c r="R265" s="215">
        <f>Q265*H265</f>
        <v>0.223</v>
      </c>
      <c r="S265" s="215">
        <v>0</v>
      </c>
      <c r="T265" s="21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7" t="s">
        <v>265</v>
      </c>
      <c r="AT265" s="217" t="s">
        <v>222</v>
      </c>
      <c r="AU265" s="217" t="s">
        <v>79</v>
      </c>
      <c r="AY265" s="19" t="s">
        <v>136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9" t="s">
        <v>77</v>
      </c>
      <c r="BK265" s="218">
        <f>ROUND(I265*H265,2)</f>
        <v>0</v>
      </c>
      <c r="BL265" s="19" t="s">
        <v>221</v>
      </c>
      <c r="BM265" s="217" t="s">
        <v>444</v>
      </c>
    </row>
    <row r="266" s="13" customFormat="1">
      <c r="A266" s="13"/>
      <c r="B266" s="224"/>
      <c r="C266" s="225"/>
      <c r="D266" s="226" t="s">
        <v>176</v>
      </c>
      <c r="E266" s="227" t="s">
        <v>19</v>
      </c>
      <c r="F266" s="228" t="s">
        <v>445</v>
      </c>
      <c r="G266" s="225"/>
      <c r="H266" s="229">
        <v>0.223</v>
      </c>
      <c r="I266" s="230"/>
      <c r="J266" s="225"/>
      <c r="K266" s="225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176</v>
      </c>
      <c r="AU266" s="235" t="s">
        <v>79</v>
      </c>
      <c r="AV266" s="13" t="s">
        <v>79</v>
      </c>
      <c r="AW266" s="13" t="s">
        <v>31</v>
      </c>
      <c r="AX266" s="13" t="s">
        <v>69</v>
      </c>
      <c r="AY266" s="235" t="s">
        <v>136</v>
      </c>
    </row>
    <row r="267" s="14" customFormat="1">
      <c r="A267" s="14"/>
      <c r="B267" s="236"/>
      <c r="C267" s="237"/>
      <c r="D267" s="226" t="s">
        <v>176</v>
      </c>
      <c r="E267" s="238" t="s">
        <v>19</v>
      </c>
      <c r="F267" s="239" t="s">
        <v>178</v>
      </c>
      <c r="G267" s="237"/>
      <c r="H267" s="240">
        <v>0.223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176</v>
      </c>
      <c r="AU267" s="246" t="s">
        <v>79</v>
      </c>
      <c r="AV267" s="14" t="s">
        <v>143</v>
      </c>
      <c r="AW267" s="14" t="s">
        <v>31</v>
      </c>
      <c r="AX267" s="14" t="s">
        <v>77</v>
      </c>
      <c r="AY267" s="246" t="s">
        <v>136</v>
      </c>
    </row>
    <row r="268" s="2" customFormat="1" ht="16.5" customHeight="1">
      <c r="A268" s="40"/>
      <c r="B268" s="41"/>
      <c r="C268" s="206" t="s">
        <v>446</v>
      </c>
      <c r="D268" s="206" t="s">
        <v>138</v>
      </c>
      <c r="E268" s="207" t="s">
        <v>447</v>
      </c>
      <c r="F268" s="208" t="s">
        <v>448</v>
      </c>
      <c r="G268" s="209" t="s">
        <v>141</v>
      </c>
      <c r="H268" s="210">
        <v>422.93000000000001</v>
      </c>
      <c r="I268" s="211"/>
      <c r="J268" s="212">
        <f>ROUND(I268*H268,2)</f>
        <v>0</v>
      </c>
      <c r="K268" s="208" t="s">
        <v>142</v>
      </c>
      <c r="L268" s="46"/>
      <c r="M268" s="213" t="s">
        <v>19</v>
      </c>
      <c r="N268" s="214" t="s">
        <v>40</v>
      </c>
      <c r="O268" s="86"/>
      <c r="P268" s="215">
        <f>O268*H268</f>
        <v>0</v>
      </c>
      <c r="Q268" s="215">
        <v>0</v>
      </c>
      <c r="R268" s="215">
        <f>Q268*H268</f>
        <v>0</v>
      </c>
      <c r="S268" s="215">
        <v>0</v>
      </c>
      <c r="T268" s="21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7" t="s">
        <v>221</v>
      </c>
      <c r="AT268" s="217" t="s">
        <v>138</v>
      </c>
      <c r="AU268" s="217" t="s">
        <v>79</v>
      </c>
      <c r="AY268" s="19" t="s">
        <v>136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9" t="s">
        <v>77</v>
      </c>
      <c r="BK268" s="218">
        <f>ROUND(I268*H268,2)</f>
        <v>0</v>
      </c>
      <c r="BL268" s="19" t="s">
        <v>221</v>
      </c>
      <c r="BM268" s="217" t="s">
        <v>449</v>
      </c>
    </row>
    <row r="269" s="2" customFormat="1">
      <c r="A269" s="40"/>
      <c r="B269" s="41"/>
      <c r="C269" s="42"/>
      <c r="D269" s="219" t="s">
        <v>145</v>
      </c>
      <c r="E269" s="42"/>
      <c r="F269" s="220" t="s">
        <v>450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145</v>
      </c>
      <c r="AU269" s="19" t="s">
        <v>79</v>
      </c>
    </row>
    <row r="270" s="2" customFormat="1" ht="16.5" customHeight="1">
      <c r="A270" s="40"/>
      <c r="B270" s="41"/>
      <c r="C270" s="258" t="s">
        <v>336</v>
      </c>
      <c r="D270" s="258" t="s">
        <v>222</v>
      </c>
      <c r="E270" s="259" t="s">
        <v>451</v>
      </c>
      <c r="F270" s="260" t="s">
        <v>452</v>
      </c>
      <c r="G270" s="261" t="s">
        <v>141</v>
      </c>
      <c r="H270" s="262">
        <v>486.37</v>
      </c>
      <c r="I270" s="263"/>
      <c r="J270" s="264">
        <f>ROUND(I270*H270,2)</f>
        <v>0</v>
      </c>
      <c r="K270" s="260" t="s">
        <v>225</v>
      </c>
      <c r="L270" s="265"/>
      <c r="M270" s="266" t="s">
        <v>19</v>
      </c>
      <c r="N270" s="267" t="s">
        <v>40</v>
      </c>
      <c r="O270" s="86"/>
      <c r="P270" s="215">
        <f>O270*H270</f>
        <v>0</v>
      </c>
      <c r="Q270" s="215">
        <v>0.0016999999999999999</v>
      </c>
      <c r="R270" s="215">
        <f>Q270*H270</f>
        <v>0.82682899999999993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265</v>
      </c>
      <c r="AT270" s="217" t="s">
        <v>222</v>
      </c>
      <c r="AU270" s="217" t="s">
        <v>79</v>
      </c>
      <c r="AY270" s="19" t="s">
        <v>136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77</v>
      </c>
      <c r="BK270" s="218">
        <f>ROUND(I270*H270,2)</f>
        <v>0</v>
      </c>
      <c r="BL270" s="19" t="s">
        <v>221</v>
      </c>
      <c r="BM270" s="217" t="s">
        <v>453</v>
      </c>
    </row>
    <row r="271" s="13" customFormat="1">
      <c r="A271" s="13"/>
      <c r="B271" s="224"/>
      <c r="C271" s="225"/>
      <c r="D271" s="226" t="s">
        <v>176</v>
      </c>
      <c r="E271" s="227" t="s">
        <v>19</v>
      </c>
      <c r="F271" s="228" t="s">
        <v>454</v>
      </c>
      <c r="G271" s="225"/>
      <c r="H271" s="229">
        <v>486.37</v>
      </c>
      <c r="I271" s="230"/>
      <c r="J271" s="225"/>
      <c r="K271" s="225"/>
      <c r="L271" s="231"/>
      <c r="M271" s="232"/>
      <c r="N271" s="233"/>
      <c r="O271" s="233"/>
      <c r="P271" s="233"/>
      <c r="Q271" s="233"/>
      <c r="R271" s="233"/>
      <c r="S271" s="233"/>
      <c r="T271" s="23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5" t="s">
        <v>176</v>
      </c>
      <c r="AU271" s="235" t="s">
        <v>79</v>
      </c>
      <c r="AV271" s="13" t="s">
        <v>79</v>
      </c>
      <c r="AW271" s="13" t="s">
        <v>31</v>
      </c>
      <c r="AX271" s="13" t="s">
        <v>69</v>
      </c>
      <c r="AY271" s="235" t="s">
        <v>136</v>
      </c>
    </row>
    <row r="272" s="14" customFormat="1">
      <c r="A272" s="14"/>
      <c r="B272" s="236"/>
      <c r="C272" s="237"/>
      <c r="D272" s="226" t="s">
        <v>176</v>
      </c>
      <c r="E272" s="238" t="s">
        <v>19</v>
      </c>
      <c r="F272" s="239" t="s">
        <v>178</v>
      </c>
      <c r="G272" s="237"/>
      <c r="H272" s="240">
        <v>486.37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6" t="s">
        <v>176</v>
      </c>
      <c r="AU272" s="246" t="s">
        <v>79</v>
      </c>
      <c r="AV272" s="14" t="s">
        <v>143</v>
      </c>
      <c r="AW272" s="14" t="s">
        <v>31</v>
      </c>
      <c r="AX272" s="14" t="s">
        <v>77</v>
      </c>
      <c r="AY272" s="246" t="s">
        <v>136</v>
      </c>
    </row>
    <row r="273" s="2" customFormat="1" ht="16.5" customHeight="1">
      <c r="A273" s="40"/>
      <c r="B273" s="41"/>
      <c r="C273" s="206" t="s">
        <v>455</v>
      </c>
      <c r="D273" s="206" t="s">
        <v>138</v>
      </c>
      <c r="E273" s="207" t="s">
        <v>456</v>
      </c>
      <c r="F273" s="208" t="s">
        <v>457</v>
      </c>
      <c r="G273" s="209" t="s">
        <v>141</v>
      </c>
      <c r="H273" s="210">
        <v>370.93000000000001</v>
      </c>
      <c r="I273" s="211"/>
      <c r="J273" s="212">
        <f>ROUND(I273*H273,2)</f>
        <v>0</v>
      </c>
      <c r="K273" s="208" t="s">
        <v>142</v>
      </c>
      <c r="L273" s="46"/>
      <c r="M273" s="213" t="s">
        <v>19</v>
      </c>
      <c r="N273" s="214" t="s">
        <v>40</v>
      </c>
      <c r="O273" s="86"/>
      <c r="P273" s="215">
        <f>O273*H273</f>
        <v>0</v>
      </c>
      <c r="Q273" s="215">
        <v>0.00039825</v>
      </c>
      <c r="R273" s="215">
        <f>Q273*H273</f>
        <v>0.14772287249999999</v>
      </c>
      <c r="S273" s="215">
        <v>0</v>
      </c>
      <c r="T273" s="216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221</v>
      </c>
      <c r="AT273" s="217" t="s">
        <v>138</v>
      </c>
      <c r="AU273" s="217" t="s">
        <v>79</v>
      </c>
      <c r="AY273" s="19" t="s">
        <v>136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77</v>
      </c>
      <c r="BK273" s="218">
        <f>ROUND(I273*H273,2)</f>
        <v>0</v>
      </c>
      <c r="BL273" s="19" t="s">
        <v>221</v>
      </c>
      <c r="BM273" s="217" t="s">
        <v>458</v>
      </c>
    </row>
    <row r="274" s="2" customFormat="1">
      <c r="A274" s="40"/>
      <c r="B274" s="41"/>
      <c r="C274" s="42"/>
      <c r="D274" s="219" t="s">
        <v>145</v>
      </c>
      <c r="E274" s="42"/>
      <c r="F274" s="220" t="s">
        <v>459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145</v>
      </c>
      <c r="AU274" s="19" t="s">
        <v>79</v>
      </c>
    </row>
    <row r="275" s="2" customFormat="1" ht="24.15" customHeight="1">
      <c r="A275" s="40"/>
      <c r="B275" s="41"/>
      <c r="C275" s="258" t="s">
        <v>341</v>
      </c>
      <c r="D275" s="258" t="s">
        <v>222</v>
      </c>
      <c r="E275" s="259" t="s">
        <v>460</v>
      </c>
      <c r="F275" s="260" t="s">
        <v>461</v>
      </c>
      <c r="G275" s="261" t="s">
        <v>141</v>
      </c>
      <c r="H275" s="262">
        <v>426.56999999999999</v>
      </c>
      <c r="I275" s="263"/>
      <c r="J275" s="264">
        <f>ROUND(I275*H275,2)</f>
        <v>0</v>
      </c>
      <c r="K275" s="260" t="s">
        <v>225</v>
      </c>
      <c r="L275" s="265"/>
      <c r="M275" s="266" t="s">
        <v>19</v>
      </c>
      <c r="N275" s="267" t="s">
        <v>40</v>
      </c>
      <c r="O275" s="86"/>
      <c r="P275" s="215">
        <f>O275*H275</f>
        <v>0</v>
      </c>
      <c r="Q275" s="215">
        <v>0.0047999999999999996</v>
      </c>
      <c r="R275" s="215">
        <f>Q275*H275</f>
        <v>2.0475359999999996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265</v>
      </c>
      <c r="AT275" s="217" t="s">
        <v>222</v>
      </c>
      <c r="AU275" s="217" t="s">
        <v>79</v>
      </c>
      <c r="AY275" s="19" t="s">
        <v>136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77</v>
      </c>
      <c r="BK275" s="218">
        <f>ROUND(I275*H275,2)</f>
        <v>0</v>
      </c>
      <c r="BL275" s="19" t="s">
        <v>221</v>
      </c>
      <c r="BM275" s="217" t="s">
        <v>462</v>
      </c>
    </row>
    <row r="276" s="13" customFormat="1">
      <c r="A276" s="13"/>
      <c r="B276" s="224"/>
      <c r="C276" s="225"/>
      <c r="D276" s="226" t="s">
        <v>176</v>
      </c>
      <c r="E276" s="227" t="s">
        <v>19</v>
      </c>
      <c r="F276" s="228" t="s">
        <v>463</v>
      </c>
      <c r="G276" s="225"/>
      <c r="H276" s="229">
        <v>426.56999999999999</v>
      </c>
      <c r="I276" s="230"/>
      <c r="J276" s="225"/>
      <c r="K276" s="225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176</v>
      </c>
      <c r="AU276" s="235" t="s">
        <v>79</v>
      </c>
      <c r="AV276" s="13" t="s">
        <v>79</v>
      </c>
      <c r="AW276" s="13" t="s">
        <v>31</v>
      </c>
      <c r="AX276" s="13" t="s">
        <v>69</v>
      </c>
      <c r="AY276" s="235" t="s">
        <v>136</v>
      </c>
    </row>
    <row r="277" s="14" customFormat="1">
      <c r="A277" s="14"/>
      <c r="B277" s="236"/>
      <c r="C277" s="237"/>
      <c r="D277" s="226" t="s">
        <v>176</v>
      </c>
      <c r="E277" s="238" t="s">
        <v>19</v>
      </c>
      <c r="F277" s="239" t="s">
        <v>178</v>
      </c>
      <c r="G277" s="237"/>
      <c r="H277" s="240">
        <v>426.56999999999999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176</v>
      </c>
      <c r="AU277" s="246" t="s">
        <v>79</v>
      </c>
      <c r="AV277" s="14" t="s">
        <v>143</v>
      </c>
      <c r="AW277" s="14" t="s">
        <v>31</v>
      </c>
      <c r="AX277" s="14" t="s">
        <v>77</v>
      </c>
      <c r="AY277" s="246" t="s">
        <v>136</v>
      </c>
    </row>
    <row r="278" s="2" customFormat="1" ht="16.5" customHeight="1">
      <c r="A278" s="40"/>
      <c r="B278" s="41"/>
      <c r="C278" s="206" t="s">
        <v>464</v>
      </c>
      <c r="D278" s="206" t="s">
        <v>138</v>
      </c>
      <c r="E278" s="207" t="s">
        <v>465</v>
      </c>
      <c r="F278" s="208" t="s">
        <v>466</v>
      </c>
      <c r="G278" s="209" t="s">
        <v>200</v>
      </c>
      <c r="H278" s="210">
        <v>15</v>
      </c>
      <c r="I278" s="211"/>
      <c r="J278" s="212">
        <f>ROUND(I278*H278,2)</f>
        <v>0</v>
      </c>
      <c r="K278" s="208" t="s">
        <v>142</v>
      </c>
      <c r="L278" s="46"/>
      <c r="M278" s="213" t="s">
        <v>19</v>
      </c>
      <c r="N278" s="214" t="s">
        <v>40</v>
      </c>
      <c r="O278" s="86"/>
      <c r="P278" s="215">
        <f>O278*H278</f>
        <v>0</v>
      </c>
      <c r="Q278" s="215">
        <v>3.1059999999999997E-05</v>
      </c>
      <c r="R278" s="215">
        <f>Q278*H278</f>
        <v>0.00046589999999999994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221</v>
      </c>
      <c r="AT278" s="217" t="s">
        <v>138</v>
      </c>
      <c r="AU278" s="217" t="s">
        <v>79</v>
      </c>
      <c r="AY278" s="19" t="s">
        <v>136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77</v>
      </c>
      <c r="BK278" s="218">
        <f>ROUND(I278*H278,2)</f>
        <v>0</v>
      </c>
      <c r="BL278" s="19" t="s">
        <v>221</v>
      </c>
      <c r="BM278" s="217" t="s">
        <v>467</v>
      </c>
    </row>
    <row r="279" s="2" customFormat="1">
      <c r="A279" s="40"/>
      <c r="B279" s="41"/>
      <c r="C279" s="42"/>
      <c r="D279" s="219" t="s">
        <v>145</v>
      </c>
      <c r="E279" s="42"/>
      <c r="F279" s="220" t="s">
        <v>468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145</v>
      </c>
      <c r="AU279" s="19" t="s">
        <v>79</v>
      </c>
    </row>
    <row r="280" s="2" customFormat="1" ht="24.15" customHeight="1">
      <c r="A280" s="40"/>
      <c r="B280" s="41"/>
      <c r="C280" s="258" t="s">
        <v>469</v>
      </c>
      <c r="D280" s="258" t="s">
        <v>222</v>
      </c>
      <c r="E280" s="259" t="s">
        <v>460</v>
      </c>
      <c r="F280" s="260" t="s">
        <v>461</v>
      </c>
      <c r="G280" s="261" t="s">
        <v>141</v>
      </c>
      <c r="H280" s="262">
        <v>1.8899999999999999</v>
      </c>
      <c r="I280" s="263"/>
      <c r="J280" s="264">
        <f>ROUND(I280*H280,2)</f>
        <v>0</v>
      </c>
      <c r="K280" s="260" t="s">
        <v>225</v>
      </c>
      <c r="L280" s="265"/>
      <c r="M280" s="266" t="s">
        <v>19</v>
      </c>
      <c r="N280" s="267" t="s">
        <v>40</v>
      </c>
      <c r="O280" s="86"/>
      <c r="P280" s="215">
        <f>O280*H280</f>
        <v>0</v>
      </c>
      <c r="Q280" s="215">
        <v>0.0047999999999999996</v>
      </c>
      <c r="R280" s="215">
        <f>Q280*H280</f>
        <v>0.0090719999999999985</v>
      </c>
      <c r="S280" s="215">
        <v>0</v>
      </c>
      <c r="T280" s="216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7" t="s">
        <v>265</v>
      </c>
      <c r="AT280" s="217" t="s">
        <v>222</v>
      </c>
      <c r="AU280" s="217" t="s">
        <v>79</v>
      </c>
      <c r="AY280" s="19" t="s">
        <v>136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9" t="s">
        <v>77</v>
      </c>
      <c r="BK280" s="218">
        <f>ROUND(I280*H280,2)</f>
        <v>0</v>
      </c>
      <c r="BL280" s="19" t="s">
        <v>221</v>
      </c>
      <c r="BM280" s="217" t="s">
        <v>470</v>
      </c>
    </row>
    <row r="281" s="13" customFormat="1">
      <c r="A281" s="13"/>
      <c r="B281" s="224"/>
      <c r="C281" s="225"/>
      <c r="D281" s="226" t="s">
        <v>176</v>
      </c>
      <c r="E281" s="225"/>
      <c r="F281" s="228" t="s">
        <v>471</v>
      </c>
      <c r="G281" s="225"/>
      <c r="H281" s="229">
        <v>1.8899999999999999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176</v>
      </c>
      <c r="AU281" s="235" t="s">
        <v>79</v>
      </c>
      <c r="AV281" s="13" t="s">
        <v>79</v>
      </c>
      <c r="AW281" s="13" t="s">
        <v>4</v>
      </c>
      <c r="AX281" s="13" t="s">
        <v>77</v>
      </c>
      <c r="AY281" s="235" t="s">
        <v>136</v>
      </c>
    </row>
    <row r="282" s="2" customFormat="1" ht="24.15" customHeight="1">
      <c r="A282" s="40"/>
      <c r="B282" s="41"/>
      <c r="C282" s="206" t="s">
        <v>472</v>
      </c>
      <c r="D282" s="206" t="s">
        <v>138</v>
      </c>
      <c r="E282" s="207" t="s">
        <v>473</v>
      </c>
      <c r="F282" s="208" t="s">
        <v>474</v>
      </c>
      <c r="G282" s="209" t="s">
        <v>218</v>
      </c>
      <c r="H282" s="210">
        <v>3.2549999999999999</v>
      </c>
      <c r="I282" s="211"/>
      <c r="J282" s="212">
        <f>ROUND(I282*H282,2)</f>
        <v>0</v>
      </c>
      <c r="K282" s="208" t="s">
        <v>142</v>
      </c>
      <c r="L282" s="46"/>
      <c r="M282" s="213" t="s">
        <v>19</v>
      </c>
      <c r="N282" s="214" t="s">
        <v>40</v>
      </c>
      <c r="O282" s="86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7" t="s">
        <v>221</v>
      </c>
      <c r="AT282" s="217" t="s">
        <v>138</v>
      </c>
      <c r="AU282" s="217" t="s">
        <v>79</v>
      </c>
      <c r="AY282" s="19" t="s">
        <v>136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9" t="s">
        <v>77</v>
      </c>
      <c r="BK282" s="218">
        <f>ROUND(I282*H282,2)</f>
        <v>0</v>
      </c>
      <c r="BL282" s="19" t="s">
        <v>221</v>
      </c>
      <c r="BM282" s="217" t="s">
        <v>475</v>
      </c>
    </row>
    <row r="283" s="2" customFormat="1">
      <c r="A283" s="40"/>
      <c r="B283" s="41"/>
      <c r="C283" s="42"/>
      <c r="D283" s="219" t="s">
        <v>145</v>
      </c>
      <c r="E283" s="42"/>
      <c r="F283" s="220" t="s">
        <v>476</v>
      </c>
      <c r="G283" s="42"/>
      <c r="H283" s="42"/>
      <c r="I283" s="221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145</v>
      </c>
      <c r="AU283" s="19" t="s">
        <v>79</v>
      </c>
    </row>
    <row r="284" s="2" customFormat="1" ht="33" customHeight="1">
      <c r="A284" s="40"/>
      <c r="B284" s="41"/>
      <c r="C284" s="206" t="s">
        <v>477</v>
      </c>
      <c r="D284" s="206" t="s">
        <v>138</v>
      </c>
      <c r="E284" s="207" t="s">
        <v>478</v>
      </c>
      <c r="F284" s="208" t="s">
        <v>479</v>
      </c>
      <c r="G284" s="209" t="s">
        <v>218</v>
      </c>
      <c r="H284" s="210">
        <v>3.2549999999999999</v>
      </c>
      <c r="I284" s="211"/>
      <c r="J284" s="212">
        <f>ROUND(I284*H284,2)</f>
        <v>0</v>
      </c>
      <c r="K284" s="208" t="s">
        <v>142</v>
      </c>
      <c r="L284" s="46"/>
      <c r="M284" s="213" t="s">
        <v>19</v>
      </c>
      <c r="N284" s="214" t="s">
        <v>40</v>
      </c>
      <c r="O284" s="86"/>
      <c r="P284" s="215">
        <f>O284*H284</f>
        <v>0</v>
      </c>
      <c r="Q284" s="215">
        <v>0</v>
      </c>
      <c r="R284" s="215">
        <f>Q284*H284</f>
        <v>0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221</v>
      </c>
      <c r="AT284" s="217" t="s">
        <v>138</v>
      </c>
      <c r="AU284" s="217" t="s">
        <v>79</v>
      </c>
      <c r="AY284" s="19" t="s">
        <v>136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77</v>
      </c>
      <c r="BK284" s="218">
        <f>ROUND(I284*H284,2)</f>
        <v>0</v>
      </c>
      <c r="BL284" s="19" t="s">
        <v>221</v>
      </c>
      <c r="BM284" s="217" t="s">
        <v>480</v>
      </c>
    </row>
    <row r="285" s="2" customFormat="1">
      <c r="A285" s="40"/>
      <c r="B285" s="41"/>
      <c r="C285" s="42"/>
      <c r="D285" s="219" t="s">
        <v>145</v>
      </c>
      <c r="E285" s="42"/>
      <c r="F285" s="220" t="s">
        <v>481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145</v>
      </c>
      <c r="AU285" s="19" t="s">
        <v>79</v>
      </c>
    </row>
    <row r="286" s="12" customFormat="1" ht="22.8" customHeight="1">
      <c r="A286" s="12"/>
      <c r="B286" s="190"/>
      <c r="C286" s="191"/>
      <c r="D286" s="192" t="s">
        <v>68</v>
      </c>
      <c r="E286" s="204" t="s">
        <v>482</v>
      </c>
      <c r="F286" s="204" t="s">
        <v>483</v>
      </c>
      <c r="G286" s="191"/>
      <c r="H286" s="191"/>
      <c r="I286" s="194"/>
      <c r="J286" s="205">
        <f>BK286</f>
        <v>0</v>
      </c>
      <c r="K286" s="191"/>
      <c r="L286" s="196"/>
      <c r="M286" s="197"/>
      <c r="N286" s="198"/>
      <c r="O286" s="198"/>
      <c r="P286" s="199">
        <f>SUM(P287:P294)</f>
        <v>0</v>
      </c>
      <c r="Q286" s="198"/>
      <c r="R286" s="199">
        <f>SUM(R287:R294)</f>
        <v>0.0090000000000000011</v>
      </c>
      <c r="S286" s="198"/>
      <c r="T286" s="200">
        <f>SUM(T287:T294)</f>
        <v>0.12678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1" t="s">
        <v>79</v>
      </c>
      <c r="AT286" s="202" t="s">
        <v>68</v>
      </c>
      <c r="AU286" s="202" t="s">
        <v>77</v>
      </c>
      <c r="AY286" s="201" t="s">
        <v>136</v>
      </c>
      <c r="BK286" s="203">
        <f>SUM(BK287:BK294)</f>
        <v>0</v>
      </c>
    </row>
    <row r="287" s="2" customFormat="1" ht="16.5" customHeight="1">
      <c r="A287" s="40"/>
      <c r="B287" s="41"/>
      <c r="C287" s="206" t="s">
        <v>484</v>
      </c>
      <c r="D287" s="206" t="s">
        <v>138</v>
      </c>
      <c r="E287" s="207" t="s">
        <v>485</v>
      </c>
      <c r="F287" s="208" t="s">
        <v>486</v>
      </c>
      <c r="G287" s="209" t="s">
        <v>200</v>
      </c>
      <c r="H287" s="210">
        <v>6</v>
      </c>
      <c r="I287" s="211"/>
      <c r="J287" s="212">
        <f>ROUND(I287*H287,2)</f>
        <v>0</v>
      </c>
      <c r="K287" s="208" t="s">
        <v>142</v>
      </c>
      <c r="L287" s="46"/>
      <c r="M287" s="213" t="s">
        <v>19</v>
      </c>
      <c r="N287" s="214" t="s">
        <v>40</v>
      </c>
      <c r="O287" s="86"/>
      <c r="P287" s="215">
        <f>O287*H287</f>
        <v>0</v>
      </c>
      <c r="Q287" s="215">
        <v>0.0015</v>
      </c>
      <c r="R287" s="215">
        <f>Q287*H287</f>
        <v>0.0090000000000000011</v>
      </c>
      <c r="S287" s="215">
        <v>0</v>
      </c>
      <c r="T287" s="216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7" t="s">
        <v>221</v>
      </c>
      <c r="AT287" s="217" t="s">
        <v>138</v>
      </c>
      <c r="AU287" s="217" t="s">
        <v>79</v>
      </c>
      <c r="AY287" s="19" t="s">
        <v>136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9" t="s">
        <v>77</v>
      </c>
      <c r="BK287" s="218">
        <f>ROUND(I287*H287,2)</f>
        <v>0</v>
      </c>
      <c r="BL287" s="19" t="s">
        <v>221</v>
      </c>
      <c r="BM287" s="217" t="s">
        <v>487</v>
      </c>
    </row>
    <row r="288" s="2" customFormat="1">
      <c r="A288" s="40"/>
      <c r="B288" s="41"/>
      <c r="C288" s="42"/>
      <c r="D288" s="219" t="s">
        <v>145</v>
      </c>
      <c r="E288" s="42"/>
      <c r="F288" s="220" t="s">
        <v>488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145</v>
      </c>
      <c r="AU288" s="19" t="s">
        <v>79</v>
      </c>
    </row>
    <row r="289" s="2" customFormat="1" ht="16.5" customHeight="1">
      <c r="A289" s="40"/>
      <c r="B289" s="41"/>
      <c r="C289" s="206" t="s">
        <v>489</v>
      </c>
      <c r="D289" s="206" t="s">
        <v>138</v>
      </c>
      <c r="E289" s="207" t="s">
        <v>490</v>
      </c>
      <c r="F289" s="208" t="s">
        <v>491</v>
      </c>
      <c r="G289" s="209" t="s">
        <v>200</v>
      </c>
      <c r="H289" s="210">
        <v>6</v>
      </c>
      <c r="I289" s="211"/>
      <c r="J289" s="212">
        <f>ROUND(I289*H289,2)</f>
        <v>0</v>
      </c>
      <c r="K289" s="208" t="s">
        <v>142</v>
      </c>
      <c r="L289" s="46"/>
      <c r="M289" s="213" t="s">
        <v>19</v>
      </c>
      <c r="N289" s="214" t="s">
        <v>40</v>
      </c>
      <c r="O289" s="86"/>
      <c r="P289" s="215">
        <f>O289*H289</f>
        <v>0</v>
      </c>
      <c r="Q289" s="215">
        <v>0</v>
      </c>
      <c r="R289" s="215">
        <f>Q289*H289</f>
        <v>0</v>
      </c>
      <c r="S289" s="215">
        <v>0.021129999999999999</v>
      </c>
      <c r="T289" s="216">
        <f>S289*H289</f>
        <v>0.12678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221</v>
      </c>
      <c r="AT289" s="217" t="s">
        <v>138</v>
      </c>
      <c r="AU289" s="217" t="s">
        <v>79</v>
      </c>
      <c r="AY289" s="19" t="s">
        <v>136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77</v>
      </c>
      <c r="BK289" s="218">
        <f>ROUND(I289*H289,2)</f>
        <v>0</v>
      </c>
      <c r="BL289" s="19" t="s">
        <v>221</v>
      </c>
      <c r="BM289" s="217" t="s">
        <v>492</v>
      </c>
    </row>
    <row r="290" s="2" customFormat="1">
      <c r="A290" s="40"/>
      <c r="B290" s="41"/>
      <c r="C290" s="42"/>
      <c r="D290" s="219" t="s">
        <v>145</v>
      </c>
      <c r="E290" s="42"/>
      <c r="F290" s="220" t="s">
        <v>493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145</v>
      </c>
      <c r="AU290" s="19" t="s">
        <v>79</v>
      </c>
    </row>
    <row r="291" s="2" customFormat="1" ht="24.15" customHeight="1">
      <c r="A291" s="40"/>
      <c r="B291" s="41"/>
      <c r="C291" s="206" t="s">
        <v>494</v>
      </c>
      <c r="D291" s="206" t="s">
        <v>138</v>
      </c>
      <c r="E291" s="207" t="s">
        <v>495</v>
      </c>
      <c r="F291" s="208" t="s">
        <v>496</v>
      </c>
      <c r="G291" s="209" t="s">
        <v>218</v>
      </c>
      <c r="H291" s="210">
        <v>0.0089999999999999993</v>
      </c>
      <c r="I291" s="211"/>
      <c r="J291" s="212">
        <f>ROUND(I291*H291,2)</f>
        <v>0</v>
      </c>
      <c r="K291" s="208" t="s">
        <v>142</v>
      </c>
      <c r="L291" s="46"/>
      <c r="M291" s="213" t="s">
        <v>19</v>
      </c>
      <c r="N291" s="214" t="s">
        <v>40</v>
      </c>
      <c r="O291" s="86"/>
      <c r="P291" s="215">
        <f>O291*H291</f>
        <v>0</v>
      </c>
      <c r="Q291" s="215">
        <v>0</v>
      </c>
      <c r="R291" s="215">
        <f>Q291*H291</f>
        <v>0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221</v>
      </c>
      <c r="AT291" s="217" t="s">
        <v>138</v>
      </c>
      <c r="AU291" s="217" t="s">
        <v>79</v>
      </c>
      <c r="AY291" s="19" t="s">
        <v>136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77</v>
      </c>
      <c r="BK291" s="218">
        <f>ROUND(I291*H291,2)</f>
        <v>0</v>
      </c>
      <c r="BL291" s="19" t="s">
        <v>221</v>
      </c>
      <c r="BM291" s="217" t="s">
        <v>497</v>
      </c>
    </row>
    <row r="292" s="2" customFormat="1">
      <c r="A292" s="40"/>
      <c r="B292" s="41"/>
      <c r="C292" s="42"/>
      <c r="D292" s="219" t="s">
        <v>145</v>
      </c>
      <c r="E292" s="42"/>
      <c r="F292" s="220" t="s">
        <v>498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145</v>
      </c>
      <c r="AU292" s="19" t="s">
        <v>79</v>
      </c>
    </row>
    <row r="293" s="2" customFormat="1" ht="24.15" customHeight="1">
      <c r="A293" s="40"/>
      <c r="B293" s="41"/>
      <c r="C293" s="206" t="s">
        <v>394</v>
      </c>
      <c r="D293" s="206" t="s">
        <v>138</v>
      </c>
      <c r="E293" s="207" t="s">
        <v>499</v>
      </c>
      <c r="F293" s="208" t="s">
        <v>500</v>
      </c>
      <c r="G293" s="209" t="s">
        <v>218</v>
      </c>
      <c r="H293" s="210">
        <v>0.0089999999999999993</v>
      </c>
      <c r="I293" s="211"/>
      <c r="J293" s="212">
        <f>ROUND(I293*H293,2)</f>
        <v>0</v>
      </c>
      <c r="K293" s="208" t="s">
        <v>142</v>
      </c>
      <c r="L293" s="46"/>
      <c r="M293" s="213" t="s">
        <v>19</v>
      </c>
      <c r="N293" s="214" t="s">
        <v>40</v>
      </c>
      <c r="O293" s="86"/>
      <c r="P293" s="215">
        <f>O293*H293</f>
        <v>0</v>
      </c>
      <c r="Q293" s="215">
        <v>0</v>
      </c>
      <c r="R293" s="215">
        <f>Q293*H293</f>
        <v>0</v>
      </c>
      <c r="S293" s="215">
        <v>0</v>
      </c>
      <c r="T293" s="216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17" t="s">
        <v>221</v>
      </c>
      <c r="AT293" s="217" t="s">
        <v>138</v>
      </c>
      <c r="AU293" s="217" t="s">
        <v>79</v>
      </c>
      <c r="AY293" s="19" t="s">
        <v>136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9" t="s">
        <v>77</v>
      </c>
      <c r="BK293" s="218">
        <f>ROUND(I293*H293,2)</f>
        <v>0</v>
      </c>
      <c r="BL293" s="19" t="s">
        <v>221</v>
      </c>
      <c r="BM293" s="217" t="s">
        <v>501</v>
      </c>
    </row>
    <row r="294" s="2" customFormat="1">
      <c r="A294" s="40"/>
      <c r="B294" s="41"/>
      <c r="C294" s="42"/>
      <c r="D294" s="219" t="s">
        <v>145</v>
      </c>
      <c r="E294" s="42"/>
      <c r="F294" s="220" t="s">
        <v>502</v>
      </c>
      <c r="G294" s="42"/>
      <c r="H294" s="42"/>
      <c r="I294" s="221"/>
      <c r="J294" s="42"/>
      <c r="K294" s="42"/>
      <c r="L294" s="46"/>
      <c r="M294" s="222"/>
      <c r="N294" s="223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145</v>
      </c>
      <c r="AU294" s="19" t="s">
        <v>79</v>
      </c>
    </row>
    <row r="295" s="12" customFormat="1" ht="22.8" customHeight="1">
      <c r="A295" s="12"/>
      <c r="B295" s="190"/>
      <c r="C295" s="191"/>
      <c r="D295" s="192" t="s">
        <v>68</v>
      </c>
      <c r="E295" s="204" t="s">
        <v>503</v>
      </c>
      <c r="F295" s="204" t="s">
        <v>504</v>
      </c>
      <c r="G295" s="191"/>
      <c r="H295" s="191"/>
      <c r="I295" s="194"/>
      <c r="J295" s="205">
        <f>BK295</f>
        <v>0</v>
      </c>
      <c r="K295" s="191"/>
      <c r="L295" s="196"/>
      <c r="M295" s="197"/>
      <c r="N295" s="198"/>
      <c r="O295" s="198"/>
      <c r="P295" s="199">
        <f>SUM(P296:P305)</f>
        <v>0</v>
      </c>
      <c r="Q295" s="198"/>
      <c r="R295" s="199">
        <f>SUM(R296:R305)</f>
        <v>0.026091000000000003</v>
      </c>
      <c r="S295" s="198"/>
      <c r="T295" s="200">
        <f>SUM(T296:T305)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01" t="s">
        <v>79</v>
      </c>
      <c r="AT295" s="202" t="s">
        <v>68</v>
      </c>
      <c r="AU295" s="202" t="s">
        <v>77</v>
      </c>
      <c r="AY295" s="201" t="s">
        <v>136</v>
      </c>
      <c r="BK295" s="203">
        <f>SUM(BK296:BK305)</f>
        <v>0</v>
      </c>
    </row>
    <row r="296" s="2" customFormat="1" ht="24.15" customHeight="1">
      <c r="A296" s="40"/>
      <c r="B296" s="41"/>
      <c r="C296" s="206" t="s">
        <v>505</v>
      </c>
      <c r="D296" s="206" t="s">
        <v>138</v>
      </c>
      <c r="E296" s="207" t="s">
        <v>506</v>
      </c>
      <c r="F296" s="208" t="s">
        <v>507</v>
      </c>
      <c r="G296" s="209" t="s">
        <v>141</v>
      </c>
      <c r="H296" s="210">
        <v>1</v>
      </c>
      <c r="I296" s="211"/>
      <c r="J296" s="212">
        <f>ROUND(I296*H296,2)</f>
        <v>0</v>
      </c>
      <c r="K296" s="208" t="s">
        <v>142</v>
      </c>
      <c r="L296" s="46"/>
      <c r="M296" s="213" t="s">
        <v>19</v>
      </c>
      <c r="N296" s="214" t="s">
        <v>40</v>
      </c>
      <c r="O296" s="86"/>
      <c r="P296" s="215">
        <f>O296*H296</f>
        <v>0</v>
      </c>
      <c r="Q296" s="215">
        <v>3.1000000000000001E-05</v>
      </c>
      <c r="R296" s="215">
        <f>Q296*H296</f>
        <v>3.1000000000000001E-05</v>
      </c>
      <c r="S296" s="215">
        <v>0</v>
      </c>
      <c r="T296" s="216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7" t="s">
        <v>221</v>
      </c>
      <c r="AT296" s="217" t="s">
        <v>138</v>
      </c>
      <c r="AU296" s="217" t="s">
        <v>79</v>
      </c>
      <c r="AY296" s="19" t="s">
        <v>136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9" t="s">
        <v>77</v>
      </c>
      <c r="BK296" s="218">
        <f>ROUND(I296*H296,2)</f>
        <v>0</v>
      </c>
      <c r="BL296" s="19" t="s">
        <v>221</v>
      </c>
      <c r="BM296" s="217" t="s">
        <v>508</v>
      </c>
    </row>
    <row r="297" s="2" customFormat="1">
      <c r="A297" s="40"/>
      <c r="B297" s="41"/>
      <c r="C297" s="42"/>
      <c r="D297" s="219" t="s">
        <v>145</v>
      </c>
      <c r="E297" s="42"/>
      <c r="F297" s="220" t="s">
        <v>509</v>
      </c>
      <c r="G297" s="42"/>
      <c r="H297" s="42"/>
      <c r="I297" s="221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145</v>
      </c>
      <c r="AU297" s="19" t="s">
        <v>79</v>
      </c>
    </row>
    <row r="298" s="2" customFormat="1" ht="16.5" customHeight="1">
      <c r="A298" s="40"/>
      <c r="B298" s="41"/>
      <c r="C298" s="258" t="s">
        <v>408</v>
      </c>
      <c r="D298" s="258" t="s">
        <v>222</v>
      </c>
      <c r="E298" s="259" t="s">
        <v>510</v>
      </c>
      <c r="F298" s="260" t="s">
        <v>511</v>
      </c>
      <c r="G298" s="261" t="s">
        <v>174</v>
      </c>
      <c r="H298" s="262">
        <v>0.012</v>
      </c>
      <c r="I298" s="263"/>
      <c r="J298" s="264">
        <f>ROUND(I298*H298,2)</f>
        <v>0</v>
      </c>
      <c r="K298" s="260" t="s">
        <v>225</v>
      </c>
      <c r="L298" s="265"/>
      <c r="M298" s="266" t="s">
        <v>19</v>
      </c>
      <c r="N298" s="267" t="s">
        <v>40</v>
      </c>
      <c r="O298" s="86"/>
      <c r="P298" s="215">
        <f>O298*H298</f>
        <v>0</v>
      </c>
      <c r="Q298" s="215">
        <v>0.55000000000000004</v>
      </c>
      <c r="R298" s="215">
        <f>Q298*H298</f>
        <v>0.0066000000000000008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265</v>
      </c>
      <c r="AT298" s="217" t="s">
        <v>222</v>
      </c>
      <c r="AU298" s="217" t="s">
        <v>79</v>
      </c>
      <c r="AY298" s="19" t="s">
        <v>136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77</v>
      </c>
      <c r="BK298" s="218">
        <f>ROUND(I298*H298,2)</f>
        <v>0</v>
      </c>
      <c r="BL298" s="19" t="s">
        <v>221</v>
      </c>
      <c r="BM298" s="217" t="s">
        <v>512</v>
      </c>
    </row>
    <row r="299" s="13" customFormat="1">
      <c r="A299" s="13"/>
      <c r="B299" s="224"/>
      <c r="C299" s="225"/>
      <c r="D299" s="226" t="s">
        <v>176</v>
      </c>
      <c r="E299" s="227" t="s">
        <v>19</v>
      </c>
      <c r="F299" s="228" t="s">
        <v>513</v>
      </c>
      <c r="G299" s="225"/>
      <c r="H299" s="229">
        <v>0.012</v>
      </c>
      <c r="I299" s="230"/>
      <c r="J299" s="225"/>
      <c r="K299" s="225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176</v>
      </c>
      <c r="AU299" s="235" t="s">
        <v>79</v>
      </c>
      <c r="AV299" s="13" t="s">
        <v>79</v>
      </c>
      <c r="AW299" s="13" t="s">
        <v>31</v>
      </c>
      <c r="AX299" s="13" t="s">
        <v>77</v>
      </c>
      <c r="AY299" s="235" t="s">
        <v>136</v>
      </c>
    </row>
    <row r="300" s="2" customFormat="1" ht="21.75" customHeight="1">
      <c r="A300" s="40"/>
      <c r="B300" s="41"/>
      <c r="C300" s="206" t="s">
        <v>514</v>
      </c>
      <c r="D300" s="206" t="s">
        <v>138</v>
      </c>
      <c r="E300" s="207" t="s">
        <v>515</v>
      </c>
      <c r="F300" s="208" t="s">
        <v>516</v>
      </c>
      <c r="G300" s="209" t="s">
        <v>141</v>
      </c>
      <c r="H300" s="210">
        <v>1</v>
      </c>
      <c r="I300" s="211"/>
      <c r="J300" s="212">
        <f>ROUND(I300*H300,2)</f>
        <v>0</v>
      </c>
      <c r="K300" s="208" t="s">
        <v>142</v>
      </c>
      <c r="L300" s="46"/>
      <c r="M300" s="213" t="s">
        <v>19</v>
      </c>
      <c r="N300" s="214" t="s">
        <v>40</v>
      </c>
      <c r="O300" s="86"/>
      <c r="P300" s="215">
        <f>O300*H300</f>
        <v>0</v>
      </c>
      <c r="Q300" s="215">
        <v>0.019460000000000002</v>
      </c>
      <c r="R300" s="215">
        <f>Q300*H300</f>
        <v>0.019460000000000002</v>
      </c>
      <c r="S300" s="215">
        <v>0</v>
      </c>
      <c r="T300" s="216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7" t="s">
        <v>221</v>
      </c>
      <c r="AT300" s="217" t="s">
        <v>138</v>
      </c>
      <c r="AU300" s="217" t="s">
        <v>79</v>
      </c>
      <c r="AY300" s="19" t="s">
        <v>136</v>
      </c>
      <c r="BE300" s="218">
        <f>IF(N300="základní",J300,0)</f>
        <v>0</v>
      </c>
      <c r="BF300" s="218">
        <f>IF(N300="snížená",J300,0)</f>
        <v>0</v>
      </c>
      <c r="BG300" s="218">
        <f>IF(N300="zákl. přenesená",J300,0)</f>
        <v>0</v>
      </c>
      <c r="BH300" s="218">
        <f>IF(N300="sníž. přenesená",J300,0)</f>
        <v>0</v>
      </c>
      <c r="BI300" s="218">
        <f>IF(N300="nulová",J300,0)</f>
        <v>0</v>
      </c>
      <c r="BJ300" s="19" t="s">
        <v>77</v>
      </c>
      <c r="BK300" s="218">
        <f>ROUND(I300*H300,2)</f>
        <v>0</v>
      </c>
      <c r="BL300" s="19" t="s">
        <v>221</v>
      </c>
      <c r="BM300" s="217" t="s">
        <v>517</v>
      </c>
    </row>
    <row r="301" s="2" customFormat="1">
      <c r="A301" s="40"/>
      <c r="B301" s="41"/>
      <c r="C301" s="42"/>
      <c r="D301" s="219" t="s">
        <v>145</v>
      </c>
      <c r="E301" s="42"/>
      <c r="F301" s="220" t="s">
        <v>518</v>
      </c>
      <c r="G301" s="42"/>
      <c r="H301" s="42"/>
      <c r="I301" s="221"/>
      <c r="J301" s="42"/>
      <c r="K301" s="42"/>
      <c r="L301" s="46"/>
      <c r="M301" s="222"/>
      <c r="N301" s="223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145</v>
      </c>
      <c r="AU301" s="19" t="s">
        <v>79</v>
      </c>
    </row>
    <row r="302" s="2" customFormat="1" ht="24.15" customHeight="1">
      <c r="A302" s="40"/>
      <c r="B302" s="41"/>
      <c r="C302" s="206" t="s">
        <v>413</v>
      </c>
      <c r="D302" s="206" t="s">
        <v>138</v>
      </c>
      <c r="E302" s="207" t="s">
        <v>519</v>
      </c>
      <c r="F302" s="208" t="s">
        <v>520</v>
      </c>
      <c r="G302" s="209" t="s">
        <v>218</v>
      </c>
      <c r="H302" s="210">
        <v>0.025999999999999999</v>
      </c>
      <c r="I302" s="211"/>
      <c r="J302" s="212">
        <f>ROUND(I302*H302,2)</f>
        <v>0</v>
      </c>
      <c r="K302" s="208" t="s">
        <v>142</v>
      </c>
      <c r="L302" s="46"/>
      <c r="M302" s="213" t="s">
        <v>19</v>
      </c>
      <c r="N302" s="214" t="s">
        <v>40</v>
      </c>
      <c r="O302" s="86"/>
      <c r="P302" s="215">
        <f>O302*H302</f>
        <v>0</v>
      </c>
      <c r="Q302" s="215">
        <v>0</v>
      </c>
      <c r="R302" s="215">
        <f>Q302*H302</f>
        <v>0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221</v>
      </c>
      <c r="AT302" s="217" t="s">
        <v>138</v>
      </c>
      <c r="AU302" s="217" t="s">
        <v>79</v>
      </c>
      <c r="AY302" s="19" t="s">
        <v>136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77</v>
      </c>
      <c r="BK302" s="218">
        <f>ROUND(I302*H302,2)</f>
        <v>0</v>
      </c>
      <c r="BL302" s="19" t="s">
        <v>221</v>
      </c>
      <c r="BM302" s="217" t="s">
        <v>521</v>
      </c>
    </row>
    <row r="303" s="2" customFormat="1">
      <c r="A303" s="40"/>
      <c r="B303" s="41"/>
      <c r="C303" s="42"/>
      <c r="D303" s="219" t="s">
        <v>145</v>
      </c>
      <c r="E303" s="42"/>
      <c r="F303" s="220" t="s">
        <v>522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145</v>
      </c>
      <c r="AU303" s="19" t="s">
        <v>79</v>
      </c>
    </row>
    <row r="304" s="2" customFormat="1" ht="24.15" customHeight="1">
      <c r="A304" s="40"/>
      <c r="B304" s="41"/>
      <c r="C304" s="206" t="s">
        <v>523</v>
      </c>
      <c r="D304" s="206" t="s">
        <v>138</v>
      </c>
      <c r="E304" s="207" t="s">
        <v>524</v>
      </c>
      <c r="F304" s="208" t="s">
        <v>525</v>
      </c>
      <c r="G304" s="209" t="s">
        <v>218</v>
      </c>
      <c r="H304" s="210">
        <v>0.025999999999999999</v>
      </c>
      <c r="I304" s="211"/>
      <c r="J304" s="212">
        <f>ROUND(I304*H304,2)</f>
        <v>0</v>
      </c>
      <c r="K304" s="208" t="s">
        <v>142</v>
      </c>
      <c r="L304" s="46"/>
      <c r="M304" s="213" t="s">
        <v>19</v>
      </c>
      <c r="N304" s="214" t="s">
        <v>40</v>
      </c>
      <c r="O304" s="86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221</v>
      </c>
      <c r="AT304" s="217" t="s">
        <v>138</v>
      </c>
      <c r="AU304" s="217" t="s">
        <v>79</v>
      </c>
      <c r="AY304" s="19" t="s">
        <v>136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77</v>
      </c>
      <c r="BK304" s="218">
        <f>ROUND(I304*H304,2)</f>
        <v>0</v>
      </c>
      <c r="BL304" s="19" t="s">
        <v>221</v>
      </c>
      <c r="BM304" s="217" t="s">
        <v>526</v>
      </c>
    </row>
    <row r="305" s="2" customFormat="1">
      <c r="A305" s="40"/>
      <c r="B305" s="41"/>
      <c r="C305" s="42"/>
      <c r="D305" s="219" t="s">
        <v>145</v>
      </c>
      <c r="E305" s="42"/>
      <c r="F305" s="220" t="s">
        <v>527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145</v>
      </c>
      <c r="AU305" s="19" t="s">
        <v>79</v>
      </c>
    </row>
    <row r="306" s="12" customFormat="1" ht="22.8" customHeight="1">
      <c r="A306" s="12"/>
      <c r="B306" s="190"/>
      <c r="C306" s="191"/>
      <c r="D306" s="192" t="s">
        <v>68</v>
      </c>
      <c r="E306" s="204" t="s">
        <v>528</v>
      </c>
      <c r="F306" s="204" t="s">
        <v>529</v>
      </c>
      <c r="G306" s="191"/>
      <c r="H306" s="191"/>
      <c r="I306" s="194"/>
      <c r="J306" s="205">
        <f>BK306</f>
        <v>0</v>
      </c>
      <c r="K306" s="191"/>
      <c r="L306" s="196"/>
      <c r="M306" s="197"/>
      <c r="N306" s="198"/>
      <c r="O306" s="198"/>
      <c r="P306" s="199">
        <f>SUM(P307:P310)</f>
        <v>0</v>
      </c>
      <c r="Q306" s="198"/>
      <c r="R306" s="199">
        <f>SUM(R307:R310)</f>
        <v>0.036832000000000004</v>
      </c>
      <c r="S306" s="198"/>
      <c r="T306" s="200">
        <f>SUM(T307:T310)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1" t="s">
        <v>79</v>
      </c>
      <c r="AT306" s="202" t="s">
        <v>68</v>
      </c>
      <c r="AU306" s="202" t="s">
        <v>77</v>
      </c>
      <c r="AY306" s="201" t="s">
        <v>136</v>
      </c>
      <c r="BK306" s="203">
        <f>SUM(BK307:BK310)</f>
        <v>0</v>
      </c>
    </row>
    <row r="307" s="2" customFormat="1" ht="24.15" customHeight="1">
      <c r="A307" s="40"/>
      <c r="B307" s="41"/>
      <c r="C307" s="206" t="s">
        <v>530</v>
      </c>
      <c r="D307" s="206" t="s">
        <v>138</v>
      </c>
      <c r="E307" s="207" t="s">
        <v>531</v>
      </c>
      <c r="F307" s="208" t="s">
        <v>532</v>
      </c>
      <c r="G307" s="209" t="s">
        <v>141</v>
      </c>
      <c r="H307" s="210">
        <v>368.31999999999999</v>
      </c>
      <c r="I307" s="211"/>
      <c r="J307" s="212">
        <f>ROUND(I307*H307,2)</f>
        <v>0</v>
      </c>
      <c r="K307" s="208" t="s">
        <v>142</v>
      </c>
      <c r="L307" s="46"/>
      <c r="M307" s="213" t="s">
        <v>19</v>
      </c>
      <c r="N307" s="214" t="s">
        <v>40</v>
      </c>
      <c r="O307" s="86"/>
      <c r="P307" s="215">
        <f>O307*H307</f>
        <v>0</v>
      </c>
      <c r="Q307" s="215">
        <v>0.00010000000000000001</v>
      </c>
      <c r="R307" s="215">
        <f>Q307*H307</f>
        <v>0.036832000000000004</v>
      </c>
      <c r="S307" s="215">
        <v>0</v>
      </c>
      <c r="T307" s="216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7" t="s">
        <v>221</v>
      </c>
      <c r="AT307" s="217" t="s">
        <v>138</v>
      </c>
      <c r="AU307" s="217" t="s">
        <v>79</v>
      </c>
      <c r="AY307" s="19" t="s">
        <v>136</v>
      </c>
      <c r="BE307" s="218">
        <f>IF(N307="základní",J307,0)</f>
        <v>0</v>
      </c>
      <c r="BF307" s="218">
        <f>IF(N307="snížená",J307,0)</f>
        <v>0</v>
      </c>
      <c r="BG307" s="218">
        <f>IF(N307="zákl. přenesená",J307,0)</f>
        <v>0</v>
      </c>
      <c r="BH307" s="218">
        <f>IF(N307="sníž. přenesená",J307,0)</f>
        <v>0</v>
      </c>
      <c r="BI307" s="218">
        <f>IF(N307="nulová",J307,0)</f>
        <v>0</v>
      </c>
      <c r="BJ307" s="19" t="s">
        <v>77</v>
      </c>
      <c r="BK307" s="218">
        <f>ROUND(I307*H307,2)</f>
        <v>0</v>
      </c>
      <c r="BL307" s="19" t="s">
        <v>221</v>
      </c>
      <c r="BM307" s="217" t="s">
        <v>533</v>
      </c>
    </row>
    <row r="308" s="2" customFormat="1">
      <c r="A308" s="40"/>
      <c r="B308" s="41"/>
      <c r="C308" s="42"/>
      <c r="D308" s="219" t="s">
        <v>145</v>
      </c>
      <c r="E308" s="42"/>
      <c r="F308" s="220" t="s">
        <v>534</v>
      </c>
      <c r="G308" s="42"/>
      <c r="H308" s="42"/>
      <c r="I308" s="221"/>
      <c r="J308" s="42"/>
      <c r="K308" s="42"/>
      <c r="L308" s="46"/>
      <c r="M308" s="222"/>
      <c r="N308" s="223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145</v>
      </c>
      <c r="AU308" s="19" t="s">
        <v>79</v>
      </c>
    </row>
    <row r="309" s="2" customFormat="1" ht="33" customHeight="1">
      <c r="A309" s="40"/>
      <c r="B309" s="41"/>
      <c r="C309" s="206" t="s">
        <v>458</v>
      </c>
      <c r="D309" s="206" t="s">
        <v>138</v>
      </c>
      <c r="E309" s="207" t="s">
        <v>535</v>
      </c>
      <c r="F309" s="208" t="s">
        <v>536</v>
      </c>
      <c r="G309" s="209" t="s">
        <v>218</v>
      </c>
      <c r="H309" s="210">
        <v>0.036999999999999998</v>
      </c>
      <c r="I309" s="211"/>
      <c r="J309" s="212">
        <f>ROUND(I309*H309,2)</f>
        <v>0</v>
      </c>
      <c r="K309" s="208" t="s">
        <v>142</v>
      </c>
      <c r="L309" s="46"/>
      <c r="M309" s="213" t="s">
        <v>19</v>
      </c>
      <c r="N309" s="214" t="s">
        <v>40</v>
      </c>
      <c r="O309" s="86"/>
      <c r="P309" s="215">
        <f>O309*H309</f>
        <v>0</v>
      </c>
      <c r="Q309" s="215">
        <v>0</v>
      </c>
      <c r="R309" s="215">
        <f>Q309*H309</f>
        <v>0</v>
      </c>
      <c r="S309" s="215">
        <v>0</v>
      </c>
      <c r="T309" s="216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7" t="s">
        <v>221</v>
      </c>
      <c r="AT309" s="217" t="s">
        <v>138</v>
      </c>
      <c r="AU309" s="217" t="s">
        <v>79</v>
      </c>
      <c r="AY309" s="19" t="s">
        <v>136</v>
      </c>
      <c r="BE309" s="218">
        <f>IF(N309="základní",J309,0)</f>
        <v>0</v>
      </c>
      <c r="BF309" s="218">
        <f>IF(N309="snížená",J309,0)</f>
        <v>0</v>
      </c>
      <c r="BG309" s="218">
        <f>IF(N309="zákl. přenesená",J309,0)</f>
        <v>0</v>
      </c>
      <c r="BH309" s="218">
        <f>IF(N309="sníž. přenesená",J309,0)</f>
        <v>0</v>
      </c>
      <c r="BI309" s="218">
        <f>IF(N309="nulová",J309,0)</f>
        <v>0</v>
      </c>
      <c r="BJ309" s="19" t="s">
        <v>77</v>
      </c>
      <c r="BK309" s="218">
        <f>ROUND(I309*H309,2)</f>
        <v>0</v>
      </c>
      <c r="BL309" s="19" t="s">
        <v>221</v>
      </c>
      <c r="BM309" s="217" t="s">
        <v>537</v>
      </c>
    </row>
    <row r="310" s="2" customFormat="1">
      <c r="A310" s="40"/>
      <c r="B310" s="41"/>
      <c r="C310" s="42"/>
      <c r="D310" s="219" t="s">
        <v>145</v>
      </c>
      <c r="E310" s="42"/>
      <c r="F310" s="220" t="s">
        <v>538</v>
      </c>
      <c r="G310" s="42"/>
      <c r="H310" s="42"/>
      <c r="I310" s="221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145</v>
      </c>
      <c r="AU310" s="19" t="s">
        <v>79</v>
      </c>
    </row>
    <row r="311" s="12" customFormat="1" ht="22.8" customHeight="1">
      <c r="A311" s="12"/>
      <c r="B311" s="190"/>
      <c r="C311" s="191"/>
      <c r="D311" s="192" t="s">
        <v>68</v>
      </c>
      <c r="E311" s="204" t="s">
        <v>539</v>
      </c>
      <c r="F311" s="204" t="s">
        <v>540</v>
      </c>
      <c r="G311" s="191"/>
      <c r="H311" s="191"/>
      <c r="I311" s="194"/>
      <c r="J311" s="205">
        <f>BK311</f>
        <v>0</v>
      </c>
      <c r="K311" s="191"/>
      <c r="L311" s="196"/>
      <c r="M311" s="197"/>
      <c r="N311" s="198"/>
      <c r="O311" s="198"/>
      <c r="P311" s="199">
        <f>SUM(P312:P390)</f>
        <v>0</v>
      </c>
      <c r="Q311" s="198"/>
      <c r="R311" s="199">
        <f>SUM(R312:R390)</f>
        <v>1.0263507508</v>
      </c>
      <c r="S311" s="198"/>
      <c r="T311" s="200">
        <f>SUM(T312:T390)</f>
        <v>0.84989100000000006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01" t="s">
        <v>79</v>
      </c>
      <c r="AT311" s="202" t="s">
        <v>68</v>
      </c>
      <c r="AU311" s="202" t="s">
        <v>77</v>
      </c>
      <c r="AY311" s="201" t="s">
        <v>136</v>
      </c>
      <c r="BK311" s="203">
        <f>SUM(BK312:BK390)</f>
        <v>0</v>
      </c>
    </row>
    <row r="312" s="2" customFormat="1" ht="21.75" customHeight="1">
      <c r="A312" s="40"/>
      <c r="B312" s="41"/>
      <c r="C312" s="206" t="s">
        <v>541</v>
      </c>
      <c r="D312" s="206" t="s">
        <v>138</v>
      </c>
      <c r="E312" s="207" t="s">
        <v>542</v>
      </c>
      <c r="F312" s="208" t="s">
        <v>543</v>
      </c>
      <c r="G312" s="209" t="s">
        <v>163</v>
      </c>
      <c r="H312" s="210">
        <v>23</v>
      </c>
      <c r="I312" s="211"/>
      <c r="J312" s="212">
        <f>ROUND(I312*H312,2)</f>
        <v>0</v>
      </c>
      <c r="K312" s="208" t="s">
        <v>142</v>
      </c>
      <c r="L312" s="46"/>
      <c r="M312" s="213" t="s">
        <v>19</v>
      </c>
      <c r="N312" s="214" t="s">
        <v>40</v>
      </c>
      <c r="O312" s="86"/>
      <c r="P312" s="215">
        <f>O312*H312</f>
        <v>0</v>
      </c>
      <c r="Q312" s="215">
        <v>0</v>
      </c>
      <c r="R312" s="215">
        <f>Q312*H312</f>
        <v>0</v>
      </c>
      <c r="S312" s="215">
        <v>0.0033800000000000002</v>
      </c>
      <c r="T312" s="216">
        <f>S312*H312</f>
        <v>0.077740000000000004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17" t="s">
        <v>221</v>
      </c>
      <c r="AT312" s="217" t="s">
        <v>138</v>
      </c>
      <c r="AU312" s="217" t="s">
        <v>79</v>
      </c>
      <c r="AY312" s="19" t="s">
        <v>136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9" t="s">
        <v>77</v>
      </c>
      <c r="BK312" s="218">
        <f>ROUND(I312*H312,2)</f>
        <v>0</v>
      </c>
      <c r="BL312" s="19" t="s">
        <v>221</v>
      </c>
      <c r="BM312" s="217" t="s">
        <v>544</v>
      </c>
    </row>
    <row r="313" s="2" customFormat="1">
      <c r="A313" s="40"/>
      <c r="B313" s="41"/>
      <c r="C313" s="42"/>
      <c r="D313" s="219" t="s">
        <v>145</v>
      </c>
      <c r="E313" s="42"/>
      <c r="F313" s="220" t="s">
        <v>545</v>
      </c>
      <c r="G313" s="42"/>
      <c r="H313" s="42"/>
      <c r="I313" s="221"/>
      <c r="J313" s="42"/>
      <c r="K313" s="42"/>
      <c r="L313" s="46"/>
      <c r="M313" s="222"/>
      <c r="N313" s="223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145</v>
      </c>
      <c r="AU313" s="19" t="s">
        <v>79</v>
      </c>
    </row>
    <row r="314" s="2" customFormat="1" ht="16.5" customHeight="1">
      <c r="A314" s="40"/>
      <c r="B314" s="41"/>
      <c r="C314" s="206" t="s">
        <v>462</v>
      </c>
      <c r="D314" s="206" t="s">
        <v>138</v>
      </c>
      <c r="E314" s="207" t="s">
        <v>546</v>
      </c>
      <c r="F314" s="208" t="s">
        <v>547</v>
      </c>
      <c r="G314" s="209" t="s">
        <v>163</v>
      </c>
      <c r="H314" s="210">
        <v>60</v>
      </c>
      <c r="I314" s="211"/>
      <c r="J314" s="212">
        <f>ROUND(I314*H314,2)</f>
        <v>0</v>
      </c>
      <c r="K314" s="208" t="s">
        <v>142</v>
      </c>
      <c r="L314" s="46"/>
      <c r="M314" s="213" t="s">
        <v>19</v>
      </c>
      <c r="N314" s="214" t="s">
        <v>40</v>
      </c>
      <c r="O314" s="86"/>
      <c r="P314" s="215">
        <f>O314*H314</f>
        <v>0</v>
      </c>
      <c r="Q314" s="215">
        <v>0</v>
      </c>
      <c r="R314" s="215">
        <f>Q314*H314</f>
        <v>0</v>
      </c>
      <c r="S314" s="215">
        <v>0.00191</v>
      </c>
      <c r="T314" s="216">
        <f>S314*H314</f>
        <v>0.11460000000000001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221</v>
      </c>
      <c r="AT314" s="217" t="s">
        <v>138</v>
      </c>
      <c r="AU314" s="217" t="s">
        <v>79</v>
      </c>
      <c r="AY314" s="19" t="s">
        <v>136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77</v>
      </c>
      <c r="BK314" s="218">
        <f>ROUND(I314*H314,2)</f>
        <v>0</v>
      </c>
      <c r="BL314" s="19" t="s">
        <v>221</v>
      </c>
      <c r="BM314" s="217" t="s">
        <v>548</v>
      </c>
    </row>
    <row r="315" s="2" customFormat="1">
      <c r="A315" s="40"/>
      <c r="B315" s="41"/>
      <c r="C315" s="42"/>
      <c r="D315" s="219" t="s">
        <v>145</v>
      </c>
      <c r="E315" s="42"/>
      <c r="F315" s="220" t="s">
        <v>549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145</v>
      </c>
      <c r="AU315" s="19" t="s">
        <v>79</v>
      </c>
    </row>
    <row r="316" s="13" customFormat="1">
      <c r="A316" s="13"/>
      <c r="B316" s="224"/>
      <c r="C316" s="225"/>
      <c r="D316" s="226" t="s">
        <v>176</v>
      </c>
      <c r="E316" s="227" t="s">
        <v>19</v>
      </c>
      <c r="F316" s="228" t="s">
        <v>550</v>
      </c>
      <c r="G316" s="225"/>
      <c r="H316" s="229">
        <v>60</v>
      </c>
      <c r="I316" s="230"/>
      <c r="J316" s="225"/>
      <c r="K316" s="225"/>
      <c r="L316" s="231"/>
      <c r="M316" s="232"/>
      <c r="N316" s="233"/>
      <c r="O316" s="233"/>
      <c r="P316" s="233"/>
      <c r="Q316" s="233"/>
      <c r="R316" s="233"/>
      <c r="S316" s="233"/>
      <c r="T316" s="23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5" t="s">
        <v>176</v>
      </c>
      <c r="AU316" s="235" t="s">
        <v>79</v>
      </c>
      <c r="AV316" s="13" t="s">
        <v>79</v>
      </c>
      <c r="AW316" s="13" t="s">
        <v>31</v>
      </c>
      <c r="AX316" s="13" t="s">
        <v>77</v>
      </c>
      <c r="AY316" s="235" t="s">
        <v>136</v>
      </c>
    </row>
    <row r="317" s="2" customFormat="1" ht="16.5" customHeight="1">
      <c r="A317" s="40"/>
      <c r="B317" s="41"/>
      <c r="C317" s="206" t="s">
        <v>551</v>
      </c>
      <c r="D317" s="206" t="s">
        <v>138</v>
      </c>
      <c r="E317" s="207" t="s">
        <v>552</v>
      </c>
      <c r="F317" s="208" t="s">
        <v>553</v>
      </c>
      <c r="G317" s="209" t="s">
        <v>163</v>
      </c>
      <c r="H317" s="210">
        <v>37.299999999999997</v>
      </c>
      <c r="I317" s="211"/>
      <c r="J317" s="212">
        <f>ROUND(I317*H317,2)</f>
        <v>0</v>
      </c>
      <c r="K317" s="208" t="s">
        <v>142</v>
      </c>
      <c r="L317" s="46"/>
      <c r="M317" s="213" t="s">
        <v>19</v>
      </c>
      <c r="N317" s="214" t="s">
        <v>40</v>
      </c>
      <c r="O317" s="86"/>
      <c r="P317" s="215">
        <f>O317*H317</f>
        <v>0</v>
      </c>
      <c r="Q317" s="215">
        <v>0</v>
      </c>
      <c r="R317" s="215">
        <f>Q317*H317</f>
        <v>0</v>
      </c>
      <c r="S317" s="215">
        <v>0.00167</v>
      </c>
      <c r="T317" s="216">
        <f>S317*H317</f>
        <v>0.062290999999999999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7" t="s">
        <v>221</v>
      </c>
      <c r="AT317" s="217" t="s">
        <v>138</v>
      </c>
      <c r="AU317" s="217" t="s">
        <v>79</v>
      </c>
      <c r="AY317" s="19" t="s">
        <v>136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9" t="s">
        <v>77</v>
      </c>
      <c r="BK317" s="218">
        <f>ROUND(I317*H317,2)</f>
        <v>0</v>
      </c>
      <c r="BL317" s="19" t="s">
        <v>221</v>
      </c>
      <c r="BM317" s="217" t="s">
        <v>554</v>
      </c>
    </row>
    <row r="318" s="2" customFormat="1">
      <c r="A318" s="40"/>
      <c r="B318" s="41"/>
      <c r="C318" s="42"/>
      <c r="D318" s="219" t="s">
        <v>145</v>
      </c>
      <c r="E318" s="42"/>
      <c r="F318" s="220" t="s">
        <v>555</v>
      </c>
      <c r="G318" s="42"/>
      <c r="H318" s="42"/>
      <c r="I318" s="221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145</v>
      </c>
      <c r="AU318" s="19" t="s">
        <v>79</v>
      </c>
    </row>
    <row r="319" s="13" customFormat="1">
      <c r="A319" s="13"/>
      <c r="B319" s="224"/>
      <c r="C319" s="225"/>
      <c r="D319" s="226" t="s">
        <v>176</v>
      </c>
      <c r="E319" s="227" t="s">
        <v>19</v>
      </c>
      <c r="F319" s="228" t="s">
        <v>556</v>
      </c>
      <c r="G319" s="225"/>
      <c r="H319" s="229">
        <v>37.299999999999997</v>
      </c>
      <c r="I319" s="230"/>
      <c r="J319" s="225"/>
      <c r="K319" s="225"/>
      <c r="L319" s="231"/>
      <c r="M319" s="232"/>
      <c r="N319" s="233"/>
      <c r="O319" s="233"/>
      <c r="P319" s="233"/>
      <c r="Q319" s="233"/>
      <c r="R319" s="233"/>
      <c r="S319" s="233"/>
      <c r="T319" s="23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5" t="s">
        <v>176</v>
      </c>
      <c r="AU319" s="235" t="s">
        <v>79</v>
      </c>
      <c r="AV319" s="13" t="s">
        <v>79</v>
      </c>
      <c r="AW319" s="13" t="s">
        <v>31</v>
      </c>
      <c r="AX319" s="13" t="s">
        <v>77</v>
      </c>
      <c r="AY319" s="235" t="s">
        <v>136</v>
      </c>
    </row>
    <row r="320" s="2" customFormat="1" ht="16.5" customHeight="1">
      <c r="A320" s="40"/>
      <c r="B320" s="41"/>
      <c r="C320" s="206" t="s">
        <v>475</v>
      </c>
      <c r="D320" s="206" t="s">
        <v>138</v>
      </c>
      <c r="E320" s="207" t="s">
        <v>557</v>
      </c>
      <c r="F320" s="208" t="s">
        <v>558</v>
      </c>
      <c r="G320" s="209" t="s">
        <v>141</v>
      </c>
      <c r="H320" s="210">
        <v>2</v>
      </c>
      <c r="I320" s="211"/>
      <c r="J320" s="212">
        <f>ROUND(I320*H320,2)</f>
        <v>0</v>
      </c>
      <c r="K320" s="208" t="s">
        <v>142</v>
      </c>
      <c r="L320" s="46"/>
      <c r="M320" s="213" t="s">
        <v>19</v>
      </c>
      <c r="N320" s="214" t="s">
        <v>40</v>
      </c>
      <c r="O320" s="86"/>
      <c r="P320" s="215">
        <f>O320*H320</f>
        <v>0</v>
      </c>
      <c r="Q320" s="215">
        <v>0</v>
      </c>
      <c r="R320" s="215">
        <f>Q320*H320</f>
        <v>0</v>
      </c>
      <c r="S320" s="215">
        <v>0.0058399999999999997</v>
      </c>
      <c r="T320" s="216">
        <f>S320*H320</f>
        <v>0.011679999999999999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7" t="s">
        <v>221</v>
      </c>
      <c r="AT320" s="217" t="s">
        <v>138</v>
      </c>
      <c r="AU320" s="217" t="s">
        <v>79</v>
      </c>
      <c r="AY320" s="19" t="s">
        <v>136</v>
      </c>
      <c r="BE320" s="218">
        <f>IF(N320="základní",J320,0)</f>
        <v>0</v>
      </c>
      <c r="BF320" s="218">
        <f>IF(N320="snížená",J320,0)</f>
        <v>0</v>
      </c>
      <c r="BG320" s="218">
        <f>IF(N320="zákl. přenesená",J320,0)</f>
        <v>0</v>
      </c>
      <c r="BH320" s="218">
        <f>IF(N320="sníž. přenesená",J320,0)</f>
        <v>0</v>
      </c>
      <c r="BI320" s="218">
        <f>IF(N320="nulová",J320,0)</f>
        <v>0</v>
      </c>
      <c r="BJ320" s="19" t="s">
        <v>77</v>
      </c>
      <c r="BK320" s="218">
        <f>ROUND(I320*H320,2)</f>
        <v>0</v>
      </c>
      <c r="BL320" s="19" t="s">
        <v>221</v>
      </c>
      <c r="BM320" s="217" t="s">
        <v>559</v>
      </c>
    </row>
    <row r="321" s="2" customFormat="1">
      <c r="A321" s="40"/>
      <c r="B321" s="41"/>
      <c r="C321" s="42"/>
      <c r="D321" s="219" t="s">
        <v>145</v>
      </c>
      <c r="E321" s="42"/>
      <c r="F321" s="220" t="s">
        <v>560</v>
      </c>
      <c r="G321" s="42"/>
      <c r="H321" s="42"/>
      <c r="I321" s="221"/>
      <c r="J321" s="42"/>
      <c r="K321" s="42"/>
      <c r="L321" s="46"/>
      <c r="M321" s="222"/>
      <c r="N321" s="223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145</v>
      </c>
      <c r="AU321" s="19" t="s">
        <v>79</v>
      </c>
    </row>
    <row r="322" s="2" customFormat="1" ht="16.5" customHeight="1">
      <c r="A322" s="40"/>
      <c r="B322" s="41"/>
      <c r="C322" s="206" t="s">
        <v>561</v>
      </c>
      <c r="D322" s="206" t="s">
        <v>138</v>
      </c>
      <c r="E322" s="207" t="s">
        <v>562</v>
      </c>
      <c r="F322" s="208" t="s">
        <v>563</v>
      </c>
      <c r="G322" s="209" t="s">
        <v>163</v>
      </c>
      <c r="H322" s="210">
        <v>45</v>
      </c>
      <c r="I322" s="211"/>
      <c r="J322" s="212">
        <f>ROUND(I322*H322,2)</f>
        <v>0</v>
      </c>
      <c r="K322" s="208" t="s">
        <v>142</v>
      </c>
      <c r="L322" s="46"/>
      <c r="M322" s="213" t="s">
        <v>19</v>
      </c>
      <c r="N322" s="214" t="s">
        <v>40</v>
      </c>
      <c r="O322" s="86"/>
      <c r="P322" s="215">
        <f>O322*H322</f>
        <v>0</v>
      </c>
      <c r="Q322" s="215">
        <v>0</v>
      </c>
      <c r="R322" s="215">
        <f>Q322*H322</f>
        <v>0</v>
      </c>
      <c r="S322" s="215">
        <v>0.0025999999999999999</v>
      </c>
      <c r="T322" s="216">
        <f>S322*H322</f>
        <v>0.11699999999999999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17" t="s">
        <v>221</v>
      </c>
      <c r="AT322" s="217" t="s">
        <v>138</v>
      </c>
      <c r="AU322" s="217" t="s">
        <v>79</v>
      </c>
      <c r="AY322" s="19" t="s">
        <v>136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9" t="s">
        <v>77</v>
      </c>
      <c r="BK322" s="218">
        <f>ROUND(I322*H322,2)</f>
        <v>0</v>
      </c>
      <c r="BL322" s="19" t="s">
        <v>221</v>
      </c>
      <c r="BM322" s="217" t="s">
        <v>564</v>
      </c>
    </row>
    <row r="323" s="2" customFormat="1">
      <c r="A323" s="40"/>
      <c r="B323" s="41"/>
      <c r="C323" s="42"/>
      <c r="D323" s="219" t="s">
        <v>145</v>
      </c>
      <c r="E323" s="42"/>
      <c r="F323" s="220" t="s">
        <v>565</v>
      </c>
      <c r="G323" s="42"/>
      <c r="H323" s="42"/>
      <c r="I323" s="221"/>
      <c r="J323" s="42"/>
      <c r="K323" s="42"/>
      <c r="L323" s="46"/>
      <c r="M323" s="222"/>
      <c r="N323" s="223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145</v>
      </c>
      <c r="AU323" s="19" t="s">
        <v>79</v>
      </c>
    </row>
    <row r="324" s="16" customFormat="1">
      <c r="A324" s="16"/>
      <c r="B324" s="269"/>
      <c r="C324" s="270"/>
      <c r="D324" s="226" t="s">
        <v>176</v>
      </c>
      <c r="E324" s="271" t="s">
        <v>19</v>
      </c>
      <c r="F324" s="272" t="s">
        <v>566</v>
      </c>
      <c r="G324" s="270"/>
      <c r="H324" s="271" t="s">
        <v>19</v>
      </c>
      <c r="I324" s="273"/>
      <c r="J324" s="270"/>
      <c r="K324" s="270"/>
      <c r="L324" s="274"/>
      <c r="M324" s="275"/>
      <c r="N324" s="276"/>
      <c r="O324" s="276"/>
      <c r="P324" s="276"/>
      <c r="Q324" s="276"/>
      <c r="R324" s="276"/>
      <c r="S324" s="276"/>
      <c r="T324" s="277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T324" s="278" t="s">
        <v>176</v>
      </c>
      <c r="AU324" s="278" t="s">
        <v>79</v>
      </c>
      <c r="AV324" s="16" t="s">
        <v>77</v>
      </c>
      <c r="AW324" s="16" t="s">
        <v>31</v>
      </c>
      <c r="AX324" s="16" t="s">
        <v>69</v>
      </c>
      <c r="AY324" s="278" t="s">
        <v>136</v>
      </c>
    </row>
    <row r="325" s="13" customFormat="1">
      <c r="A325" s="13"/>
      <c r="B325" s="224"/>
      <c r="C325" s="225"/>
      <c r="D325" s="226" t="s">
        <v>176</v>
      </c>
      <c r="E325" s="227" t="s">
        <v>19</v>
      </c>
      <c r="F325" s="228" t="s">
        <v>567</v>
      </c>
      <c r="G325" s="225"/>
      <c r="H325" s="229">
        <v>22</v>
      </c>
      <c r="I325" s="230"/>
      <c r="J325" s="225"/>
      <c r="K325" s="225"/>
      <c r="L325" s="231"/>
      <c r="M325" s="232"/>
      <c r="N325" s="233"/>
      <c r="O325" s="233"/>
      <c r="P325" s="233"/>
      <c r="Q325" s="233"/>
      <c r="R325" s="233"/>
      <c r="S325" s="233"/>
      <c r="T325" s="23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5" t="s">
        <v>176</v>
      </c>
      <c r="AU325" s="235" t="s">
        <v>79</v>
      </c>
      <c r="AV325" s="13" t="s">
        <v>79</v>
      </c>
      <c r="AW325" s="13" t="s">
        <v>31</v>
      </c>
      <c r="AX325" s="13" t="s">
        <v>69</v>
      </c>
      <c r="AY325" s="235" t="s">
        <v>136</v>
      </c>
    </row>
    <row r="326" s="16" customFormat="1">
      <c r="A326" s="16"/>
      <c r="B326" s="269"/>
      <c r="C326" s="270"/>
      <c r="D326" s="226" t="s">
        <v>176</v>
      </c>
      <c r="E326" s="271" t="s">
        <v>19</v>
      </c>
      <c r="F326" s="272" t="s">
        <v>568</v>
      </c>
      <c r="G326" s="270"/>
      <c r="H326" s="271" t="s">
        <v>19</v>
      </c>
      <c r="I326" s="273"/>
      <c r="J326" s="270"/>
      <c r="K326" s="270"/>
      <c r="L326" s="274"/>
      <c r="M326" s="275"/>
      <c r="N326" s="276"/>
      <c r="O326" s="276"/>
      <c r="P326" s="276"/>
      <c r="Q326" s="276"/>
      <c r="R326" s="276"/>
      <c r="S326" s="276"/>
      <c r="T326" s="277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T326" s="278" t="s">
        <v>176</v>
      </c>
      <c r="AU326" s="278" t="s">
        <v>79</v>
      </c>
      <c r="AV326" s="16" t="s">
        <v>77</v>
      </c>
      <c r="AW326" s="16" t="s">
        <v>31</v>
      </c>
      <c r="AX326" s="16" t="s">
        <v>69</v>
      </c>
      <c r="AY326" s="278" t="s">
        <v>136</v>
      </c>
    </row>
    <row r="327" s="13" customFormat="1">
      <c r="A327" s="13"/>
      <c r="B327" s="224"/>
      <c r="C327" s="225"/>
      <c r="D327" s="226" t="s">
        <v>176</v>
      </c>
      <c r="E327" s="227" t="s">
        <v>19</v>
      </c>
      <c r="F327" s="228" t="s">
        <v>569</v>
      </c>
      <c r="G327" s="225"/>
      <c r="H327" s="229">
        <v>0</v>
      </c>
      <c r="I327" s="230"/>
      <c r="J327" s="225"/>
      <c r="K327" s="225"/>
      <c r="L327" s="231"/>
      <c r="M327" s="232"/>
      <c r="N327" s="233"/>
      <c r="O327" s="233"/>
      <c r="P327" s="233"/>
      <c r="Q327" s="233"/>
      <c r="R327" s="233"/>
      <c r="S327" s="233"/>
      <c r="T327" s="23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5" t="s">
        <v>176</v>
      </c>
      <c r="AU327" s="235" t="s">
        <v>79</v>
      </c>
      <c r="AV327" s="13" t="s">
        <v>79</v>
      </c>
      <c r="AW327" s="13" t="s">
        <v>31</v>
      </c>
      <c r="AX327" s="13" t="s">
        <v>69</v>
      </c>
      <c r="AY327" s="235" t="s">
        <v>136</v>
      </c>
    </row>
    <row r="328" s="16" customFormat="1">
      <c r="A328" s="16"/>
      <c r="B328" s="269"/>
      <c r="C328" s="270"/>
      <c r="D328" s="226" t="s">
        <v>176</v>
      </c>
      <c r="E328" s="271" t="s">
        <v>19</v>
      </c>
      <c r="F328" s="272" t="s">
        <v>570</v>
      </c>
      <c r="G328" s="270"/>
      <c r="H328" s="271" t="s">
        <v>19</v>
      </c>
      <c r="I328" s="273"/>
      <c r="J328" s="270"/>
      <c r="K328" s="270"/>
      <c r="L328" s="274"/>
      <c r="M328" s="275"/>
      <c r="N328" s="276"/>
      <c r="O328" s="276"/>
      <c r="P328" s="276"/>
      <c r="Q328" s="276"/>
      <c r="R328" s="276"/>
      <c r="S328" s="276"/>
      <c r="T328" s="277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T328" s="278" t="s">
        <v>176</v>
      </c>
      <c r="AU328" s="278" t="s">
        <v>79</v>
      </c>
      <c r="AV328" s="16" t="s">
        <v>77</v>
      </c>
      <c r="AW328" s="16" t="s">
        <v>31</v>
      </c>
      <c r="AX328" s="16" t="s">
        <v>69</v>
      </c>
      <c r="AY328" s="278" t="s">
        <v>136</v>
      </c>
    </row>
    <row r="329" s="13" customFormat="1">
      <c r="A329" s="13"/>
      <c r="B329" s="224"/>
      <c r="C329" s="225"/>
      <c r="D329" s="226" t="s">
        <v>176</v>
      </c>
      <c r="E329" s="227" t="s">
        <v>19</v>
      </c>
      <c r="F329" s="228" t="s">
        <v>202</v>
      </c>
      <c r="G329" s="225"/>
      <c r="H329" s="229">
        <v>12</v>
      </c>
      <c r="I329" s="230"/>
      <c r="J329" s="225"/>
      <c r="K329" s="225"/>
      <c r="L329" s="231"/>
      <c r="M329" s="232"/>
      <c r="N329" s="233"/>
      <c r="O329" s="233"/>
      <c r="P329" s="233"/>
      <c r="Q329" s="233"/>
      <c r="R329" s="233"/>
      <c r="S329" s="233"/>
      <c r="T329" s="234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5" t="s">
        <v>176</v>
      </c>
      <c r="AU329" s="235" t="s">
        <v>79</v>
      </c>
      <c r="AV329" s="13" t="s">
        <v>79</v>
      </c>
      <c r="AW329" s="13" t="s">
        <v>31</v>
      </c>
      <c r="AX329" s="13" t="s">
        <v>69</v>
      </c>
      <c r="AY329" s="235" t="s">
        <v>136</v>
      </c>
    </row>
    <row r="330" s="16" customFormat="1">
      <c r="A330" s="16"/>
      <c r="B330" s="269"/>
      <c r="C330" s="270"/>
      <c r="D330" s="226" t="s">
        <v>176</v>
      </c>
      <c r="E330" s="271" t="s">
        <v>19</v>
      </c>
      <c r="F330" s="272" t="s">
        <v>571</v>
      </c>
      <c r="G330" s="270"/>
      <c r="H330" s="271" t="s">
        <v>19</v>
      </c>
      <c r="I330" s="273"/>
      <c r="J330" s="270"/>
      <c r="K330" s="270"/>
      <c r="L330" s="274"/>
      <c r="M330" s="275"/>
      <c r="N330" s="276"/>
      <c r="O330" s="276"/>
      <c r="P330" s="276"/>
      <c r="Q330" s="276"/>
      <c r="R330" s="276"/>
      <c r="S330" s="276"/>
      <c r="T330" s="277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8" t="s">
        <v>176</v>
      </c>
      <c r="AU330" s="278" t="s">
        <v>79</v>
      </c>
      <c r="AV330" s="16" t="s">
        <v>77</v>
      </c>
      <c r="AW330" s="16" t="s">
        <v>31</v>
      </c>
      <c r="AX330" s="16" t="s">
        <v>69</v>
      </c>
      <c r="AY330" s="278" t="s">
        <v>136</v>
      </c>
    </row>
    <row r="331" s="13" customFormat="1">
      <c r="A331" s="13"/>
      <c r="B331" s="224"/>
      <c r="C331" s="225"/>
      <c r="D331" s="226" t="s">
        <v>176</v>
      </c>
      <c r="E331" s="227" t="s">
        <v>19</v>
      </c>
      <c r="F331" s="228" t="s">
        <v>197</v>
      </c>
      <c r="G331" s="225"/>
      <c r="H331" s="229">
        <v>11</v>
      </c>
      <c r="I331" s="230"/>
      <c r="J331" s="225"/>
      <c r="K331" s="225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176</v>
      </c>
      <c r="AU331" s="235" t="s">
        <v>79</v>
      </c>
      <c r="AV331" s="13" t="s">
        <v>79</v>
      </c>
      <c r="AW331" s="13" t="s">
        <v>31</v>
      </c>
      <c r="AX331" s="13" t="s">
        <v>69</v>
      </c>
      <c r="AY331" s="235" t="s">
        <v>136</v>
      </c>
    </row>
    <row r="332" s="14" customFormat="1">
      <c r="A332" s="14"/>
      <c r="B332" s="236"/>
      <c r="C332" s="237"/>
      <c r="D332" s="226" t="s">
        <v>176</v>
      </c>
      <c r="E332" s="238" t="s">
        <v>19</v>
      </c>
      <c r="F332" s="239" t="s">
        <v>178</v>
      </c>
      <c r="G332" s="237"/>
      <c r="H332" s="240">
        <v>45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176</v>
      </c>
      <c r="AU332" s="246" t="s">
        <v>79</v>
      </c>
      <c r="AV332" s="14" t="s">
        <v>143</v>
      </c>
      <c r="AW332" s="14" t="s">
        <v>31</v>
      </c>
      <c r="AX332" s="14" t="s">
        <v>77</v>
      </c>
      <c r="AY332" s="246" t="s">
        <v>136</v>
      </c>
    </row>
    <row r="333" s="2" customFormat="1" ht="16.5" customHeight="1">
      <c r="A333" s="40"/>
      <c r="B333" s="41"/>
      <c r="C333" s="206" t="s">
        <v>572</v>
      </c>
      <c r="D333" s="206" t="s">
        <v>138</v>
      </c>
      <c r="E333" s="207" t="s">
        <v>573</v>
      </c>
      <c r="F333" s="208" t="s">
        <v>574</v>
      </c>
      <c r="G333" s="209" t="s">
        <v>163</v>
      </c>
      <c r="H333" s="210">
        <v>40</v>
      </c>
      <c r="I333" s="211"/>
      <c r="J333" s="212">
        <f>ROUND(I333*H333,2)</f>
        <v>0</v>
      </c>
      <c r="K333" s="208" t="s">
        <v>142</v>
      </c>
      <c r="L333" s="46"/>
      <c r="M333" s="213" t="s">
        <v>19</v>
      </c>
      <c r="N333" s="214" t="s">
        <v>40</v>
      </c>
      <c r="O333" s="86"/>
      <c r="P333" s="215">
        <f>O333*H333</f>
        <v>0</v>
      </c>
      <c r="Q333" s="215">
        <v>0</v>
      </c>
      <c r="R333" s="215">
        <f>Q333*H333</f>
        <v>0</v>
      </c>
      <c r="S333" s="215">
        <v>0.0060499999999999998</v>
      </c>
      <c r="T333" s="216">
        <f>S333*H333</f>
        <v>0.24199999999999999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17" t="s">
        <v>221</v>
      </c>
      <c r="AT333" s="217" t="s">
        <v>138</v>
      </c>
      <c r="AU333" s="217" t="s">
        <v>79</v>
      </c>
      <c r="AY333" s="19" t="s">
        <v>136</v>
      </c>
      <c r="BE333" s="218">
        <f>IF(N333="základní",J333,0)</f>
        <v>0</v>
      </c>
      <c r="BF333" s="218">
        <f>IF(N333="snížená",J333,0)</f>
        <v>0</v>
      </c>
      <c r="BG333" s="218">
        <f>IF(N333="zákl. přenesená",J333,0)</f>
        <v>0</v>
      </c>
      <c r="BH333" s="218">
        <f>IF(N333="sníž. přenesená",J333,0)</f>
        <v>0</v>
      </c>
      <c r="BI333" s="218">
        <f>IF(N333="nulová",J333,0)</f>
        <v>0</v>
      </c>
      <c r="BJ333" s="19" t="s">
        <v>77</v>
      </c>
      <c r="BK333" s="218">
        <f>ROUND(I333*H333,2)</f>
        <v>0</v>
      </c>
      <c r="BL333" s="19" t="s">
        <v>221</v>
      </c>
      <c r="BM333" s="217" t="s">
        <v>575</v>
      </c>
    </row>
    <row r="334" s="2" customFormat="1">
      <c r="A334" s="40"/>
      <c r="B334" s="41"/>
      <c r="C334" s="42"/>
      <c r="D334" s="219" t="s">
        <v>145</v>
      </c>
      <c r="E334" s="42"/>
      <c r="F334" s="220" t="s">
        <v>576</v>
      </c>
      <c r="G334" s="42"/>
      <c r="H334" s="42"/>
      <c r="I334" s="221"/>
      <c r="J334" s="42"/>
      <c r="K334" s="42"/>
      <c r="L334" s="46"/>
      <c r="M334" s="222"/>
      <c r="N334" s="223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145</v>
      </c>
      <c r="AU334" s="19" t="s">
        <v>79</v>
      </c>
    </row>
    <row r="335" s="16" customFormat="1">
      <c r="A335" s="16"/>
      <c r="B335" s="269"/>
      <c r="C335" s="270"/>
      <c r="D335" s="226" t="s">
        <v>176</v>
      </c>
      <c r="E335" s="271" t="s">
        <v>19</v>
      </c>
      <c r="F335" s="272" t="s">
        <v>566</v>
      </c>
      <c r="G335" s="270"/>
      <c r="H335" s="271" t="s">
        <v>19</v>
      </c>
      <c r="I335" s="273"/>
      <c r="J335" s="270"/>
      <c r="K335" s="270"/>
      <c r="L335" s="274"/>
      <c r="M335" s="275"/>
      <c r="N335" s="276"/>
      <c r="O335" s="276"/>
      <c r="P335" s="276"/>
      <c r="Q335" s="276"/>
      <c r="R335" s="276"/>
      <c r="S335" s="276"/>
      <c r="T335" s="277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78" t="s">
        <v>176</v>
      </c>
      <c r="AU335" s="278" t="s">
        <v>79</v>
      </c>
      <c r="AV335" s="16" t="s">
        <v>77</v>
      </c>
      <c r="AW335" s="16" t="s">
        <v>31</v>
      </c>
      <c r="AX335" s="16" t="s">
        <v>69</v>
      </c>
      <c r="AY335" s="278" t="s">
        <v>136</v>
      </c>
    </row>
    <row r="336" s="13" customFormat="1">
      <c r="A336" s="13"/>
      <c r="B336" s="224"/>
      <c r="C336" s="225"/>
      <c r="D336" s="226" t="s">
        <v>176</v>
      </c>
      <c r="E336" s="227" t="s">
        <v>19</v>
      </c>
      <c r="F336" s="228" t="s">
        <v>221</v>
      </c>
      <c r="G336" s="225"/>
      <c r="H336" s="229">
        <v>16</v>
      </c>
      <c r="I336" s="230"/>
      <c r="J336" s="225"/>
      <c r="K336" s="225"/>
      <c r="L336" s="231"/>
      <c r="M336" s="232"/>
      <c r="N336" s="233"/>
      <c r="O336" s="233"/>
      <c r="P336" s="233"/>
      <c r="Q336" s="233"/>
      <c r="R336" s="233"/>
      <c r="S336" s="233"/>
      <c r="T336" s="23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5" t="s">
        <v>176</v>
      </c>
      <c r="AU336" s="235" t="s">
        <v>79</v>
      </c>
      <c r="AV336" s="13" t="s">
        <v>79</v>
      </c>
      <c r="AW336" s="13" t="s">
        <v>31</v>
      </c>
      <c r="AX336" s="13" t="s">
        <v>69</v>
      </c>
      <c r="AY336" s="235" t="s">
        <v>136</v>
      </c>
    </row>
    <row r="337" s="16" customFormat="1">
      <c r="A337" s="16"/>
      <c r="B337" s="269"/>
      <c r="C337" s="270"/>
      <c r="D337" s="226" t="s">
        <v>176</v>
      </c>
      <c r="E337" s="271" t="s">
        <v>19</v>
      </c>
      <c r="F337" s="272" t="s">
        <v>568</v>
      </c>
      <c r="G337" s="270"/>
      <c r="H337" s="271" t="s">
        <v>19</v>
      </c>
      <c r="I337" s="273"/>
      <c r="J337" s="270"/>
      <c r="K337" s="270"/>
      <c r="L337" s="274"/>
      <c r="M337" s="275"/>
      <c r="N337" s="276"/>
      <c r="O337" s="276"/>
      <c r="P337" s="276"/>
      <c r="Q337" s="276"/>
      <c r="R337" s="276"/>
      <c r="S337" s="276"/>
      <c r="T337" s="277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8" t="s">
        <v>176</v>
      </c>
      <c r="AU337" s="278" t="s">
        <v>79</v>
      </c>
      <c r="AV337" s="16" t="s">
        <v>77</v>
      </c>
      <c r="AW337" s="16" t="s">
        <v>31</v>
      </c>
      <c r="AX337" s="16" t="s">
        <v>69</v>
      </c>
      <c r="AY337" s="278" t="s">
        <v>136</v>
      </c>
    </row>
    <row r="338" s="13" customFormat="1">
      <c r="A338" s="13"/>
      <c r="B338" s="224"/>
      <c r="C338" s="225"/>
      <c r="D338" s="226" t="s">
        <v>176</v>
      </c>
      <c r="E338" s="227" t="s">
        <v>19</v>
      </c>
      <c r="F338" s="228" t="s">
        <v>577</v>
      </c>
      <c r="G338" s="225"/>
      <c r="H338" s="229">
        <v>24</v>
      </c>
      <c r="I338" s="230"/>
      <c r="J338" s="225"/>
      <c r="K338" s="225"/>
      <c r="L338" s="231"/>
      <c r="M338" s="232"/>
      <c r="N338" s="233"/>
      <c r="O338" s="233"/>
      <c r="P338" s="233"/>
      <c r="Q338" s="233"/>
      <c r="R338" s="233"/>
      <c r="S338" s="233"/>
      <c r="T338" s="23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5" t="s">
        <v>176</v>
      </c>
      <c r="AU338" s="235" t="s">
        <v>79</v>
      </c>
      <c r="AV338" s="13" t="s">
        <v>79</v>
      </c>
      <c r="AW338" s="13" t="s">
        <v>31</v>
      </c>
      <c r="AX338" s="13" t="s">
        <v>69</v>
      </c>
      <c r="AY338" s="235" t="s">
        <v>136</v>
      </c>
    </row>
    <row r="339" s="16" customFormat="1">
      <c r="A339" s="16"/>
      <c r="B339" s="269"/>
      <c r="C339" s="270"/>
      <c r="D339" s="226" t="s">
        <v>176</v>
      </c>
      <c r="E339" s="271" t="s">
        <v>19</v>
      </c>
      <c r="F339" s="272" t="s">
        <v>570</v>
      </c>
      <c r="G339" s="270"/>
      <c r="H339" s="271" t="s">
        <v>19</v>
      </c>
      <c r="I339" s="273"/>
      <c r="J339" s="270"/>
      <c r="K339" s="270"/>
      <c r="L339" s="274"/>
      <c r="M339" s="275"/>
      <c r="N339" s="276"/>
      <c r="O339" s="276"/>
      <c r="P339" s="276"/>
      <c r="Q339" s="276"/>
      <c r="R339" s="276"/>
      <c r="S339" s="276"/>
      <c r="T339" s="277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78" t="s">
        <v>176</v>
      </c>
      <c r="AU339" s="278" t="s">
        <v>79</v>
      </c>
      <c r="AV339" s="16" t="s">
        <v>77</v>
      </c>
      <c r="AW339" s="16" t="s">
        <v>31</v>
      </c>
      <c r="AX339" s="16" t="s">
        <v>69</v>
      </c>
      <c r="AY339" s="278" t="s">
        <v>136</v>
      </c>
    </row>
    <row r="340" s="13" customFormat="1">
      <c r="A340" s="13"/>
      <c r="B340" s="224"/>
      <c r="C340" s="225"/>
      <c r="D340" s="226" t="s">
        <v>176</v>
      </c>
      <c r="E340" s="227" t="s">
        <v>19</v>
      </c>
      <c r="F340" s="228" t="s">
        <v>69</v>
      </c>
      <c r="G340" s="225"/>
      <c r="H340" s="229">
        <v>0</v>
      </c>
      <c r="I340" s="230"/>
      <c r="J340" s="225"/>
      <c r="K340" s="225"/>
      <c r="L340" s="231"/>
      <c r="M340" s="232"/>
      <c r="N340" s="233"/>
      <c r="O340" s="233"/>
      <c r="P340" s="233"/>
      <c r="Q340" s="233"/>
      <c r="R340" s="233"/>
      <c r="S340" s="233"/>
      <c r="T340" s="23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5" t="s">
        <v>176</v>
      </c>
      <c r="AU340" s="235" t="s">
        <v>79</v>
      </c>
      <c r="AV340" s="13" t="s">
        <v>79</v>
      </c>
      <c r="AW340" s="13" t="s">
        <v>31</v>
      </c>
      <c r="AX340" s="13" t="s">
        <v>69</v>
      </c>
      <c r="AY340" s="235" t="s">
        <v>136</v>
      </c>
    </row>
    <row r="341" s="16" customFormat="1">
      <c r="A341" s="16"/>
      <c r="B341" s="269"/>
      <c r="C341" s="270"/>
      <c r="D341" s="226" t="s">
        <v>176</v>
      </c>
      <c r="E341" s="271" t="s">
        <v>19</v>
      </c>
      <c r="F341" s="272" t="s">
        <v>571</v>
      </c>
      <c r="G341" s="270"/>
      <c r="H341" s="271" t="s">
        <v>19</v>
      </c>
      <c r="I341" s="273"/>
      <c r="J341" s="270"/>
      <c r="K341" s="270"/>
      <c r="L341" s="274"/>
      <c r="M341" s="275"/>
      <c r="N341" s="276"/>
      <c r="O341" s="276"/>
      <c r="P341" s="276"/>
      <c r="Q341" s="276"/>
      <c r="R341" s="276"/>
      <c r="S341" s="276"/>
      <c r="T341" s="277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78" t="s">
        <v>176</v>
      </c>
      <c r="AU341" s="278" t="s">
        <v>79</v>
      </c>
      <c r="AV341" s="16" t="s">
        <v>77</v>
      </c>
      <c r="AW341" s="16" t="s">
        <v>31</v>
      </c>
      <c r="AX341" s="16" t="s">
        <v>69</v>
      </c>
      <c r="AY341" s="278" t="s">
        <v>136</v>
      </c>
    </row>
    <row r="342" s="13" customFormat="1">
      <c r="A342" s="13"/>
      <c r="B342" s="224"/>
      <c r="C342" s="225"/>
      <c r="D342" s="226" t="s">
        <v>176</v>
      </c>
      <c r="E342" s="227" t="s">
        <v>19</v>
      </c>
      <c r="F342" s="228" t="s">
        <v>69</v>
      </c>
      <c r="G342" s="225"/>
      <c r="H342" s="229">
        <v>0</v>
      </c>
      <c r="I342" s="230"/>
      <c r="J342" s="225"/>
      <c r="K342" s="225"/>
      <c r="L342" s="231"/>
      <c r="M342" s="232"/>
      <c r="N342" s="233"/>
      <c r="O342" s="233"/>
      <c r="P342" s="233"/>
      <c r="Q342" s="233"/>
      <c r="R342" s="233"/>
      <c r="S342" s="233"/>
      <c r="T342" s="23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5" t="s">
        <v>176</v>
      </c>
      <c r="AU342" s="235" t="s">
        <v>79</v>
      </c>
      <c r="AV342" s="13" t="s">
        <v>79</v>
      </c>
      <c r="AW342" s="13" t="s">
        <v>31</v>
      </c>
      <c r="AX342" s="13" t="s">
        <v>69</v>
      </c>
      <c r="AY342" s="235" t="s">
        <v>136</v>
      </c>
    </row>
    <row r="343" s="14" customFormat="1">
      <c r="A343" s="14"/>
      <c r="B343" s="236"/>
      <c r="C343" s="237"/>
      <c r="D343" s="226" t="s">
        <v>176</v>
      </c>
      <c r="E343" s="238" t="s">
        <v>19</v>
      </c>
      <c r="F343" s="239" t="s">
        <v>178</v>
      </c>
      <c r="G343" s="237"/>
      <c r="H343" s="240">
        <v>40</v>
      </c>
      <c r="I343" s="241"/>
      <c r="J343" s="237"/>
      <c r="K343" s="237"/>
      <c r="L343" s="242"/>
      <c r="M343" s="243"/>
      <c r="N343" s="244"/>
      <c r="O343" s="244"/>
      <c r="P343" s="244"/>
      <c r="Q343" s="244"/>
      <c r="R343" s="244"/>
      <c r="S343" s="244"/>
      <c r="T343" s="245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6" t="s">
        <v>176</v>
      </c>
      <c r="AU343" s="246" t="s">
        <v>79</v>
      </c>
      <c r="AV343" s="14" t="s">
        <v>143</v>
      </c>
      <c r="AW343" s="14" t="s">
        <v>31</v>
      </c>
      <c r="AX343" s="14" t="s">
        <v>77</v>
      </c>
      <c r="AY343" s="246" t="s">
        <v>136</v>
      </c>
    </row>
    <row r="344" s="2" customFormat="1" ht="16.5" customHeight="1">
      <c r="A344" s="40"/>
      <c r="B344" s="41"/>
      <c r="C344" s="206" t="s">
        <v>578</v>
      </c>
      <c r="D344" s="206" t="s">
        <v>138</v>
      </c>
      <c r="E344" s="207" t="s">
        <v>579</v>
      </c>
      <c r="F344" s="208" t="s">
        <v>580</v>
      </c>
      <c r="G344" s="209" t="s">
        <v>163</v>
      </c>
      <c r="H344" s="210">
        <v>57</v>
      </c>
      <c r="I344" s="211"/>
      <c r="J344" s="212">
        <f>ROUND(I344*H344,2)</f>
        <v>0</v>
      </c>
      <c r="K344" s="208" t="s">
        <v>142</v>
      </c>
      <c r="L344" s="46"/>
      <c r="M344" s="213" t="s">
        <v>19</v>
      </c>
      <c r="N344" s="214" t="s">
        <v>40</v>
      </c>
      <c r="O344" s="86"/>
      <c r="P344" s="215">
        <f>O344*H344</f>
        <v>0</v>
      </c>
      <c r="Q344" s="215">
        <v>0</v>
      </c>
      <c r="R344" s="215">
        <f>Q344*H344</f>
        <v>0</v>
      </c>
      <c r="S344" s="215">
        <v>0.0039399999999999999</v>
      </c>
      <c r="T344" s="216">
        <f>S344*H344</f>
        <v>0.22458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17" t="s">
        <v>221</v>
      </c>
      <c r="AT344" s="217" t="s">
        <v>138</v>
      </c>
      <c r="AU344" s="217" t="s">
        <v>79</v>
      </c>
      <c r="AY344" s="19" t="s">
        <v>136</v>
      </c>
      <c r="BE344" s="218">
        <f>IF(N344="základní",J344,0)</f>
        <v>0</v>
      </c>
      <c r="BF344" s="218">
        <f>IF(N344="snížená",J344,0)</f>
        <v>0</v>
      </c>
      <c r="BG344" s="218">
        <f>IF(N344="zákl. přenesená",J344,0)</f>
        <v>0</v>
      </c>
      <c r="BH344" s="218">
        <f>IF(N344="sníž. přenesená",J344,0)</f>
        <v>0</v>
      </c>
      <c r="BI344" s="218">
        <f>IF(N344="nulová",J344,0)</f>
        <v>0</v>
      </c>
      <c r="BJ344" s="19" t="s">
        <v>77</v>
      </c>
      <c r="BK344" s="218">
        <f>ROUND(I344*H344,2)</f>
        <v>0</v>
      </c>
      <c r="BL344" s="19" t="s">
        <v>221</v>
      </c>
      <c r="BM344" s="217" t="s">
        <v>581</v>
      </c>
    </row>
    <row r="345" s="2" customFormat="1">
      <c r="A345" s="40"/>
      <c r="B345" s="41"/>
      <c r="C345" s="42"/>
      <c r="D345" s="219" t="s">
        <v>145</v>
      </c>
      <c r="E345" s="42"/>
      <c r="F345" s="220" t="s">
        <v>582</v>
      </c>
      <c r="G345" s="42"/>
      <c r="H345" s="42"/>
      <c r="I345" s="221"/>
      <c r="J345" s="42"/>
      <c r="K345" s="42"/>
      <c r="L345" s="46"/>
      <c r="M345" s="222"/>
      <c r="N345" s="223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145</v>
      </c>
      <c r="AU345" s="19" t="s">
        <v>79</v>
      </c>
    </row>
    <row r="346" s="16" customFormat="1">
      <c r="A346" s="16"/>
      <c r="B346" s="269"/>
      <c r="C346" s="270"/>
      <c r="D346" s="226" t="s">
        <v>176</v>
      </c>
      <c r="E346" s="271" t="s">
        <v>19</v>
      </c>
      <c r="F346" s="272" t="s">
        <v>566</v>
      </c>
      <c r="G346" s="270"/>
      <c r="H346" s="271" t="s">
        <v>19</v>
      </c>
      <c r="I346" s="273"/>
      <c r="J346" s="270"/>
      <c r="K346" s="270"/>
      <c r="L346" s="274"/>
      <c r="M346" s="275"/>
      <c r="N346" s="276"/>
      <c r="O346" s="276"/>
      <c r="P346" s="276"/>
      <c r="Q346" s="276"/>
      <c r="R346" s="276"/>
      <c r="S346" s="276"/>
      <c r="T346" s="277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78" t="s">
        <v>176</v>
      </c>
      <c r="AU346" s="278" t="s">
        <v>79</v>
      </c>
      <c r="AV346" s="16" t="s">
        <v>77</v>
      </c>
      <c r="AW346" s="16" t="s">
        <v>31</v>
      </c>
      <c r="AX346" s="16" t="s">
        <v>69</v>
      </c>
      <c r="AY346" s="278" t="s">
        <v>136</v>
      </c>
    </row>
    <row r="347" s="13" customFormat="1">
      <c r="A347" s="13"/>
      <c r="B347" s="224"/>
      <c r="C347" s="225"/>
      <c r="D347" s="226" t="s">
        <v>176</v>
      </c>
      <c r="E347" s="227" t="s">
        <v>19</v>
      </c>
      <c r="F347" s="228" t="s">
        <v>227</v>
      </c>
      <c r="G347" s="225"/>
      <c r="H347" s="229">
        <v>17</v>
      </c>
      <c r="I347" s="230"/>
      <c r="J347" s="225"/>
      <c r="K347" s="225"/>
      <c r="L347" s="231"/>
      <c r="M347" s="232"/>
      <c r="N347" s="233"/>
      <c r="O347" s="233"/>
      <c r="P347" s="233"/>
      <c r="Q347" s="233"/>
      <c r="R347" s="233"/>
      <c r="S347" s="233"/>
      <c r="T347" s="23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5" t="s">
        <v>176</v>
      </c>
      <c r="AU347" s="235" t="s">
        <v>79</v>
      </c>
      <c r="AV347" s="13" t="s">
        <v>79</v>
      </c>
      <c r="AW347" s="13" t="s">
        <v>31</v>
      </c>
      <c r="AX347" s="13" t="s">
        <v>69</v>
      </c>
      <c r="AY347" s="235" t="s">
        <v>136</v>
      </c>
    </row>
    <row r="348" s="16" customFormat="1">
      <c r="A348" s="16"/>
      <c r="B348" s="269"/>
      <c r="C348" s="270"/>
      <c r="D348" s="226" t="s">
        <v>176</v>
      </c>
      <c r="E348" s="271" t="s">
        <v>19</v>
      </c>
      <c r="F348" s="272" t="s">
        <v>568</v>
      </c>
      <c r="G348" s="270"/>
      <c r="H348" s="271" t="s">
        <v>19</v>
      </c>
      <c r="I348" s="273"/>
      <c r="J348" s="270"/>
      <c r="K348" s="270"/>
      <c r="L348" s="274"/>
      <c r="M348" s="275"/>
      <c r="N348" s="276"/>
      <c r="O348" s="276"/>
      <c r="P348" s="276"/>
      <c r="Q348" s="276"/>
      <c r="R348" s="276"/>
      <c r="S348" s="276"/>
      <c r="T348" s="277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8" t="s">
        <v>176</v>
      </c>
      <c r="AU348" s="278" t="s">
        <v>79</v>
      </c>
      <c r="AV348" s="16" t="s">
        <v>77</v>
      </c>
      <c r="AW348" s="16" t="s">
        <v>31</v>
      </c>
      <c r="AX348" s="16" t="s">
        <v>69</v>
      </c>
      <c r="AY348" s="278" t="s">
        <v>136</v>
      </c>
    </row>
    <row r="349" s="13" customFormat="1">
      <c r="A349" s="13"/>
      <c r="B349" s="224"/>
      <c r="C349" s="225"/>
      <c r="D349" s="226" t="s">
        <v>176</v>
      </c>
      <c r="E349" s="227" t="s">
        <v>19</v>
      </c>
      <c r="F349" s="228" t="s">
        <v>577</v>
      </c>
      <c r="G349" s="225"/>
      <c r="H349" s="229">
        <v>24</v>
      </c>
      <c r="I349" s="230"/>
      <c r="J349" s="225"/>
      <c r="K349" s="225"/>
      <c r="L349" s="231"/>
      <c r="M349" s="232"/>
      <c r="N349" s="233"/>
      <c r="O349" s="233"/>
      <c r="P349" s="233"/>
      <c r="Q349" s="233"/>
      <c r="R349" s="233"/>
      <c r="S349" s="233"/>
      <c r="T349" s="234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5" t="s">
        <v>176</v>
      </c>
      <c r="AU349" s="235" t="s">
        <v>79</v>
      </c>
      <c r="AV349" s="13" t="s">
        <v>79</v>
      </c>
      <c r="AW349" s="13" t="s">
        <v>31</v>
      </c>
      <c r="AX349" s="13" t="s">
        <v>69</v>
      </c>
      <c r="AY349" s="235" t="s">
        <v>136</v>
      </c>
    </row>
    <row r="350" s="16" customFormat="1">
      <c r="A350" s="16"/>
      <c r="B350" s="269"/>
      <c r="C350" s="270"/>
      <c r="D350" s="226" t="s">
        <v>176</v>
      </c>
      <c r="E350" s="271" t="s">
        <v>19</v>
      </c>
      <c r="F350" s="272" t="s">
        <v>570</v>
      </c>
      <c r="G350" s="270"/>
      <c r="H350" s="271" t="s">
        <v>19</v>
      </c>
      <c r="I350" s="273"/>
      <c r="J350" s="270"/>
      <c r="K350" s="270"/>
      <c r="L350" s="274"/>
      <c r="M350" s="275"/>
      <c r="N350" s="276"/>
      <c r="O350" s="276"/>
      <c r="P350" s="276"/>
      <c r="Q350" s="276"/>
      <c r="R350" s="276"/>
      <c r="S350" s="276"/>
      <c r="T350" s="277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T350" s="278" t="s">
        <v>176</v>
      </c>
      <c r="AU350" s="278" t="s">
        <v>79</v>
      </c>
      <c r="AV350" s="16" t="s">
        <v>77</v>
      </c>
      <c r="AW350" s="16" t="s">
        <v>31</v>
      </c>
      <c r="AX350" s="16" t="s">
        <v>69</v>
      </c>
      <c r="AY350" s="278" t="s">
        <v>136</v>
      </c>
    </row>
    <row r="351" s="13" customFormat="1">
      <c r="A351" s="13"/>
      <c r="B351" s="224"/>
      <c r="C351" s="225"/>
      <c r="D351" s="226" t="s">
        <v>176</v>
      </c>
      <c r="E351" s="227" t="s">
        <v>19</v>
      </c>
      <c r="F351" s="228" t="s">
        <v>183</v>
      </c>
      <c r="G351" s="225"/>
      <c r="H351" s="229">
        <v>9</v>
      </c>
      <c r="I351" s="230"/>
      <c r="J351" s="225"/>
      <c r="K351" s="225"/>
      <c r="L351" s="231"/>
      <c r="M351" s="232"/>
      <c r="N351" s="233"/>
      <c r="O351" s="233"/>
      <c r="P351" s="233"/>
      <c r="Q351" s="233"/>
      <c r="R351" s="233"/>
      <c r="S351" s="233"/>
      <c r="T351" s="234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5" t="s">
        <v>176</v>
      </c>
      <c r="AU351" s="235" t="s">
        <v>79</v>
      </c>
      <c r="AV351" s="13" t="s">
        <v>79</v>
      </c>
      <c r="AW351" s="13" t="s">
        <v>31</v>
      </c>
      <c r="AX351" s="13" t="s">
        <v>69</v>
      </c>
      <c r="AY351" s="235" t="s">
        <v>136</v>
      </c>
    </row>
    <row r="352" s="16" customFormat="1">
      <c r="A352" s="16"/>
      <c r="B352" s="269"/>
      <c r="C352" s="270"/>
      <c r="D352" s="226" t="s">
        <v>176</v>
      </c>
      <c r="E352" s="271" t="s">
        <v>19</v>
      </c>
      <c r="F352" s="272" t="s">
        <v>571</v>
      </c>
      <c r="G352" s="270"/>
      <c r="H352" s="271" t="s">
        <v>19</v>
      </c>
      <c r="I352" s="273"/>
      <c r="J352" s="270"/>
      <c r="K352" s="270"/>
      <c r="L352" s="274"/>
      <c r="M352" s="275"/>
      <c r="N352" s="276"/>
      <c r="O352" s="276"/>
      <c r="P352" s="276"/>
      <c r="Q352" s="276"/>
      <c r="R352" s="276"/>
      <c r="S352" s="276"/>
      <c r="T352" s="277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278" t="s">
        <v>176</v>
      </c>
      <c r="AU352" s="278" t="s">
        <v>79</v>
      </c>
      <c r="AV352" s="16" t="s">
        <v>77</v>
      </c>
      <c r="AW352" s="16" t="s">
        <v>31</v>
      </c>
      <c r="AX352" s="16" t="s">
        <v>69</v>
      </c>
      <c r="AY352" s="278" t="s">
        <v>136</v>
      </c>
    </row>
    <row r="353" s="13" customFormat="1">
      <c r="A353" s="13"/>
      <c r="B353" s="224"/>
      <c r="C353" s="225"/>
      <c r="D353" s="226" t="s">
        <v>176</v>
      </c>
      <c r="E353" s="227" t="s">
        <v>19</v>
      </c>
      <c r="F353" s="228" t="s">
        <v>171</v>
      </c>
      <c r="G353" s="225"/>
      <c r="H353" s="229">
        <v>7</v>
      </c>
      <c r="I353" s="230"/>
      <c r="J353" s="225"/>
      <c r="K353" s="225"/>
      <c r="L353" s="231"/>
      <c r="M353" s="232"/>
      <c r="N353" s="233"/>
      <c r="O353" s="233"/>
      <c r="P353" s="233"/>
      <c r="Q353" s="233"/>
      <c r="R353" s="233"/>
      <c r="S353" s="233"/>
      <c r="T353" s="23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5" t="s">
        <v>176</v>
      </c>
      <c r="AU353" s="235" t="s">
        <v>79</v>
      </c>
      <c r="AV353" s="13" t="s">
        <v>79</v>
      </c>
      <c r="AW353" s="13" t="s">
        <v>31</v>
      </c>
      <c r="AX353" s="13" t="s">
        <v>69</v>
      </c>
      <c r="AY353" s="235" t="s">
        <v>136</v>
      </c>
    </row>
    <row r="354" s="14" customFormat="1">
      <c r="A354" s="14"/>
      <c r="B354" s="236"/>
      <c r="C354" s="237"/>
      <c r="D354" s="226" t="s">
        <v>176</v>
      </c>
      <c r="E354" s="238" t="s">
        <v>19</v>
      </c>
      <c r="F354" s="239" t="s">
        <v>178</v>
      </c>
      <c r="G354" s="237"/>
      <c r="H354" s="240">
        <v>57</v>
      </c>
      <c r="I354" s="241"/>
      <c r="J354" s="237"/>
      <c r="K354" s="237"/>
      <c r="L354" s="242"/>
      <c r="M354" s="243"/>
      <c r="N354" s="244"/>
      <c r="O354" s="244"/>
      <c r="P354" s="244"/>
      <c r="Q354" s="244"/>
      <c r="R354" s="244"/>
      <c r="S354" s="244"/>
      <c r="T354" s="24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6" t="s">
        <v>176</v>
      </c>
      <c r="AU354" s="246" t="s">
        <v>79</v>
      </c>
      <c r="AV354" s="14" t="s">
        <v>143</v>
      </c>
      <c r="AW354" s="14" t="s">
        <v>31</v>
      </c>
      <c r="AX354" s="14" t="s">
        <v>77</v>
      </c>
      <c r="AY354" s="246" t="s">
        <v>136</v>
      </c>
    </row>
    <row r="355" s="2" customFormat="1" ht="24.15" customHeight="1">
      <c r="A355" s="40"/>
      <c r="B355" s="41"/>
      <c r="C355" s="206" t="s">
        <v>583</v>
      </c>
      <c r="D355" s="206" t="s">
        <v>138</v>
      </c>
      <c r="E355" s="207" t="s">
        <v>584</v>
      </c>
      <c r="F355" s="208" t="s">
        <v>585</v>
      </c>
      <c r="G355" s="209" t="s">
        <v>163</v>
      </c>
      <c r="H355" s="210">
        <v>23</v>
      </c>
      <c r="I355" s="211"/>
      <c r="J355" s="212">
        <f>ROUND(I355*H355,2)</f>
        <v>0</v>
      </c>
      <c r="K355" s="208" t="s">
        <v>142</v>
      </c>
      <c r="L355" s="46"/>
      <c r="M355" s="213" t="s">
        <v>19</v>
      </c>
      <c r="N355" s="214" t="s">
        <v>40</v>
      </c>
      <c r="O355" s="86"/>
      <c r="P355" s="215">
        <f>O355*H355</f>
        <v>0</v>
      </c>
      <c r="Q355" s="215">
        <v>0.0040600000000000002</v>
      </c>
      <c r="R355" s="215">
        <f>Q355*H355</f>
        <v>0.093380000000000005</v>
      </c>
      <c r="S355" s="215">
        <v>0</v>
      </c>
      <c r="T355" s="216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17" t="s">
        <v>221</v>
      </c>
      <c r="AT355" s="217" t="s">
        <v>138</v>
      </c>
      <c r="AU355" s="217" t="s">
        <v>79</v>
      </c>
      <c r="AY355" s="19" t="s">
        <v>136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9" t="s">
        <v>77</v>
      </c>
      <c r="BK355" s="218">
        <f>ROUND(I355*H355,2)</f>
        <v>0</v>
      </c>
      <c r="BL355" s="19" t="s">
        <v>221</v>
      </c>
      <c r="BM355" s="217" t="s">
        <v>586</v>
      </c>
    </row>
    <row r="356" s="2" customFormat="1">
      <c r="A356" s="40"/>
      <c r="B356" s="41"/>
      <c r="C356" s="42"/>
      <c r="D356" s="219" t="s">
        <v>145</v>
      </c>
      <c r="E356" s="42"/>
      <c r="F356" s="220" t="s">
        <v>587</v>
      </c>
      <c r="G356" s="42"/>
      <c r="H356" s="42"/>
      <c r="I356" s="221"/>
      <c r="J356" s="42"/>
      <c r="K356" s="42"/>
      <c r="L356" s="46"/>
      <c r="M356" s="222"/>
      <c r="N356" s="223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145</v>
      </c>
      <c r="AU356" s="19" t="s">
        <v>79</v>
      </c>
    </row>
    <row r="357" s="2" customFormat="1" ht="16.5" customHeight="1">
      <c r="A357" s="40"/>
      <c r="B357" s="41"/>
      <c r="C357" s="206" t="s">
        <v>588</v>
      </c>
      <c r="D357" s="206" t="s">
        <v>138</v>
      </c>
      <c r="E357" s="207" t="s">
        <v>589</v>
      </c>
      <c r="F357" s="208" t="s">
        <v>590</v>
      </c>
      <c r="G357" s="209" t="s">
        <v>163</v>
      </c>
      <c r="H357" s="210">
        <v>37.299999999999997</v>
      </c>
      <c r="I357" s="211"/>
      <c r="J357" s="212">
        <f>ROUND(I357*H357,2)</f>
        <v>0</v>
      </c>
      <c r="K357" s="208" t="s">
        <v>142</v>
      </c>
      <c r="L357" s="46"/>
      <c r="M357" s="213" t="s">
        <v>19</v>
      </c>
      <c r="N357" s="214" t="s">
        <v>40</v>
      </c>
      <c r="O357" s="86"/>
      <c r="P357" s="215">
        <f>O357*H357</f>
        <v>0</v>
      </c>
      <c r="Q357" s="215">
        <v>0.001709216</v>
      </c>
      <c r="R357" s="215">
        <f>Q357*H357</f>
        <v>0.063753756799999992</v>
      </c>
      <c r="S357" s="215">
        <v>0</v>
      </c>
      <c r="T357" s="216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17" t="s">
        <v>221</v>
      </c>
      <c r="AT357" s="217" t="s">
        <v>138</v>
      </c>
      <c r="AU357" s="217" t="s">
        <v>79</v>
      </c>
      <c r="AY357" s="19" t="s">
        <v>136</v>
      </c>
      <c r="BE357" s="218">
        <f>IF(N357="základní",J357,0)</f>
        <v>0</v>
      </c>
      <c r="BF357" s="218">
        <f>IF(N357="snížená",J357,0)</f>
        <v>0</v>
      </c>
      <c r="BG357" s="218">
        <f>IF(N357="zákl. přenesená",J357,0)</f>
        <v>0</v>
      </c>
      <c r="BH357" s="218">
        <f>IF(N357="sníž. přenesená",J357,0)</f>
        <v>0</v>
      </c>
      <c r="BI357" s="218">
        <f>IF(N357="nulová",J357,0)</f>
        <v>0</v>
      </c>
      <c r="BJ357" s="19" t="s">
        <v>77</v>
      </c>
      <c r="BK357" s="218">
        <f>ROUND(I357*H357,2)</f>
        <v>0</v>
      </c>
      <c r="BL357" s="19" t="s">
        <v>221</v>
      </c>
      <c r="BM357" s="217" t="s">
        <v>591</v>
      </c>
    </row>
    <row r="358" s="2" customFormat="1">
      <c r="A358" s="40"/>
      <c r="B358" s="41"/>
      <c r="C358" s="42"/>
      <c r="D358" s="219" t="s">
        <v>145</v>
      </c>
      <c r="E358" s="42"/>
      <c r="F358" s="220" t="s">
        <v>592</v>
      </c>
      <c r="G358" s="42"/>
      <c r="H358" s="42"/>
      <c r="I358" s="221"/>
      <c r="J358" s="42"/>
      <c r="K358" s="42"/>
      <c r="L358" s="46"/>
      <c r="M358" s="222"/>
      <c r="N358" s="223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145</v>
      </c>
      <c r="AU358" s="19" t="s">
        <v>79</v>
      </c>
    </row>
    <row r="359" s="13" customFormat="1">
      <c r="A359" s="13"/>
      <c r="B359" s="224"/>
      <c r="C359" s="225"/>
      <c r="D359" s="226" t="s">
        <v>176</v>
      </c>
      <c r="E359" s="227" t="s">
        <v>19</v>
      </c>
      <c r="F359" s="228" t="s">
        <v>556</v>
      </c>
      <c r="G359" s="225"/>
      <c r="H359" s="229">
        <v>37.299999999999997</v>
      </c>
      <c r="I359" s="230"/>
      <c r="J359" s="225"/>
      <c r="K359" s="225"/>
      <c r="L359" s="231"/>
      <c r="M359" s="232"/>
      <c r="N359" s="233"/>
      <c r="O359" s="233"/>
      <c r="P359" s="233"/>
      <c r="Q359" s="233"/>
      <c r="R359" s="233"/>
      <c r="S359" s="233"/>
      <c r="T359" s="23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5" t="s">
        <v>176</v>
      </c>
      <c r="AU359" s="235" t="s">
        <v>79</v>
      </c>
      <c r="AV359" s="13" t="s">
        <v>79</v>
      </c>
      <c r="AW359" s="13" t="s">
        <v>31</v>
      </c>
      <c r="AX359" s="13" t="s">
        <v>77</v>
      </c>
      <c r="AY359" s="235" t="s">
        <v>136</v>
      </c>
    </row>
    <row r="360" s="2" customFormat="1" ht="24.15" customHeight="1">
      <c r="A360" s="40"/>
      <c r="B360" s="41"/>
      <c r="C360" s="206" t="s">
        <v>593</v>
      </c>
      <c r="D360" s="206" t="s">
        <v>138</v>
      </c>
      <c r="E360" s="207" t="s">
        <v>594</v>
      </c>
      <c r="F360" s="208" t="s">
        <v>595</v>
      </c>
      <c r="G360" s="209" t="s">
        <v>200</v>
      </c>
      <c r="H360" s="210">
        <v>34</v>
      </c>
      <c r="I360" s="211"/>
      <c r="J360" s="212">
        <f>ROUND(I360*H360,2)</f>
        <v>0</v>
      </c>
      <c r="K360" s="208" t="s">
        <v>142</v>
      </c>
      <c r="L360" s="46"/>
      <c r="M360" s="213" t="s">
        <v>19</v>
      </c>
      <c r="N360" s="214" t="s">
        <v>40</v>
      </c>
      <c r="O360" s="86"/>
      <c r="P360" s="215">
        <f>O360*H360</f>
        <v>0</v>
      </c>
      <c r="Q360" s="215">
        <v>0</v>
      </c>
      <c r="R360" s="215">
        <f>Q360*H360</f>
        <v>0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221</v>
      </c>
      <c r="AT360" s="217" t="s">
        <v>138</v>
      </c>
      <c r="AU360" s="217" t="s">
        <v>79</v>
      </c>
      <c r="AY360" s="19" t="s">
        <v>136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77</v>
      </c>
      <c r="BK360" s="218">
        <f>ROUND(I360*H360,2)</f>
        <v>0</v>
      </c>
      <c r="BL360" s="19" t="s">
        <v>221</v>
      </c>
      <c r="BM360" s="217" t="s">
        <v>596</v>
      </c>
    </row>
    <row r="361" s="2" customFormat="1">
      <c r="A361" s="40"/>
      <c r="B361" s="41"/>
      <c r="C361" s="42"/>
      <c r="D361" s="219" t="s">
        <v>145</v>
      </c>
      <c r="E361" s="42"/>
      <c r="F361" s="220" t="s">
        <v>597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145</v>
      </c>
      <c r="AU361" s="19" t="s">
        <v>79</v>
      </c>
    </row>
    <row r="362" s="2" customFormat="1" ht="24.15" customHeight="1">
      <c r="A362" s="40"/>
      <c r="B362" s="41"/>
      <c r="C362" s="206" t="s">
        <v>598</v>
      </c>
      <c r="D362" s="206" t="s">
        <v>138</v>
      </c>
      <c r="E362" s="207" t="s">
        <v>599</v>
      </c>
      <c r="F362" s="208" t="s">
        <v>600</v>
      </c>
      <c r="G362" s="209" t="s">
        <v>163</v>
      </c>
      <c r="H362" s="210">
        <v>48</v>
      </c>
      <c r="I362" s="211"/>
      <c r="J362" s="212">
        <f>ROUND(I362*H362,2)</f>
        <v>0</v>
      </c>
      <c r="K362" s="208" t="s">
        <v>142</v>
      </c>
      <c r="L362" s="46"/>
      <c r="M362" s="213" t="s">
        <v>19</v>
      </c>
      <c r="N362" s="214" t="s">
        <v>40</v>
      </c>
      <c r="O362" s="86"/>
      <c r="P362" s="215">
        <f>O362*H362</f>
        <v>0</v>
      </c>
      <c r="Q362" s="215">
        <v>0.0044844799999999999</v>
      </c>
      <c r="R362" s="215">
        <f>Q362*H362</f>
        <v>0.21525504000000001</v>
      </c>
      <c r="S362" s="215">
        <v>0</v>
      </c>
      <c r="T362" s="216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17" t="s">
        <v>221</v>
      </c>
      <c r="AT362" s="217" t="s">
        <v>138</v>
      </c>
      <c r="AU362" s="217" t="s">
        <v>79</v>
      </c>
      <c r="AY362" s="19" t="s">
        <v>136</v>
      </c>
      <c r="BE362" s="218">
        <f>IF(N362="základní",J362,0)</f>
        <v>0</v>
      </c>
      <c r="BF362" s="218">
        <f>IF(N362="snížená",J362,0)</f>
        <v>0</v>
      </c>
      <c r="BG362" s="218">
        <f>IF(N362="zákl. přenesená",J362,0)</f>
        <v>0</v>
      </c>
      <c r="BH362" s="218">
        <f>IF(N362="sníž. přenesená",J362,0)</f>
        <v>0</v>
      </c>
      <c r="BI362" s="218">
        <f>IF(N362="nulová",J362,0)</f>
        <v>0</v>
      </c>
      <c r="BJ362" s="19" t="s">
        <v>77</v>
      </c>
      <c r="BK362" s="218">
        <f>ROUND(I362*H362,2)</f>
        <v>0</v>
      </c>
      <c r="BL362" s="19" t="s">
        <v>221</v>
      </c>
      <c r="BM362" s="217" t="s">
        <v>601</v>
      </c>
    </row>
    <row r="363" s="2" customFormat="1">
      <c r="A363" s="40"/>
      <c r="B363" s="41"/>
      <c r="C363" s="42"/>
      <c r="D363" s="219" t="s">
        <v>145</v>
      </c>
      <c r="E363" s="42"/>
      <c r="F363" s="220" t="s">
        <v>602</v>
      </c>
      <c r="G363" s="42"/>
      <c r="H363" s="42"/>
      <c r="I363" s="221"/>
      <c r="J363" s="42"/>
      <c r="K363" s="42"/>
      <c r="L363" s="46"/>
      <c r="M363" s="222"/>
      <c r="N363" s="223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145</v>
      </c>
      <c r="AU363" s="19" t="s">
        <v>79</v>
      </c>
    </row>
    <row r="364" s="2" customFormat="1" ht="24.15" customHeight="1">
      <c r="A364" s="40"/>
      <c r="B364" s="41"/>
      <c r="C364" s="206" t="s">
        <v>603</v>
      </c>
      <c r="D364" s="206" t="s">
        <v>138</v>
      </c>
      <c r="E364" s="207" t="s">
        <v>604</v>
      </c>
      <c r="F364" s="208" t="s">
        <v>605</v>
      </c>
      <c r="G364" s="209" t="s">
        <v>163</v>
      </c>
      <c r="H364" s="210">
        <v>12</v>
      </c>
      <c r="I364" s="211"/>
      <c r="J364" s="212">
        <f>ROUND(I364*H364,2)</f>
        <v>0</v>
      </c>
      <c r="K364" s="208" t="s">
        <v>142</v>
      </c>
      <c r="L364" s="46"/>
      <c r="M364" s="213" t="s">
        <v>19</v>
      </c>
      <c r="N364" s="214" t="s">
        <v>40</v>
      </c>
      <c r="O364" s="86"/>
      <c r="P364" s="215">
        <f>O364*H364</f>
        <v>0</v>
      </c>
      <c r="Q364" s="215">
        <v>0.0047867999999999999</v>
      </c>
      <c r="R364" s="215">
        <f>Q364*H364</f>
        <v>0.057441599999999995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221</v>
      </c>
      <c r="AT364" s="217" t="s">
        <v>138</v>
      </c>
      <c r="AU364" s="217" t="s">
        <v>79</v>
      </c>
      <c r="AY364" s="19" t="s">
        <v>136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77</v>
      </c>
      <c r="BK364" s="218">
        <f>ROUND(I364*H364,2)</f>
        <v>0</v>
      </c>
      <c r="BL364" s="19" t="s">
        <v>221</v>
      </c>
      <c r="BM364" s="217" t="s">
        <v>606</v>
      </c>
    </row>
    <row r="365" s="2" customFormat="1">
      <c r="A365" s="40"/>
      <c r="B365" s="41"/>
      <c r="C365" s="42"/>
      <c r="D365" s="219" t="s">
        <v>145</v>
      </c>
      <c r="E365" s="42"/>
      <c r="F365" s="220" t="s">
        <v>607</v>
      </c>
      <c r="G365" s="42"/>
      <c r="H365" s="42"/>
      <c r="I365" s="221"/>
      <c r="J365" s="42"/>
      <c r="K365" s="42"/>
      <c r="L365" s="46"/>
      <c r="M365" s="222"/>
      <c r="N365" s="223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145</v>
      </c>
      <c r="AU365" s="19" t="s">
        <v>79</v>
      </c>
    </row>
    <row r="366" s="2" customFormat="1" ht="24.15" customHeight="1">
      <c r="A366" s="40"/>
      <c r="B366" s="41"/>
      <c r="C366" s="206" t="s">
        <v>608</v>
      </c>
      <c r="D366" s="206" t="s">
        <v>138</v>
      </c>
      <c r="E366" s="207" t="s">
        <v>609</v>
      </c>
      <c r="F366" s="208" t="s">
        <v>610</v>
      </c>
      <c r="G366" s="209" t="s">
        <v>200</v>
      </c>
      <c r="H366" s="210">
        <v>4</v>
      </c>
      <c r="I366" s="211"/>
      <c r="J366" s="212">
        <f>ROUND(I366*H366,2)</f>
        <v>0</v>
      </c>
      <c r="K366" s="208" t="s">
        <v>142</v>
      </c>
      <c r="L366" s="46"/>
      <c r="M366" s="213" t="s">
        <v>19</v>
      </c>
      <c r="N366" s="214" t="s">
        <v>40</v>
      </c>
      <c r="O366" s="86"/>
      <c r="P366" s="215">
        <f>O366*H366</f>
        <v>0</v>
      </c>
      <c r="Q366" s="215">
        <v>0</v>
      </c>
      <c r="R366" s="215">
        <f>Q366*H366</f>
        <v>0</v>
      </c>
      <c r="S366" s="215">
        <v>0</v>
      </c>
      <c r="T366" s="216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17" t="s">
        <v>221</v>
      </c>
      <c r="AT366" s="217" t="s">
        <v>138</v>
      </c>
      <c r="AU366" s="217" t="s">
        <v>79</v>
      </c>
      <c r="AY366" s="19" t="s">
        <v>136</v>
      </c>
      <c r="BE366" s="218">
        <f>IF(N366="základní",J366,0)</f>
        <v>0</v>
      </c>
      <c r="BF366" s="218">
        <f>IF(N366="snížená",J366,0)</f>
        <v>0</v>
      </c>
      <c r="BG366" s="218">
        <f>IF(N366="zákl. přenesená",J366,0)</f>
        <v>0</v>
      </c>
      <c r="BH366" s="218">
        <f>IF(N366="sníž. přenesená",J366,0)</f>
        <v>0</v>
      </c>
      <c r="BI366" s="218">
        <f>IF(N366="nulová",J366,0)</f>
        <v>0</v>
      </c>
      <c r="BJ366" s="19" t="s">
        <v>77</v>
      </c>
      <c r="BK366" s="218">
        <f>ROUND(I366*H366,2)</f>
        <v>0</v>
      </c>
      <c r="BL366" s="19" t="s">
        <v>221</v>
      </c>
      <c r="BM366" s="217" t="s">
        <v>611</v>
      </c>
    </row>
    <row r="367" s="2" customFormat="1">
      <c r="A367" s="40"/>
      <c r="B367" s="41"/>
      <c r="C367" s="42"/>
      <c r="D367" s="219" t="s">
        <v>145</v>
      </c>
      <c r="E367" s="42"/>
      <c r="F367" s="220" t="s">
        <v>612</v>
      </c>
      <c r="G367" s="42"/>
      <c r="H367" s="42"/>
      <c r="I367" s="221"/>
      <c r="J367" s="42"/>
      <c r="K367" s="42"/>
      <c r="L367" s="46"/>
      <c r="M367" s="222"/>
      <c r="N367" s="223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145</v>
      </c>
      <c r="AU367" s="19" t="s">
        <v>79</v>
      </c>
    </row>
    <row r="368" s="2" customFormat="1" ht="16.5" customHeight="1">
      <c r="A368" s="40"/>
      <c r="B368" s="41"/>
      <c r="C368" s="206" t="s">
        <v>613</v>
      </c>
      <c r="D368" s="206" t="s">
        <v>138</v>
      </c>
      <c r="E368" s="207" t="s">
        <v>614</v>
      </c>
      <c r="F368" s="208" t="s">
        <v>615</v>
      </c>
      <c r="G368" s="209" t="s">
        <v>200</v>
      </c>
      <c r="H368" s="210">
        <v>15</v>
      </c>
      <c r="I368" s="211"/>
      <c r="J368" s="212">
        <f>ROUND(I368*H368,2)</f>
        <v>0</v>
      </c>
      <c r="K368" s="208" t="s">
        <v>142</v>
      </c>
      <c r="L368" s="46"/>
      <c r="M368" s="213" t="s">
        <v>19</v>
      </c>
      <c r="N368" s="214" t="s">
        <v>40</v>
      </c>
      <c r="O368" s="86"/>
      <c r="P368" s="215">
        <f>O368*H368</f>
        <v>0</v>
      </c>
      <c r="Q368" s="215">
        <v>9.8073599999999996E-05</v>
      </c>
      <c r="R368" s="215">
        <f>Q368*H368</f>
        <v>0.001471104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221</v>
      </c>
      <c r="AT368" s="217" t="s">
        <v>138</v>
      </c>
      <c r="AU368" s="217" t="s">
        <v>79</v>
      </c>
      <c r="AY368" s="19" t="s">
        <v>136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77</v>
      </c>
      <c r="BK368" s="218">
        <f>ROUND(I368*H368,2)</f>
        <v>0</v>
      </c>
      <c r="BL368" s="19" t="s">
        <v>221</v>
      </c>
      <c r="BM368" s="217" t="s">
        <v>616</v>
      </c>
    </row>
    <row r="369" s="2" customFormat="1">
      <c r="A369" s="40"/>
      <c r="B369" s="41"/>
      <c r="C369" s="42"/>
      <c r="D369" s="219" t="s">
        <v>145</v>
      </c>
      <c r="E369" s="42"/>
      <c r="F369" s="220" t="s">
        <v>617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145</v>
      </c>
      <c r="AU369" s="19" t="s">
        <v>79</v>
      </c>
    </row>
    <row r="370" s="2" customFormat="1" ht="16.5" customHeight="1">
      <c r="A370" s="40"/>
      <c r="B370" s="41"/>
      <c r="C370" s="206" t="s">
        <v>618</v>
      </c>
      <c r="D370" s="206" t="s">
        <v>138</v>
      </c>
      <c r="E370" s="207" t="s">
        <v>619</v>
      </c>
      <c r="F370" s="208" t="s">
        <v>620</v>
      </c>
      <c r="G370" s="209" t="s">
        <v>163</v>
      </c>
      <c r="H370" s="210">
        <v>85</v>
      </c>
      <c r="I370" s="211"/>
      <c r="J370" s="212">
        <f>ROUND(I370*H370,2)</f>
        <v>0</v>
      </c>
      <c r="K370" s="208" t="s">
        <v>142</v>
      </c>
      <c r="L370" s="46"/>
      <c r="M370" s="213" t="s">
        <v>19</v>
      </c>
      <c r="N370" s="214" t="s">
        <v>40</v>
      </c>
      <c r="O370" s="86"/>
      <c r="P370" s="215">
        <f>O370*H370</f>
        <v>0</v>
      </c>
      <c r="Q370" s="215">
        <v>0.0028628099999999999</v>
      </c>
      <c r="R370" s="215">
        <f>Q370*H370</f>
        <v>0.24333885</v>
      </c>
      <c r="S370" s="215">
        <v>0</v>
      </c>
      <c r="T370" s="216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7" t="s">
        <v>221</v>
      </c>
      <c r="AT370" s="217" t="s">
        <v>138</v>
      </c>
      <c r="AU370" s="217" t="s">
        <v>79</v>
      </c>
      <c r="AY370" s="19" t="s">
        <v>136</v>
      </c>
      <c r="BE370" s="218">
        <f>IF(N370="základní",J370,0)</f>
        <v>0</v>
      </c>
      <c r="BF370" s="218">
        <f>IF(N370="snížená",J370,0)</f>
        <v>0</v>
      </c>
      <c r="BG370" s="218">
        <f>IF(N370="zákl. přenesená",J370,0)</f>
        <v>0</v>
      </c>
      <c r="BH370" s="218">
        <f>IF(N370="sníž. přenesená",J370,0)</f>
        <v>0</v>
      </c>
      <c r="BI370" s="218">
        <f>IF(N370="nulová",J370,0)</f>
        <v>0</v>
      </c>
      <c r="BJ370" s="19" t="s">
        <v>77</v>
      </c>
      <c r="BK370" s="218">
        <f>ROUND(I370*H370,2)</f>
        <v>0</v>
      </c>
      <c r="BL370" s="19" t="s">
        <v>221</v>
      </c>
      <c r="BM370" s="217" t="s">
        <v>621</v>
      </c>
    </row>
    <row r="371" s="2" customFormat="1">
      <c r="A371" s="40"/>
      <c r="B371" s="41"/>
      <c r="C371" s="42"/>
      <c r="D371" s="219" t="s">
        <v>145</v>
      </c>
      <c r="E371" s="42"/>
      <c r="F371" s="220" t="s">
        <v>622</v>
      </c>
      <c r="G371" s="42"/>
      <c r="H371" s="42"/>
      <c r="I371" s="221"/>
      <c r="J371" s="42"/>
      <c r="K371" s="42"/>
      <c r="L371" s="46"/>
      <c r="M371" s="222"/>
      <c r="N371" s="223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145</v>
      </c>
      <c r="AU371" s="19" t="s">
        <v>79</v>
      </c>
    </row>
    <row r="372" s="2" customFormat="1" ht="24.15" customHeight="1">
      <c r="A372" s="40"/>
      <c r="B372" s="41"/>
      <c r="C372" s="206" t="s">
        <v>623</v>
      </c>
      <c r="D372" s="206" t="s">
        <v>138</v>
      </c>
      <c r="E372" s="207" t="s">
        <v>624</v>
      </c>
      <c r="F372" s="208" t="s">
        <v>625</v>
      </c>
      <c r="G372" s="209" t="s">
        <v>200</v>
      </c>
      <c r="H372" s="210">
        <v>14</v>
      </c>
      <c r="I372" s="211"/>
      <c r="J372" s="212">
        <f>ROUND(I372*H372,2)</f>
        <v>0</v>
      </c>
      <c r="K372" s="208" t="s">
        <v>142</v>
      </c>
      <c r="L372" s="46"/>
      <c r="M372" s="213" t="s">
        <v>19</v>
      </c>
      <c r="N372" s="214" t="s">
        <v>40</v>
      </c>
      <c r="O372" s="86"/>
      <c r="P372" s="215">
        <f>O372*H372</f>
        <v>0</v>
      </c>
      <c r="Q372" s="215">
        <v>0.00048000000000000001</v>
      </c>
      <c r="R372" s="215">
        <f>Q372*H372</f>
        <v>0.0067200000000000003</v>
      </c>
      <c r="S372" s="215">
        <v>0</v>
      </c>
      <c r="T372" s="216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17" t="s">
        <v>221</v>
      </c>
      <c r="AT372" s="217" t="s">
        <v>138</v>
      </c>
      <c r="AU372" s="217" t="s">
        <v>79</v>
      </c>
      <c r="AY372" s="19" t="s">
        <v>136</v>
      </c>
      <c r="BE372" s="218">
        <f>IF(N372="základní",J372,0)</f>
        <v>0</v>
      </c>
      <c r="BF372" s="218">
        <f>IF(N372="snížená",J372,0)</f>
        <v>0</v>
      </c>
      <c r="BG372" s="218">
        <f>IF(N372="zákl. přenesená",J372,0)</f>
        <v>0</v>
      </c>
      <c r="BH372" s="218">
        <f>IF(N372="sníž. přenesená",J372,0)</f>
        <v>0</v>
      </c>
      <c r="BI372" s="218">
        <f>IF(N372="nulová",J372,0)</f>
        <v>0</v>
      </c>
      <c r="BJ372" s="19" t="s">
        <v>77</v>
      </c>
      <c r="BK372" s="218">
        <f>ROUND(I372*H372,2)</f>
        <v>0</v>
      </c>
      <c r="BL372" s="19" t="s">
        <v>221</v>
      </c>
      <c r="BM372" s="217" t="s">
        <v>626</v>
      </c>
    </row>
    <row r="373" s="2" customFormat="1">
      <c r="A373" s="40"/>
      <c r="B373" s="41"/>
      <c r="C373" s="42"/>
      <c r="D373" s="219" t="s">
        <v>145</v>
      </c>
      <c r="E373" s="42"/>
      <c r="F373" s="220" t="s">
        <v>627</v>
      </c>
      <c r="G373" s="42"/>
      <c r="H373" s="42"/>
      <c r="I373" s="221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145</v>
      </c>
      <c r="AU373" s="19" t="s">
        <v>79</v>
      </c>
    </row>
    <row r="374" s="2" customFormat="1" ht="24.15" customHeight="1">
      <c r="A374" s="40"/>
      <c r="B374" s="41"/>
      <c r="C374" s="206" t="s">
        <v>628</v>
      </c>
      <c r="D374" s="206" t="s">
        <v>138</v>
      </c>
      <c r="E374" s="207" t="s">
        <v>629</v>
      </c>
      <c r="F374" s="208" t="s">
        <v>630</v>
      </c>
      <c r="G374" s="209" t="s">
        <v>163</v>
      </c>
      <c r="H374" s="210">
        <v>40</v>
      </c>
      <c r="I374" s="211"/>
      <c r="J374" s="212">
        <f>ROUND(I374*H374,2)</f>
        <v>0</v>
      </c>
      <c r="K374" s="208" t="s">
        <v>142</v>
      </c>
      <c r="L374" s="46"/>
      <c r="M374" s="213" t="s">
        <v>19</v>
      </c>
      <c r="N374" s="214" t="s">
        <v>40</v>
      </c>
      <c r="O374" s="86"/>
      <c r="P374" s="215">
        <f>O374*H374</f>
        <v>0</v>
      </c>
      <c r="Q374" s="215">
        <v>0.0054470100000000004</v>
      </c>
      <c r="R374" s="215">
        <f>Q374*H374</f>
        <v>0.21788040000000003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221</v>
      </c>
      <c r="AT374" s="217" t="s">
        <v>138</v>
      </c>
      <c r="AU374" s="217" t="s">
        <v>79</v>
      </c>
      <c r="AY374" s="19" t="s">
        <v>136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77</v>
      </c>
      <c r="BK374" s="218">
        <f>ROUND(I374*H374,2)</f>
        <v>0</v>
      </c>
      <c r="BL374" s="19" t="s">
        <v>221</v>
      </c>
      <c r="BM374" s="217" t="s">
        <v>631</v>
      </c>
    </row>
    <row r="375" s="2" customFormat="1">
      <c r="A375" s="40"/>
      <c r="B375" s="41"/>
      <c r="C375" s="42"/>
      <c r="D375" s="219" t="s">
        <v>145</v>
      </c>
      <c r="E375" s="42"/>
      <c r="F375" s="220" t="s">
        <v>632</v>
      </c>
      <c r="G375" s="42"/>
      <c r="H375" s="42"/>
      <c r="I375" s="221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145</v>
      </c>
      <c r="AU375" s="19" t="s">
        <v>79</v>
      </c>
    </row>
    <row r="376" s="16" customFormat="1">
      <c r="A376" s="16"/>
      <c r="B376" s="269"/>
      <c r="C376" s="270"/>
      <c r="D376" s="226" t="s">
        <v>176</v>
      </c>
      <c r="E376" s="271" t="s">
        <v>19</v>
      </c>
      <c r="F376" s="272" t="s">
        <v>566</v>
      </c>
      <c r="G376" s="270"/>
      <c r="H376" s="271" t="s">
        <v>19</v>
      </c>
      <c r="I376" s="273"/>
      <c r="J376" s="270"/>
      <c r="K376" s="270"/>
      <c r="L376" s="274"/>
      <c r="M376" s="275"/>
      <c r="N376" s="276"/>
      <c r="O376" s="276"/>
      <c r="P376" s="276"/>
      <c r="Q376" s="276"/>
      <c r="R376" s="276"/>
      <c r="S376" s="276"/>
      <c r="T376" s="277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T376" s="278" t="s">
        <v>176</v>
      </c>
      <c r="AU376" s="278" t="s">
        <v>79</v>
      </c>
      <c r="AV376" s="16" t="s">
        <v>77</v>
      </c>
      <c r="AW376" s="16" t="s">
        <v>31</v>
      </c>
      <c r="AX376" s="16" t="s">
        <v>69</v>
      </c>
      <c r="AY376" s="278" t="s">
        <v>136</v>
      </c>
    </row>
    <row r="377" s="13" customFormat="1">
      <c r="A377" s="13"/>
      <c r="B377" s="224"/>
      <c r="C377" s="225"/>
      <c r="D377" s="226" t="s">
        <v>176</v>
      </c>
      <c r="E377" s="227" t="s">
        <v>19</v>
      </c>
      <c r="F377" s="228" t="s">
        <v>221</v>
      </c>
      <c r="G377" s="225"/>
      <c r="H377" s="229">
        <v>16</v>
      </c>
      <c r="I377" s="230"/>
      <c r="J377" s="225"/>
      <c r="K377" s="225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176</v>
      </c>
      <c r="AU377" s="235" t="s">
        <v>79</v>
      </c>
      <c r="AV377" s="13" t="s">
        <v>79</v>
      </c>
      <c r="AW377" s="13" t="s">
        <v>31</v>
      </c>
      <c r="AX377" s="13" t="s">
        <v>69</v>
      </c>
      <c r="AY377" s="235" t="s">
        <v>136</v>
      </c>
    </row>
    <row r="378" s="16" customFormat="1">
      <c r="A378" s="16"/>
      <c r="B378" s="269"/>
      <c r="C378" s="270"/>
      <c r="D378" s="226" t="s">
        <v>176</v>
      </c>
      <c r="E378" s="271" t="s">
        <v>19</v>
      </c>
      <c r="F378" s="272" t="s">
        <v>568</v>
      </c>
      <c r="G378" s="270"/>
      <c r="H378" s="271" t="s">
        <v>19</v>
      </c>
      <c r="I378" s="273"/>
      <c r="J378" s="270"/>
      <c r="K378" s="270"/>
      <c r="L378" s="274"/>
      <c r="M378" s="275"/>
      <c r="N378" s="276"/>
      <c r="O378" s="276"/>
      <c r="P378" s="276"/>
      <c r="Q378" s="276"/>
      <c r="R378" s="276"/>
      <c r="S378" s="276"/>
      <c r="T378" s="277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278" t="s">
        <v>176</v>
      </c>
      <c r="AU378" s="278" t="s">
        <v>79</v>
      </c>
      <c r="AV378" s="16" t="s">
        <v>77</v>
      </c>
      <c r="AW378" s="16" t="s">
        <v>31</v>
      </c>
      <c r="AX378" s="16" t="s">
        <v>69</v>
      </c>
      <c r="AY378" s="278" t="s">
        <v>136</v>
      </c>
    </row>
    <row r="379" s="13" customFormat="1">
      <c r="A379" s="13"/>
      <c r="B379" s="224"/>
      <c r="C379" s="225"/>
      <c r="D379" s="226" t="s">
        <v>176</v>
      </c>
      <c r="E379" s="227" t="s">
        <v>19</v>
      </c>
      <c r="F379" s="228" t="s">
        <v>577</v>
      </c>
      <c r="G379" s="225"/>
      <c r="H379" s="229">
        <v>24</v>
      </c>
      <c r="I379" s="230"/>
      <c r="J379" s="225"/>
      <c r="K379" s="225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176</v>
      </c>
      <c r="AU379" s="235" t="s">
        <v>79</v>
      </c>
      <c r="AV379" s="13" t="s">
        <v>79</v>
      </c>
      <c r="AW379" s="13" t="s">
        <v>31</v>
      </c>
      <c r="AX379" s="13" t="s">
        <v>69</v>
      </c>
      <c r="AY379" s="235" t="s">
        <v>136</v>
      </c>
    </row>
    <row r="380" s="16" customFormat="1">
      <c r="A380" s="16"/>
      <c r="B380" s="269"/>
      <c r="C380" s="270"/>
      <c r="D380" s="226" t="s">
        <v>176</v>
      </c>
      <c r="E380" s="271" t="s">
        <v>19</v>
      </c>
      <c r="F380" s="272" t="s">
        <v>570</v>
      </c>
      <c r="G380" s="270"/>
      <c r="H380" s="271" t="s">
        <v>19</v>
      </c>
      <c r="I380" s="273"/>
      <c r="J380" s="270"/>
      <c r="K380" s="270"/>
      <c r="L380" s="274"/>
      <c r="M380" s="275"/>
      <c r="N380" s="276"/>
      <c r="O380" s="276"/>
      <c r="P380" s="276"/>
      <c r="Q380" s="276"/>
      <c r="R380" s="276"/>
      <c r="S380" s="276"/>
      <c r="T380" s="277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T380" s="278" t="s">
        <v>176</v>
      </c>
      <c r="AU380" s="278" t="s">
        <v>79</v>
      </c>
      <c r="AV380" s="16" t="s">
        <v>77</v>
      </c>
      <c r="AW380" s="16" t="s">
        <v>31</v>
      </c>
      <c r="AX380" s="16" t="s">
        <v>69</v>
      </c>
      <c r="AY380" s="278" t="s">
        <v>136</v>
      </c>
    </row>
    <row r="381" s="13" customFormat="1">
      <c r="A381" s="13"/>
      <c r="B381" s="224"/>
      <c r="C381" s="225"/>
      <c r="D381" s="226" t="s">
        <v>176</v>
      </c>
      <c r="E381" s="227" t="s">
        <v>19</v>
      </c>
      <c r="F381" s="228" t="s">
        <v>69</v>
      </c>
      <c r="G381" s="225"/>
      <c r="H381" s="229">
        <v>0</v>
      </c>
      <c r="I381" s="230"/>
      <c r="J381" s="225"/>
      <c r="K381" s="225"/>
      <c r="L381" s="231"/>
      <c r="M381" s="232"/>
      <c r="N381" s="233"/>
      <c r="O381" s="233"/>
      <c r="P381" s="233"/>
      <c r="Q381" s="233"/>
      <c r="R381" s="233"/>
      <c r="S381" s="233"/>
      <c r="T381" s="23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5" t="s">
        <v>176</v>
      </c>
      <c r="AU381" s="235" t="s">
        <v>79</v>
      </c>
      <c r="AV381" s="13" t="s">
        <v>79</v>
      </c>
      <c r="AW381" s="13" t="s">
        <v>31</v>
      </c>
      <c r="AX381" s="13" t="s">
        <v>69</v>
      </c>
      <c r="AY381" s="235" t="s">
        <v>136</v>
      </c>
    </row>
    <row r="382" s="16" customFormat="1">
      <c r="A382" s="16"/>
      <c r="B382" s="269"/>
      <c r="C382" s="270"/>
      <c r="D382" s="226" t="s">
        <v>176</v>
      </c>
      <c r="E382" s="271" t="s">
        <v>19</v>
      </c>
      <c r="F382" s="272" t="s">
        <v>571</v>
      </c>
      <c r="G382" s="270"/>
      <c r="H382" s="271" t="s">
        <v>19</v>
      </c>
      <c r="I382" s="273"/>
      <c r="J382" s="270"/>
      <c r="K382" s="270"/>
      <c r="L382" s="274"/>
      <c r="M382" s="275"/>
      <c r="N382" s="276"/>
      <c r="O382" s="276"/>
      <c r="P382" s="276"/>
      <c r="Q382" s="276"/>
      <c r="R382" s="276"/>
      <c r="S382" s="276"/>
      <c r="T382" s="277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278" t="s">
        <v>176</v>
      </c>
      <c r="AU382" s="278" t="s">
        <v>79</v>
      </c>
      <c r="AV382" s="16" t="s">
        <v>77</v>
      </c>
      <c r="AW382" s="16" t="s">
        <v>31</v>
      </c>
      <c r="AX382" s="16" t="s">
        <v>69</v>
      </c>
      <c r="AY382" s="278" t="s">
        <v>136</v>
      </c>
    </row>
    <row r="383" s="13" customFormat="1">
      <c r="A383" s="13"/>
      <c r="B383" s="224"/>
      <c r="C383" s="225"/>
      <c r="D383" s="226" t="s">
        <v>176</v>
      </c>
      <c r="E383" s="227" t="s">
        <v>19</v>
      </c>
      <c r="F383" s="228" t="s">
        <v>69</v>
      </c>
      <c r="G383" s="225"/>
      <c r="H383" s="229">
        <v>0</v>
      </c>
      <c r="I383" s="230"/>
      <c r="J383" s="225"/>
      <c r="K383" s="225"/>
      <c r="L383" s="231"/>
      <c r="M383" s="232"/>
      <c r="N383" s="233"/>
      <c r="O383" s="233"/>
      <c r="P383" s="233"/>
      <c r="Q383" s="233"/>
      <c r="R383" s="233"/>
      <c r="S383" s="233"/>
      <c r="T383" s="23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5" t="s">
        <v>176</v>
      </c>
      <c r="AU383" s="235" t="s">
        <v>79</v>
      </c>
      <c r="AV383" s="13" t="s">
        <v>79</v>
      </c>
      <c r="AW383" s="13" t="s">
        <v>31</v>
      </c>
      <c r="AX383" s="13" t="s">
        <v>69</v>
      </c>
      <c r="AY383" s="235" t="s">
        <v>136</v>
      </c>
    </row>
    <row r="384" s="14" customFormat="1">
      <c r="A384" s="14"/>
      <c r="B384" s="236"/>
      <c r="C384" s="237"/>
      <c r="D384" s="226" t="s">
        <v>176</v>
      </c>
      <c r="E384" s="238" t="s">
        <v>19</v>
      </c>
      <c r="F384" s="239" t="s">
        <v>178</v>
      </c>
      <c r="G384" s="237"/>
      <c r="H384" s="240">
        <v>40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6" t="s">
        <v>176</v>
      </c>
      <c r="AU384" s="246" t="s">
        <v>79</v>
      </c>
      <c r="AV384" s="14" t="s">
        <v>143</v>
      </c>
      <c r="AW384" s="14" t="s">
        <v>31</v>
      </c>
      <c r="AX384" s="14" t="s">
        <v>77</v>
      </c>
      <c r="AY384" s="246" t="s">
        <v>136</v>
      </c>
    </row>
    <row r="385" s="2" customFormat="1" ht="21.75" customHeight="1">
      <c r="A385" s="40"/>
      <c r="B385" s="41"/>
      <c r="C385" s="206" t="s">
        <v>633</v>
      </c>
      <c r="D385" s="206" t="s">
        <v>138</v>
      </c>
      <c r="E385" s="207" t="s">
        <v>634</v>
      </c>
      <c r="F385" s="208" t="s">
        <v>635</v>
      </c>
      <c r="G385" s="209" t="s">
        <v>163</v>
      </c>
      <c r="H385" s="210">
        <v>57</v>
      </c>
      <c r="I385" s="211"/>
      <c r="J385" s="212">
        <f>ROUND(I385*H385,2)</f>
        <v>0</v>
      </c>
      <c r="K385" s="208" t="s">
        <v>142</v>
      </c>
      <c r="L385" s="46"/>
      <c r="M385" s="213" t="s">
        <v>19</v>
      </c>
      <c r="N385" s="214" t="s">
        <v>40</v>
      </c>
      <c r="O385" s="86"/>
      <c r="P385" s="215">
        <f>O385*H385</f>
        <v>0</v>
      </c>
      <c r="Q385" s="215">
        <v>0.0022300000000000002</v>
      </c>
      <c r="R385" s="215">
        <f>Q385*H385</f>
        <v>0.12711</v>
      </c>
      <c r="S385" s="215">
        <v>0</v>
      </c>
      <c r="T385" s="216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7" t="s">
        <v>221</v>
      </c>
      <c r="AT385" s="217" t="s">
        <v>138</v>
      </c>
      <c r="AU385" s="217" t="s">
        <v>79</v>
      </c>
      <c r="AY385" s="19" t="s">
        <v>136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9" t="s">
        <v>77</v>
      </c>
      <c r="BK385" s="218">
        <f>ROUND(I385*H385,2)</f>
        <v>0</v>
      </c>
      <c r="BL385" s="19" t="s">
        <v>221</v>
      </c>
      <c r="BM385" s="217" t="s">
        <v>636</v>
      </c>
    </row>
    <row r="386" s="2" customFormat="1">
      <c r="A386" s="40"/>
      <c r="B386" s="41"/>
      <c r="C386" s="42"/>
      <c r="D386" s="219" t="s">
        <v>145</v>
      </c>
      <c r="E386" s="42"/>
      <c r="F386" s="220" t="s">
        <v>637</v>
      </c>
      <c r="G386" s="42"/>
      <c r="H386" s="42"/>
      <c r="I386" s="221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145</v>
      </c>
      <c r="AU386" s="19" t="s">
        <v>79</v>
      </c>
    </row>
    <row r="387" s="2" customFormat="1" ht="24.15" customHeight="1">
      <c r="A387" s="40"/>
      <c r="B387" s="41"/>
      <c r="C387" s="206" t="s">
        <v>638</v>
      </c>
      <c r="D387" s="206" t="s">
        <v>138</v>
      </c>
      <c r="E387" s="207" t="s">
        <v>639</v>
      </c>
      <c r="F387" s="208" t="s">
        <v>640</v>
      </c>
      <c r="G387" s="209" t="s">
        <v>218</v>
      </c>
      <c r="H387" s="210">
        <v>1.026</v>
      </c>
      <c r="I387" s="211"/>
      <c r="J387" s="212">
        <f>ROUND(I387*H387,2)</f>
        <v>0</v>
      </c>
      <c r="K387" s="208" t="s">
        <v>142</v>
      </c>
      <c r="L387" s="46"/>
      <c r="M387" s="213" t="s">
        <v>19</v>
      </c>
      <c r="N387" s="214" t="s">
        <v>40</v>
      </c>
      <c r="O387" s="86"/>
      <c r="P387" s="215">
        <f>O387*H387</f>
        <v>0</v>
      </c>
      <c r="Q387" s="215">
        <v>0</v>
      </c>
      <c r="R387" s="215">
        <f>Q387*H387</f>
        <v>0</v>
      </c>
      <c r="S387" s="215">
        <v>0</v>
      </c>
      <c r="T387" s="216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17" t="s">
        <v>221</v>
      </c>
      <c r="AT387" s="217" t="s">
        <v>138</v>
      </c>
      <c r="AU387" s="217" t="s">
        <v>79</v>
      </c>
      <c r="AY387" s="19" t="s">
        <v>136</v>
      </c>
      <c r="BE387" s="218">
        <f>IF(N387="základní",J387,0)</f>
        <v>0</v>
      </c>
      <c r="BF387" s="218">
        <f>IF(N387="snížená",J387,0)</f>
        <v>0</v>
      </c>
      <c r="BG387" s="218">
        <f>IF(N387="zákl. přenesená",J387,0)</f>
        <v>0</v>
      </c>
      <c r="BH387" s="218">
        <f>IF(N387="sníž. přenesená",J387,0)</f>
        <v>0</v>
      </c>
      <c r="BI387" s="218">
        <f>IF(N387="nulová",J387,0)</f>
        <v>0</v>
      </c>
      <c r="BJ387" s="19" t="s">
        <v>77</v>
      </c>
      <c r="BK387" s="218">
        <f>ROUND(I387*H387,2)</f>
        <v>0</v>
      </c>
      <c r="BL387" s="19" t="s">
        <v>221</v>
      </c>
      <c r="BM387" s="217" t="s">
        <v>641</v>
      </c>
    </row>
    <row r="388" s="2" customFormat="1">
      <c r="A388" s="40"/>
      <c r="B388" s="41"/>
      <c r="C388" s="42"/>
      <c r="D388" s="219" t="s">
        <v>145</v>
      </c>
      <c r="E388" s="42"/>
      <c r="F388" s="220" t="s">
        <v>642</v>
      </c>
      <c r="G388" s="42"/>
      <c r="H388" s="42"/>
      <c r="I388" s="221"/>
      <c r="J388" s="42"/>
      <c r="K388" s="42"/>
      <c r="L388" s="46"/>
      <c r="M388" s="222"/>
      <c r="N388" s="223"/>
      <c r="O388" s="86"/>
      <c r="P388" s="86"/>
      <c r="Q388" s="86"/>
      <c r="R388" s="86"/>
      <c r="S388" s="86"/>
      <c r="T388" s="87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145</v>
      </c>
      <c r="AU388" s="19" t="s">
        <v>79</v>
      </c>
    </row>
    <row r="389" s="2" customFormat="1" ht="24.15" customHeight="1">
      <c r="A389" s="40"/>
      <c r="B389" s="41"/>
      <c r="C389" s="206" t="s">
        <v>643</v>
      </c>
      <c r="D389" s="206" t="s">
        <v>138</v>
      </c>
      <c r="E389" s="207" t="s">
        <v>644</v>
      </c>
      <c r="F389" s="208" t="s">
        <v>645</v>
      </c>
      <c r="G389" s="209" t="s">
        <v>218</v>
      </c>
      <c r="H389" s="210">
        <v>1.026</v>
      </c>
      <c r="I389" s="211"/>
      <c r="J389" s="212">
        <f>ROUND(I389*H389,2)</f>
        <v>0</v>
      </c>
      <c r="K389" s="208" t="s">
        <v>142</v>
      </c>
      <c r="L389" s="46"/>
      <c r="M389" s="213" t="s">
        <v>19</v>
      </c>
      <c r="N389" s="214" t="s">
        <v>40</v>
      </c>
      <c r="O389" s="86"/>
      <c r="P389" s="215">
        <f>O389*H389</f>
        <v>0</v>
      </c>
      <c r="Q389" s="215">
        <v>0</v>
      </c>
      <c r="R389" s="215">
        <f>Q389*H389</f>
        <v>0</v>
      </c>
      <c r="S389" s="215">
        <v>0</v>
      </c>
      <c r="T389" s="216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221</v>
      </c>
      <c r="AT389" s="217" t="s">
        <v>138</v>
      </c>
      <c r="AU389" s="217" t="s">
        <v>79</v>
      </c>
      <c r="AY389" s="19" t="s">
        <v>136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77</v>
      </c>
      <c r="BK389" s="218">
        <f>ROUND(I389*H389,2)</f>
        <v>0</v>
      </c>
      <c r="BL389" s="19" t="s">
        <v>221</v>
      </c>
      <c r="BM389" s="217" t="s">
        <v>646</v>
      </c>
    </row>
    <row r="390" s="2" customFormat="1">
      <c r="A390" s="40"/>
      <c r="B390" s="41"/>
      <c r="C390" s="42"/>
      <c r="D390" s="219" t="s">
        <v>145</v>
      </c>
      <c r="E390" s="42"/>
      <c r="F390" s="220" t="s">
        <v>647</v>
      </c>
      <c r="G390" s="42"/>
      <c r="H390" s="42"/>
      <c r="I390" s="221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145</v>
      </c>
      <c r="AU390" s="19" t="s">
        <v>79</v>
      </c>
    </row>
    <row r="391" s="12" customFormat="1" ht="22.8" customHeight="1">
      <c r="A391" s="12"/>
      <c r="B391" s="190"/>
      <c r="C391" s="191"/>
      <c r="D391" s="192" t="s">
        <v>68</v>
      </c>
      <c r="E391" s="204" t="s">
        <v>648</v>
      </c>
      <c r="F391" s="204" t="s">
        <v>649</v>
      </c>
      <c r="G391" s="191"/>
      <c r="H391" s="191"/>
      <c r="I391" s="194"/>
      <c r="J391" s="205">
        <f>BK391</f>
        <v>0</v>
      </c>
      <c r="K391" s="191"/>
      <c r="L391" s="196"/>
      <c r="M391" s="197"/>
      <c r="N391" s="198"/>
      <c r="O391" s="198"/>
      <c r="P391" s="199">
        <f>SUM(P392:P399)</f>
        <v>0</v>
      </c>
      <c r="Q391" s="198"/>
      <c r="R391" s="199">
        <f>SUM(R392:R399)</f>
        <v>0.19600000000000001</v>
      </c>
      <c r="S391" s="198"/>
      <c r="T391" s="200">
        <f>SUM(T392:T399)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1" t="s">
        <v>79</v>
      </c>
      <c r="AT391" s="202" t="s">
        <v>68</v>
      </c>
      <c r="AU391" s="202" t="s">
        <v>77</v>
      </c>
      <c r="AY391" s="201" t="s">
        <v>136</v>
      </c>
      <c r="BK391" s="203">
        <f>SUM(BK392:BK399)</f>
        <v>0</v>
      </c>
    </row>
    <row r="392" s="2" customFormat="1" ht="24.15" customHeight="1">
      <c r="A392" s="40"/>
      <c r="B392" s="41"/>
      <c r="C392" s="206" t="s">
        <v>650</v>
      </c>
      <c r="D392" s="206" t="s">
        <v>138</v>
      </c>
      <c r="E392" s="207" t="s">
        <v>651</v>
      </c>
      <c r="F392" s="208" t="s">
        <v>652</v>
      </c>
      <c r="G392" s="209" t="s">
        <v>200</v>
      </c>
      <c r="H392" s="210">
        <v>100</v>
      </c>
      <c r="I392" s="211"/>
      <c r="J392" s="212">
        <f>ROUND(I392*H392,2)</f>
        <v>0</v>
      </c>
      <c r="K392" s="208" t="s">
        <v>142</v>
      </c>
      <c r="L392" s="46"/>
      <c r="M392" s="213" t="s">
        <v>19</v>
      </c>
      <c r="N392" s="214" t="s">
        <v>40</v>
      </c>
      <c r="O392" s="86"/>
      <c r="P392" s="215">
        <f>O392*H392</f>
        <v>0</v>
      </c>
      <c r="Q392" s="215">
        <v>0</v>
      </c>
      <c r="R392" s="215">
        <f>Q392*H392</f>
        <v>0</v>
      </c>
      <c r="S392" s="215">
        <v>0</v>
      </c>
      <c r="T392" s="216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17" t="s">
        <v>221</v>
      </c>
      <c r="AT392" s="217" t="s">
        <v>138</v>
      </c>
      <c r="AU392" s="217" t="s">
        <v>79</v>
      </c>
      <c r="AY392" s="19" t="s">
        <v>136</v>
      </c>
      <c r="BE392" s="218">
        <f>IF(N392="základní",J392,0)</f>
        <v>0</v>
      </c>
      <c r="BF392" s="218">
        <f>IF(N392="snížená",J392,0)</f>
        <v>0</v>
      </c>
      <c r="BG392" s="218">
        <f>IF(N392="zákl. přenesená",J392,0)</f>
        <v>0</v>
      </c>
      <c r="BH392" s="218">
        <f>IF(N392="sníž. přenesená",J392,0)</f>
        <v>0</v>
      </c>
      <c r="BI392" s="218">
        <f>IF(N392="nulová",J392,0)</f>
        <v>0</v>
      </c>
      <c r="BJ392" s="19" t="s">
        <v>77</v>
      </c>
      <c r="BK392" s="218">
        <f>ROUND(I392*H392,2)</f>
        <v>0</v>
      </c>
      <c r="BL392" s="19" t="s">
        <v>221</v>
      </c>
      <c r="BM392" s="217" t="s">
        <v>653</v>
      </c>
    </row>
    <row r="393" s="2" customFormat="1">
      <c r="A393" s="40"/>
      <c r="B393" s="41"/>
      <c r="C393" s="42"/>
      <c r="D393" s="219" t="s">
        <v>145</v>
      </c>
      <c r="E393" s="42"/>
      <c r="F393" s="220" t="s">
        <v>654</v>
      </c>
      <c r="G393" s="42"/>
      <c r="H393" s="42"/>
      <c r="I393" s="221"/>
      <c r="J393" s="42"/>
      <c r="K393" s="42"/>
      <c r="L393" s="46"/>
      <c r="M393" s="222"/>
      <c r="N393" s="223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145</v>
      </c>
      <c r="AU393" s="19" t="s">
        <v>79</v>
      </c>
    </row>
    <row r="394" s="2" customFormat="1" ht="16.5" customHeight="1">
      <c r="A394" s="40"/>
      <c r="B394" s="41"/>
      <c r="C394" s="258" t="s">
        <v>655</v>
      </c>
      <c r="D394" s="258" t="s">
        <v>222</v>
      </c>
      <c r="E394" s="259" t="s">
        <v>656</v>
      </c>
      <c r="F394" s="260" t="s">
        <v>657</v>
      </c>
      <c r="G394" s="261" t="s">
        <v>200</v>
      </c>
      <c r="H394" s="262">
        <v>4</v>
      </c>
      <c r="I394" s="263"/>
      <c r="J394" s="264">
        <f>ROUND(I394*H394,2)</f>
        <v>0</v>
      </c>
      <c r="K394" s="260" t="s">
        <v>225</v>
      </c>
      <c r="L394" s="265"/>
      <c r="M394" s="266" t="s">
        <v>19</v>
      </c>
      <c r="N394" s="267" t="s">
        <v>40</v>
      </c>
      <c r="O394" s="86"/>
      <c r="P394" s="215">
        <f>O394*H394</f>
        <v>0</v>
      </c>
      <c r="Q394" s="215">
        <v>0.001</v>
      </c>
      <c r="R394" s="215">
        <f>Q394*H394</f>
        <v>0.0040000000000000001</v>
      </c>
      <c r="S394" s="215">
        <v>0</v>
      </c>
      <c r="T394" s="216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7" t="s">
        <v>265</v>
      </c>
      <c r="AT394" s="217" t="s">
        <v>222</v>
      </c>
      <c r="AU394" s="217" t="s">
        <v>79</v>
      </c>
      <c r="AY394" s="19" t="s">
        <v>136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9" t="s">
        <v>77</v>
      </c>
      <c r="BK394" s="218">
        <f>ROUND(I394*H394,2)</f>
        <v>0</v>
      </c>
      <c r="BL394" s="19" t="s">
        <v>221</v>
      </c>
      <c r="BM394" s="217" t="s">
        <v>658</v>
      </c>
    </row>
    <row r="395" s="2" customFormat="1" ht="16.5" customHeight="1">
      <c r="A395" s="40"/>
      <c r="B395" s="41"/>
      <c r="C395" s="258" t="s">
        <v>659</v>
      </c>
      <c r="D395" s="258" t="s">
        <v>222</v>
      </c>
      <c r="E395" s="259" t="s">
        <v>660</v>
      </c>
      <c r="F395" s="260" t="s">
        <v>661</v>
      </c>
      <c r="G395" s="261" t="s">
        <v>200</v>
      </c>
      <c r="H395" s="262">
        <v>96</v>
      </c>
      <c r="I395" s="263"/>
      <c r="J395" s="264">
        <f>ROUND(I395*H395,2)</f>
        <v>0</v>
      </c>
      <c r="K395" s="260" t="s">
        <v>225</v>
      </c>
      <c r="L395" s="265"/>
      <c r="M395" s="266" t="s">
        <v>19</v>
      </c>
      <c r="N395" s="267" t="s">
        <v>40</v>
      </c>
      <c r="O395" s="86"/>
      <c r="P395" s="215">
        <f>O395*H395</f>
        <v>0</v>
      </c>
      <c r="Q395" s="215">
        <v>0.002</v>
      </c>
      <c r="R395" s="215">
        <f>Q395*H395</f>
        <v>0.192</v>
      </c>
      <c r="S395" s="215">
        <v>0</v>
      </c>
      <c r="T395" s="216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265</v>
      </c>
      <c r="AT395" s="217" t="s">
        <v>222</v>
      </c>
      <c r="AU395" s="217" t="s">
        <v>79</v>
      </c>
      <c r="AY395" s="19" t="s">
        <v>136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77</v>
      </c>
      <c r="BK395" s="218">
        <f>ROUND(I395*H395,2)</f>
        <v>0</v>
      </c>
      <c r="BL395" s="19" t="s">
        <v>221</v>
      </c>
      <c r="BM395" s="217" t="s">
        <v>662</v>
      </c>
    </row>
    <row r="396" s="2" customFormat="1" ht="24.15" customHeight="1">
      <c r="A396" s="40"/>
      <c r="B396" s="41"/>
      <c r="C396" s="206" t="s">
        <v>663</v>
      </c>
      <c r="D396" s="206" t="s">
        <v>138</v>
      </c>
      <c r="E396" s="207" t="s">
        <v>664</v>
      </c>
      <c r="F396" s="208" t="s">
        <v>665</v>
      </c>
      <c r="G396" s="209" t="s">
        <v>218</v>
      </c>
      <c r="H396" s="210">
        <v>0.19600000000000001</v>
      </c>
      <c r="I396" s="211"/>
      <c r="J396" s="212">
        <f>ROUND(I396*H396,2)</f>
        <v>0</v>
      </c>
      <c r="K396" s="208" t="s">
        <v>142</v>
      </c>
      <c r="L396" s="46"/>
      <c r="M396" s="213" t="s">
        <v>19</v>
      </c>
      <c r="N396" s="214" t="s">
        <v>40</v>
      </c>
      <c r="O396" s="86"/>
      <c r="P396" s="215">
        <f>O396*H396</f>
        <v>0</v>
      </c>
      <c r="Q396" s="215">
        <v>0</v>
      </c>
      <c r="R396" s="215">
        <f>Q396*H396</f>
        <v>0</v>
      </c>
      <c r="S396" s="215">
        <v>0</v>
      </c>
      <c r="T396" s="216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17" t="s">
        <v>221</v>
      </c>
      <c r="AT396" s="217" t="s">
        <v>138</v>
      </c>
      <c r="AU396" s="217" t="s">
        <v>79</v>
      </c>
      <c r="AY396" s="19" t="s">
        <v>136</v>
      </c>
      <c r="BE396" s="218">
        <f>IF(N396="základní",J396,0)</f>
        <v>0</v>
      </c>
      <c r="BF396" s="218">
        <f>IF(N396="snížená",J396,0)</f>
        <v>0</v>
      </c>
      <c r="BG396" s="218">
        <f>IF(N396="zákl. přenesená",J396,0)</f>
        <v>0</v>
      </c>
      <c r="BH396" s="218">
        <f>IF(N396="sníž. přenesená",J396,0)</f>
        <v>0</v>
      </c>
      <c r="BI396" s="218">
        <f>IF(N396="nulová",J396,0)</f>
        <v>0</v>
      </c>
      <c r="BJ396" s="19" t="s">
        <v>77</v>
      </c>
      <c r="BK396" s="218">
        <f>ROUND(I396*H396,2)</f>
        <v>0</v>
      </c>
      <c r="BL396" s="19" t="s">
        <v>221</v>
      </c>
      <c r="BM396" s="217" t="s">
        <v>666</v>
      </c>
    </row>
    <row r="397" s="2" customFormat="1">
      <c r="A397" s="40"/>
      <c r="B397" s="41"/>
      <c r="C397" s="42"/>
      <c r="D397" s="219" t="s">
        <v>145</v>
      </c>
      <c r="E397" s="42"/>
      <c r="F397" s="220" t="s">
        <v>667</v>
      </c>
      <c r="G397" s="42"/>
      <c r="H397" s="42"/>
      <c r="I397" s="221"/>
      <c r="J397" s="42"/>
      <c r="K397" s="42"/>
      <c r="L397" s="46"/>
      <c r="M397" s="222"/>
      <c r="N397" s="223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145</v>
      </c>
      <c r="AU397" s="19" t="s">
        <v>79</v>
      </c>
    </row>
    <row r="398" s="2" customFormat="1" ht="24.15" customHeight="1">
      <c r="A398" s="40"/>
      <c r="B398" s="41"/>
      <c r="C398" s="206" t="s">
        <v>668</v>
      </c>
      <c r="D398" s="206" t="s">
        <v>138</v>
      </c>
      <c r="E398" s="207" t="s">
        <v>669</v>
      </c>
      <c r="F398" s="208" t="s">
        <v>670</v>
      </c>
      <c r="G398" s="209" t="s">
        <v>218</v>
      </c>
      <c r="H398" s="210">
        <v>0.19600000000000001</v>
      </c>
      <c r="I398" s="211"/>
      <c r="J398" s="212">
        <f>ROUND(I398*H398,2)</f>
        <v>0</v>
      </c>
      <c r="K398" s="208" t="s">
        <v>142</v>
      </c>
      <c r="L398" s="46"/>
      <c r="M398" s="213" t="s">
        <v>19</v>
      </c>
      <c r="N398" s="214" t="s">
        <v>40</v>
      </c>
      <c r="O398" s="86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221</v>
      </c>
      <c r="AT398" s="217" t="s">
        <v>138</v>
      </c>
      <c r="AU398" s="217" t="s">
        <v>79</v>
      </c>
      <c r="AY398" s="19" t="s">
        <v>136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77</v>
      </c>
      <c r="BK398" s="218">
        <f>ROUND(I398*H398,2)</f>
        <v>0</v>
      </c>
      <c r="BL398" s="19" t="s">
        <v>221</v>
      </c>
      <c r="BM398" s="217" t="s">
        <v>671</v>
      </c>
    </row>
    <row r="399" s="2" customFormat="1">
      <c r="A399" s="40"/>
      <c r="B399" s="41"/>
      <c r="C399" s="42"/>
      <c r="D399" s="219" t="s">
        <v>145</v>
      </c>
      <c r="E399" s="42"/>
      <c r="F399" s="220" t="s">
        <v>672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145</v>
      </c>
      <c r="AU399" s="19" t="s">
        <v>79</v>
      </c>
    </row>
    <row r="400" s="12" customFormat="1" ht="22.8" customHeight="1">
      <c r="A400" s="12"/>
      <c r="B400" s="190"/>
      <c r="C400" s="191"/>
      <c r="D400" s="192" t="s">
        <v>68</v>
      </c>
      <c r="E400" s="204" t="s">
        <v>673</v>
      </c>
      <c r="F400" s="204" t="s">
        <v>674</v>
      </c>
      <c r="G400" s="191"/>
      <c r="H400" s="191"/>
      <c r="I400" s="194"/>
      <c r="J400" s="205">
        <f>BK400</f>
        <v>0</v>
      </c>
      <c r="K400" s="191"/>
      <c r="L400" s="196"/>
      <c r="M400" s="197"/>
      <c r="N400" s="198"/>
      <c r="O400" s="198"/>
      <c r="P400" s="199">
        <f>SUM(P401:P436)</f>
        <v>0</v>
      </c>
      <c r="Q400" s="198"/>
      <c r="R400" s="199">
        <f>SUM(R401:R436)</f>
        <v>0.83009197500000009</v>
      </c>
      <c r="S400" s="198"/>
      <c r="T400" s="200">
        <f>SUM(T401:T436)</f>
        <v>0.90500000000000003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1" t="s">
        <v>79</v>
      </c>
      <c r="AT400" s="202" t="s">
        <v>68</v>
      </c>
      <c r="AU400" s="202" t="s">
        <v>77</v>
      </c>
      <c r="AY400" s="201" t="s">
        <v>136</v>
      </c>
      <c r="BK400" s="203">
        <f>SUM(BK401:BK436)</f>
        <v>0</v>
      </c>
    </row>
    <row r="401" s="2" customFormat="1" ht="16.5" customHeight="1">
      <c r="A401" s="40"/>
      <c r="B401" s="41"/>
      <c r="C401" s="206" t="s">
        <v>675</v>
      </c>
      <c r="D401" s="206" t="s">
        <v>138</v>
      </c>
      <c r="E401" s="207" t="s">
        <v>676</v>
      </c>
      <c r="F401" s="208" t="s">
        <v>677</v>
      </c>
      <c r="G401" s="209" t="s">
        <v>200</v>
      </c>
      <c r="H401" s="210">
        <v>6</v>
      </c>
      <c r="I401" s="211"/>
      <c r="J401" s="212">
        <f>ROUND(I401*H401,2)</f>
        <v>0</v>
      </c>
      <c r="K401" s="208" t="s">
        <v>142</v>
      </c>
      <c r="L401" s="46"/>
      <c r="M401" s="213" t="s">
        <v>19</v>
      </c>
      <c r="N401" s="214" t="s">
        <v>40</v>
      </c>
      <c r="O401" s="86"/>
      <c r="P401" s="215">
        <f>O401*H401</f>
        <v>0</v>
      </c>
      <c r="Q401" s="215">
        <v>0</v>
      </c>
      <c r="R401" s="215">
        <f>Q401*H401</f>
        <v>0</v>
      </c>
      <c r="S401" s="215">
        <v>0.0030000000000000001</v>
      </c>
      <c r="T401" s="216">
        <f>S401*H401</f>
        <v>0.018000000000000002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221</v>
      </c>
      <c r="AT401" s="217" t="s">
        <v>138</v>
      </c>
      <c r="AU401" s="217" t="s">
        <v>79</v>
      </c>
      <c r="AY401" s="19" t="s">
        <v>136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77</v>
      </c>
      <c r="BK401" s="218">
        <f>ROUND(I401*H401,2)</f>
        <v>0</v>
      </c>
      <c r="BL401" s="19" t="s">
        <v>221</v>
      </c>
      <c r="BM401" s="217" t="s">
        <v>678</v>
      </c>
    </row>
    <row r="402" s="2" customFormat="1">
      <c r="A402" s="40"/>
      <c r="B402" s="41"/>
      <c r="C402" s="42"/>
      <c r="D402" s="219" t="s">
        <v>145</v>
      </c>
      <c r="E402" s="42"/>
      <c r="F402" s="220" t="s">
        <v>679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145</v>
      </c>
      <c r="AU402" s="19" t="s">
        <v>79</v>
      </c>
    </row>
    <row r="403" s="2" customFormat="1" ht="16.5" customHeight="1">
      <c r="A403" s="40"/>
      <c r="B403" s="41"/>
      <c r="C403" s="206" t="s">
        <v>680</v>
      </c>
      <c r="D403" s="206" t="s">
        <v>138</v>
      </c>
      <c r="E403" s="207" t="s">
        <v>681</v>
      </c>
      <c r="F403" s="208" t="s">
        <v>682</v>
      </c>
      <c r="G403" s="209" t="s">
        <v>200</v>
      </c>
      <c r="H403" s="210">
        <v>19</v>
      </c>
      <c r="I403" s="211"/>
      <c r="J403" s="212">
        <f>ROUND(I403*H403,2)</f>
        <v>0</v>
      </c>
      <c r="K403" s="208" t="s">
        <v>142</v>
      </c>
      <c r="L403" s="46"/>
      <c r="M403" s="213" t="s">
        <v>19</v>
      </c>
      <c r="N403" s="214" t="s">
        <v>40</v>
      </c>
      <c r="O403" s="86"/>
      <c r="P403" s="215">
        <f>O403*H403</f>
        <v>0</v>
      </c>
      <c r="Q403" s="215">
        <v>0</v>
      </c>
      <c r="R403" s="215">
        <f>Q403*H403</f>
        <v>0</v>
      </c>
      <c r="S403" s="215">
        <v>0.0050000000000000001</v>
      </c>
      <c r="T403" s="216">
        <f>S403*H403</f>
        <v>0.095000000000000001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17" t="s">
        <v>221</v>
      </c>
      <c r="AT403" s="217" t="s">
        <v>138</v>
      </c>
      <c r="AU403" s="217" t="s">
        <v>79</v>
      </c>
      <c r="AY403" s="19" t="s">
        <v>136</v>
      </c>
      <c r="BE403" s="218">
        <f>IF(N403="základní",J403,0)</f>
        <v>0</v>
      </c>
      <c r="BF403" s="218">
        <f>IF(N403="snížená",J403,0)</f>
        <v>0</v>
      </c>
      <c r="BG403" s="218">
        <f>IF(N403="zákl. přenesená",J403,0)</f>
        <v>0</v>
      </c>
      <c r="BH403" s="218">
        <f>IF(N403="sníž. přenesená",J403,0)</f>
        <v>0</v>
      </c>
      <c r="BI403" s="218">
        <f>IF(N403="nulová",J403,0)</f>
        <v>0</v>
      </c>
      <c r="BJ403" s="19" t="s">
        <v>77</v>
      </c>
      <c r="BK403" s="218">
        <f>ROUND(I403*H403,2)</f>
        <v>0</v>
      </c>
      <c r="BL403" s="19" t="s">
        <v>221</v>
      </c>
      <c r="BM403" s="217" t="s">
        <v>683</v>
      </c>
    </row>
    <row r="404" s="2" customFormat="1">
      <c r="A404" s="40"/>
      <c r="B404" s="41"/>
      <c r="C404" s="42"/>
      <c r="D404" s="219" t="s">
        <v>145</v>
      </c>
      <c r="E404" s="42"/>
      <c r="F404" s="220" t="s">
        <v>684</v>
      </c>
      <c r="G404" s="42"/>
      <c r="H404" s="42"/>
      <c r="I404" s="221"/>
      <c r="J404" s="42"/>
      <c r="K404" s="42"/>
      <c r="L404" s="46"/>
      <c r="M404" s="222"/>
      <c r="N404" s="223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145</v>
      </c>
      <c r="AU404" s="19" t="s">
        <v>79</v>
      </c>
    </row>
    <row r="405" s="2" customFormat="1" ht="24.15" customHeight="1">
      <c r="A405" s="40"/>
      <c r="B405" s="41"/>
      <c r="C405" s="206" t="s">
        <v>685</v>
      </c>
      <c r="D405" s="206" t="s">
        <v>138</v>
      </c>
      <c r="E405" s="207" t="s">
        <v>686</v>
      </c>
      <c r="F405" s="208" t="s">
        <v>687</v>
      </c>
      <c r="G405" s="209" t="s">
        <v>200</v>
      </c>
      <c r="H405" s="210">
        <v>1</v>
      </c>
      <c r="I405" s="211"/>
      <c r="J405" s="212">
        <f>ROUND(I405*H405,2)</f>
        <v>0</v>
      </c>
      <c r="K405" s="208" t="s">
        <v>142</v>
      </c>
      <c r="L405" s="46"/>
      <c r="M405" s="213" t="s">
        <v>19</v>
      </c>
      <c r="N405" s="214" t="s">
        <v>40</v>
      </c>
      <c r="O405" s="86"/>
      <c r="P405" s="215">
        <f>O405*H405</f>
        <v>0</v>
      </c>
      <c r="Q405" s="215">
        <v>0</v>
      </c>
      <c r="R405" s="215">
        <f>Q405*H405</f>
        <v>0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221</v>
      </c>
      <c r="AT405" s="217" t="s">
        <v>138</v>
      </c>
      <c r="AU405" s="217" t="s">
        <v>79</v>
      </c>
      <c r="AY405" s="19" t="s">
        <v>136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77</v>
      </c>
      <c r="BK405" s="218">
        <f>ROUND(I405*H405,2)</f>
        <v>0</v>
      </c>
      <c r="BL405" s="19" t="s">
        <v>221</v>
      </c>
      <c r="BM405" s="217" t="s">
        <v>688</v>
      </c>
    </row>
    <row r="406" s="2" customFormat="1">
      <c r="A406" s="40"/>
      <c r="B406" s="41"/>
      <c r="C406" s="42"/>
      <c r="D406" s="219" t="s">
        <v>145</v>
      </c>
      <c r="E406" s="42"/>
      <c r="F406" s="220" t="s">
        <v>689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145</v>
      </c>
      <c r="AU406" s="19" t="s">
        <v>79</v>
      </c>
    </row>
    <row r="407" s="2" customFormat="1" ht="16.5" customHeight="1">
      <c r="A407" s="40"/>
      <c r="B407" s="41"/>
      <c r="C407" s="258" t="s">
        <v>533</v>
      </c>
      <c r="D407" s="258" t="s">
        <v>222</v>
      </c>
      <c r="E407" s="259" t="s">
        <v>690</v>
      </c>
      <c r="F407" s="260" t="s">
        <v>691</v>
      </c>
      <c r="G407" s="261" t="s">
        <v>692</v>
      </c>
      <c r="H407" s="262">
        <v>1</v>
      </c>
      <c r="I407" s="263"/>
      <c r="J407" s="264">
        <f>ROUND(I407*H407,2)</f>
        <v>0</v>
      </c>
      <c r="K407" s="260" t="s">
        <v>19</v>
      </c>
      <c r="L407" s="265"/>
      <c r="M407" s="266" t="s">
        <v>19</v>
      </c>
      <c r="N407" s="267" t="s">
        <v>40</v>
      </c>
      <c r="O407" s="86"/>
      <c r="P407" s="215">
        <f>O407*H407</f>
        <v>0</v>
      </c>
      <c r="Q407" s="215">
        <v>0</v>
      </c>
      <c r="R407" s="215">
        <f>Q407*H407</f>
        <v>0</v>
      </c>
      <c r="S407" s="215">
        <v>0</v>
      </c>
      <c r="T407" s="216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17" t="s">
        <v>265</v>
      </c>
      <c r="AT407" s="217" t="s">
        <v>222</v>
      </c>
      <c r="AU407" s="217" t="s">
        <v>79</v>
      </c>
      <c r="AY407" s="19" t="s">
        <v>136</v>
      </c>
      <c r="BE407" s="218">
        <f>IF(N407="základní",J407,0)</f>
        <v>0</v>
      </c>
      <c r="BF407" s="218">
        <f>IF(N407="snížená",J407,0)</f>
        <v>0</v>
      </c>
      <c r="BG407" s="218">
        <f>IF(N407="zákl. přenesená",J407,0)</f>
        <v>0</v>
      </c>
      <c r="BH407" s="218">
        <f>IF(N407="sníž. přenesená",J407,0)</f>
        <v>0</v>
      </c>
      <c r="BI407" s="218">
        <f>IF(N407="nulová",J407,0)</f>
        <v>0</v>
      </c>
      <c r="BJ407" s="19" t="s">
        <v>77</v>
      </c>
      <c r="BK407" s="218">
        <f>ROUND(I407*H407,2)</f>
        <v>0</v>
      </c>
      <c r="BL407" s="19" t="s">
        <v>221</v>
      </c>
      <c r="BM407" s="217" t="s">
        <v>693</v>
      </c>
    </row>
    <row r="408" s="2" customFormat="1" ht="24.15" customHeight="1">
      <c r="A408" s="40"/>
      <c r="B408" s="41"/>
      <c r="C408" s="206" t="s">
        <v>694</v>
      </c>
      <c r="D408" s="206" t="s">
        <v>138</v>
      </c>
      <c r="E408" s="207" t="s">
        <v>695</v>
      </c>
      <c r="F408" s="208" t="s">
        <v>696</v>
      </c>
      <c r="G408" s="209" t="s">
        <v>200</v>
      </c>
      <c r="H408" s="210">
        <v>1</v>
      </c>
      <c r="I408" s="211"/>
      <c r="J408" s="212">
        <f>ROUND(I408*H408,2)</f>
        <v>0</v>
      </c>
      <c r="K408" s="208" t="s">
        <v>142</v>
      </c>
      <c r="L408" s="46"/>
      <c r="M408" s="213" t="s">
        <v>19</v>
      </c>
      <c r="N408" s="214" t="s">
        <v>40</v>
      </c>
      <c r="O408" s="86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7" t="s">
        <v>221</v>
      </c>
      <c r="AT408" s="217" t="s">
        <v>138</v>
      </c>
      <c r="AU408" s="217" t="s">
        <v>79</v>
      </c>
      <c r="AY408" s="19" t="s">
        <v>136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9" t="s">
        <v>77</v>
      </c>
      <c r="BK408" s="218">
        <f>ROUND(I408*H408,2)</f>
        <v>0</v>
      </c>
      <c r="BL408" s="19" t="s">
        <v>221</v>
      </c>
      <c r="BM408" s="217" t="s">
        <v>697</v>
      </c>
    </row>
    <row r="409" s="2" customFormat="1">
      <c r="A409" s="40"/>
      <c r="B409" s="41"/>
      <c r="C409" s="42"/>
      <c r="D409" s="219" t="s">
        <v>145</v>
      </c>
      <c r="E409" s="42"/>
      <c r="F409" s="220" t="s">
        <v>698</v>
      </c>
      <c r="G409" s="42"/>
      <c r="H409" s="42"/>
      <c r="I409" s="221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145</v>
      </c>
      <c r="AU409" s="19" t="s">
        <v>79</v>
      </c>
    </row>
    <row r="410" s="2" customFormat="1" ht="16.5" customHeight="1">
      <c r="A410" s="40"/>
      <c r="B410" s="41"/>
      <c r="C410" s="258" t="s">
        <v>699</v>
      </c>
      <c r="D410" s="258" t="s">
        <v>222</v>
      </c>
      <c r="E410" s="259" t="s">
        <v>700</v>
      </c>
      <c r="F410" s="260" t="s">
        <v>701</v>
      </c>
      <c r="G410" s="261" t="s">
        <v>692</v>
      </c>
      <c r="H410" s="262">
        <v>1</v>
      </c>
      <c r="I410" s="263"/>
      <c r="J410" s="264">
        <f>ROUND(I410*H410,2)</f>
        <v>0</v>
      </c>
      <c r="K410" s="260" t="s">
        <v>19</v>
      </c>
      <c r="L410" s="265"/>
      <c r="M410" s="266" t="s">
        <v>19</v>
      </c>
      <c r="N410" s="267" t="s">
        <v>40</v>
      </c>
      <c r="O410" s="86"/>
      <c r="P410" s="215">
        <f>O410*H410</f>
        <v>0</v>
      </c>
      <c r="Q410" s="215">
        <v>0</v>
      </c>
      <c r="R410" s="215">
        <f>Q410*H410</f>
        <v>0</v>
      </c>
      <c r="S410" s="215">
        <v>0</v>
      </c>
      <c r="T410" s="216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17" t="s">
        <v>265</v>
      </c>
      <c r="AT410" s="217" t="s">
        <v>222</v>
      </c>
      <c r="AU410" s="217" t="s">
        <v>79</v>
      </c>
      <c r="AY410" s="19" t="s">
        <v>136</v>
      </c>
      <c r="BE410" s="218">
        <f>IF(N410="základní",J410,0)</f>
        <v>0</v>
      </c>
      <c r="BF410" s="218">
        <f>IF(N410="snížená",J410,0)</f>
        <v>0</v>
      </c>
      <c r="BG410" s="218">
        <f>IF(N410="zákl. přenesená",J410,0)</f>
        <v>0</v>
      </c>
      <c r="BH410" s="218">
        <f>IF(N410="sníž. přenesená",J410,0)</f>
        <v>0</v>
      </c>
      <c r="BI410" s="218">
        <f>IF(N410="nulová",J410,0)</f>
        <v>0</v>
      </c>
      <c r="BJ410" s="19" t="s">
        <v>77</v>
      </c>
      <c r="BK410" s="218">
        <f>ROUND(I410*H410,2)</f>
        <v>0</v>
      </c>
      <c r="BL410" s="19" t="s">
        <v>221</v>
      </c>
      <c r="BM410" s="217" t="s">
        <v>702</v>
      </c>
    </row>
    <row r="411" s="2" customFormat="1" ht="24.15" customHeight="1">
      <c r="A411" s="40"/>
      <c r="B411" s="41"/>
      <c r="C411" s="206" t="s">
        <v>703</v>
      </c>
      <c r="D411" s="206" t="s">
        <v>138</v>
      </c>
      <c r="E411" s="207" t="s">
        <v>704</v>
      </c>
      <c r="F411" s="208" t="s">
        <v>705</v>
      </c>
      <c r="G411" s="209" t="s">
        <v>200</v>
      </c>
      <c r="H411" s="210">
        <v>3</v>
      </c>
      <c r="I411" s="211"/>
      <c r="J411" s="212">
        <f>ROUND(I411*H411,2)</f>
        <v>0</v>
      </c>
      <c r="K411" s="208" t="s">
        <v>142</v>
      </c>
      <c r="L411" s="46"/>
      <c r="M411" s="213" t="s">
        <v>19</v>
      </c>
      <c r="N411" s="214" t="s">
        <v>40</v>
      </c>
      <c r="O411" s="86"/>
      <c r="P411" s="215">
        <f>O411*H411</f>
        <v>0</v>
      </c>
      <c r="Q411" s="215">
        <v>0</v>
      </c>
      <c r="R411" s="215">
        <f>Q411*H411</f>
        <v>0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221</v>
      </c>
      <c r="AT411" s="217" t="s">
        <v>138</v>
      </c>
      <c r="AU411" s="217" t="s">
        <v>79</v>
      </c>
      <c r="AY411" s="19" t="s">
        <v>136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77</v>
      </c>
      <c r="BK411" s="218">
        <f>ROUND(I411*H411,2)</f>
        <v>0</v>
      </c>
      <c r="BL411" s="19" t="s">
        <v>221</v>
      </c>
      <c r="BM411" s="217" t="s">
        <v>706</v>
      </c>
    </row>
    <row r="412" s="2" customFormat="1">
      <c r="A412" s="40"/>
      <c r="B412" s="41"/>
      <c r="C412" s="42"/>
      <c r="D412" s="219" t="s">
        <v>145</v>
      </c>
      <c r="E412" s="42"/>
      <c r="F412" s="220" t="s">
        <v>707</v>
      </c>
      <c r="G412" s="42"/>
      <c r="H412" s="42"/>
      <c r="I412" s="221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145</v>
      </c>
      <c r="AU412" s="19" t="s">
        <v>79</v>
      </c>
    </row>
    <row r="413" s="2" customFormat="1" ht="16.5" customHeight="1">
      <c r="A413" s="40"/>
      <c r="B413" s="41"/>
      <c r="C413" s="258" t="s">
        <v>708</v>
      </c>
      <c r="D413" s="258" t="s">
        <v>222</v>
      </c>
      <c r="E413" s="259" t="s">
        <v>709</v>
      </c>
      <c r="F413" s="260" t="s">
        <v>710</v>
      </c>
      <c r="G413" s="261" t="s">
        <v>692</v>
      </c>
      <c r="H413" s="262">
        <v>3</v>
      </c>
      <c r="I413" s="263"/>
      <c r="J413" s="264">
        <f>ROUND(I413*H413,2)</f>
        <v>0</v>
      </c>
      <c r="K413" s="260" t="s">
        <v>19</v>
      </c>
      <c r="L413" s="265"/>
      <c r="M413" s="266" t="s">
        <v>19</v>
      </c>
      <c r="N413" s="267" t="s">
        <v>40</v>
      </c>
      <c r="O413" s="86"/>
      <c r="P413" s="215">
        <f>O413*H413</f>
        <v>0</v>
      </c>
      <c r="Q413" s="215">
        <v>0</v>
      </c>
      <c r="R413" s="215">
        <f>Q413*H413</f>
        <v>0</v>
      </c>
      <c r="S413" s="215">
        <v>0</v>
      </c>
      <c r="T413" s="216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17" t="s">
        <v>265</v>
      </c>
      <c r="AT413" s="217" t="s">
        <v>222</v>
      </c>
      <c r="AU413" s="217" t="s">
        <v>79</v>
      </c>
      <c r="AY413" s="19" t="s">
        <v>136</v>
      </c>
      <c r="BE413" s="218">
        <f>IF(N413="základní",J413,0)</f>
        <v>0</v>
      </c>
      <c r="BF413" s="218">
        <f>IF(N413="snížená",J413,0)</f>
        <v>0</v>
      </c>
      <c r="BG413" s="218">
        <f>IF(N413="zákl. přenesená",J413,0)</f>
        <v>0</v>
      </c>
      <c r="BH413" s="218">
        <f>IF(N413="sníž. přenesená",J413,0)</f>
        <v>0</v>
      </c>
      <c r="BI413" s="218">
        <f>IF(N413="nulová",J413,0)</f>
        <v>0</v>
      </c>
      <c r="BJ413" s="19" t="s">
        <v>77</v>
      </c>
      <c r="BK413" s="218">
        <f>ROUND(I413*H413,2)</f>
        <v>0</v>
      </c>
      <c r="BL413" s="19" t="s">
        <v>221</v>
      </c>
      <c r="BM413" s="217" t="s">
        <v>711</v>
      </c>
    </row>
    <row r="414" s="2" customFormat="1" ht="24.15" customHeight="1">
      <c r="A414" s="40"/>
      <c r="B414" s="41"/>
      <c r="C414" s="206" t="s">
        <v>712</v>
      </c>
      <c r="D414" s="206" t="s">
        <v>138</v>
      </c>
      <c r="E414" s="207" t="s">
        <v>713</v>
      </c>
      <c r="F414" s="208" t="s">
        <v>714</v>
      </c>
      <c r="G414" s="209" t="s">
        <v>200</v>
      </c>
      <c r="H414" s="210">
        <v>25</v>
      </c>
      <c r="I414" s="211"/>
      <c r="J414" s="212">
        <f>ROUND(I414*H414,2)</f>
        <v>0</v>
      </c>
      <c r="K414" s="208" t="s">
        <v>142</v>
      </c>
      <c r="L414" s="46"/>
      <c r="M414" s="213" t="s">
        <v>19</v>
      </c>
      <c r="N414" s="214" t="s">
        <v>40</v>
      </c>
      <c r="O414" s="86"/>
      <c r="P414" s="215">
        <f>O414*H414</f>
        <v>0</v>
      </c>
      <c r="Q414" s="215">
        <v>0.00048067500000000002</v>
      </c>
      <c r="R414" s="215">
        <f>Q414*H414</f>
        <v>0.012016875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221</v>
      </c>
      <c r="AT414" s="217" t="s">
        <v>138</v>
      </c>
      <c r="AU414" s="217" t="s">
        <v>79</v>
      </c>
      <c r="AY414" s="19" t="s">
        <v>136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77</v>
      </c>
      <c r="BK414" s="218">
        <f>ROUND(I414*H414,2)</f>
        <v>0</v>
      </c>
      <c r="BL414" s="19" t="s">
        <v>221</v>
      </c>
      <c r="BM414" s="217" t="s">
        <v>715</v>
      </c>
    </row>
    <row r="415" s="2" customFormat="1">
      <c r="A415" s="40"/>
      <c r="B415" s="41"/>
      <c r="C415" s="42"/>
      <c r="D415" s="219" t="s">
        <v>145</v>
      </c>
      <c r="E415" s="42"/>
      <c r="F415" s="220" t="s">
        <v>716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145</v>
      </c>
      <c r="AU415" s="19" t="s">
        <v>79</v>
      </c>
    </row>
    <row r="416" s="2" customFormat="1" ht="21.75" customHeight="1">
      <c r="A416" s="40"/>
      <c r="B416" s="41"/>
      <c r="C416" s="258" t="s">
        <v>717</v>
      </c>
      <c r="D416" s="258" t="s">
        <v>222</v>
      </c>
      <c r="E416" s="259" t="s">
        <v>718</v>
      </c>
      <c r="F416" s="260" t="s">
        <v>719</v>
      </c>
      <c r="G416" s="261" t="s">
        <v>200</v>
      </c>
      <c r="H416" s="262">
        <v>25</v>
      </c>
      <c r="I416" s="263"/>
      <c r="J416" s="264">
        <f>ROUND(I416*H416,2)</f>
        <v>0</v>
      </c>
      <c r="K416" s="260" t="s">
        <v>225</v>
      </c>
      <c r="L416" s="265"/>
      <c r="M416" s="266" t="s">
        <v>19</v>
      </c>
      <c r="N416" s="267" t="s">
        <v>40</v>
      </c>
      <c r="O416" s="86"/>
      <c r="P416" s="215">
        <f>O416*H416</f>
        <v>0</v>
      </c>
      <c r="Q416" s="215">
        <v>0.025999999999999999</v>
      </c>
      <c r="R416" s="215">
        <f>Q416*H416</f>
        <v>0.65000000000000002</v>
      </c>
      <c r="S416" s="215">
        <v>0</v>
      </c>
      <c r="T416" s="216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17" t="s">
        <v>265</v>
      </c>
      <c r="AT416" s="217" t="s">
        <v>222</v>
      </c>
      <c r="AU416" s="217" t="s">
        <v>79</v>
      </c>
      <c r="AY416" s="19" t="s">
        <v>136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9" t="s">
        <v>77</v>
      </c>
      <c r="BK416" s="218">
        <f>ROUND(I416*H416,2)</f>
        <v>0</v>
      </c>
      <c r="BL416" s="19" t="s">
        <v>221</v>
      </c>
      <c r="BM416" s="217" t="s">
        <v>720</v>
      </c>
    </row>
    <row r="417" s="2" customFormat="1" ht="24.15" customHeight="1">
      <c r="A417" s="40"/>
      <c r="B417" s="41"/>
      <c r="C417" s="206" t="s">
        <v>721</v>
      </c>
      <c r="D417" s="206" t="s">
        <v>138</v>
      </c>
      <c r="E417" s="207" t="s">
        <v>722</v>
      </c>
      <c r="F417" s="208" t="s">
        <v>723</v>
      </c>
      <c r="G417" s="209" t="s">
        <v>200</v>
      </c>
      <c r="H417" s="210">
        <v>4</v>
      </c>
      <c r="I417" s="211"/>
      <c r="J417" s="212">
        <f>ROUND(I417*H417,2)</f>
        <v>0</v>
      </c>
      <c r="K417" s="208" t="s">
        <v>142</v>
      </c>
      <c r="L417" s="46"/>
      <c r="M417" s="213" t="s">
        <v>19</v>
      </c>
      <c r="N417" s="214" t="s">
        <v>40</v>
      </c>
      <c r="O417" s="86"/>
      <c r="P417" s="215">
        <f>O417*H417</f>
        <v>0</v>
      </c>
      <c r="Q417" s="215">
        <v>0.000468775</v>
      </c>
      <c r="R417" s="215">
        <f>Q417*H417</f>
        <v>0.0018751</v>
      </c>
      <c r="S417" s="215">
        <v>0</v>
      </c>
      <c r="T417" s="216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17" t="s">
        <v>221</v>
      </c>
      <c r="AT417" s="217" t="s">
        <v>138</v>
      </c>
      <c r="AU417" s="217" t="s">
        <v>79</v>
      </c>
      <c r="AY417" s="19" t="s">
        <v>136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9" t="s">
        <v>77</v>
      </c>
      <c r="BK417" s="218">
        <f>ROUND(I417*H417,2)</f>
        <v>0</v>
      </c>
      <c r="BL417" s="19" t="s">
        <v>221</v>
      </c>
      <c r="BM417" s="217" t="s">
        <v>724</v>
      </c>
    </row>
    <row r="418" s="2" customFormat="1">
      <c r="A418" s="40"/>
      <c r="B418" s="41"/>
      <c r="C418" s="42"/>
      <c r="D418" s="219" t="s">
        <v>145</v>
      </c>
      <c r="E418" s="42"/>
      <c r="F418" s="220" t="s">
        <v>725</v>
      </c>
      <c r="G418" s="42"/>
      <c r="H418" s="42"/>
      <c r="I418" s="221"/>
      <c r="J418" s="42"/>
      <c r="K418" s="42"/>
      <c r="L418" s="46"/>
      <c r="M418" s="222"/>
      <c r="N418" s="223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145</v>
      </c>
      <c r="AU418" s="19" t="s">
        <v>79</v>
      </c>
    </row>
    <row r="419" s="2" customFormat="1" ht="21.75" customHeight="1">
      <c r="A419" s="40"/>
      <c r="B419" s="41"/>
      <c r="C419" s="258" t="s">
        <v>726</v>
      </c>
      <c r="D419" s="258" t="s">
        <v>222</v>
      </c>
      <c r="E419" s="259" t="s">
        <v>727</v>
      </c>
      <c r="F419" s="260" t="s">
        <v>728</v>
      </c>
      <c r="G419" s="261" t="s">
        <v>200</v>
      </c>
      <c r="H419" s="262">
        <v>4</v>
      </c>
      <c r="I419" s="263"/>
      <c r="J419" s="264">
        <f>ROUND(I419*H419,2)</f>
        <v>0</v>
      </c>
      <c r="K419" s="260" t="s">
        <v>225</v>
      </c>
      <c r="L419" s="265"/>
      <c r="M419" s="266" t="s">
        <v>19</v>
      </c>
      <c r="N419" s="267" t="s">
        <v>40</v>
      </c>
      <c r="O419" s="86"/>
      <c r="P419" s="215">
        <f>O419*H419</f>
        <v>0</v>
      </c>
      <c r="Q419" s="215">
        <v>0.029999999999999999</v>
      </c>
      <c r="R419" s="215">
        <f>Q419*H419</f>
        <v>0.12</v>
      </c>
      <c r="S419" s="215">
        <v>0</v>
      </c>
      <c r="T419" s="216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7" t="s">
        <v>265</v>
      </c>
      <c r="AT419" s="217" t="s">
        <v>222</v>
      </c>
      <c r="AU419" s="217" t="s">
        <v>79</v>
      </c>
      <c r="AY419" s="19" t="s">
        <v>136</v>
      </c>
      <c r="BE419" s="218">
        <f>IF(N419="základní",J419,0)</f>
        <v>0</v>
      </c>
      <c r="BF419" s="218">
        <f>IF(N419="snížená",J419,0)</f>
        <v>0</v>
      </c>
      <c r="BG419" s="218">
        <f>IF(N419="zákl. přenesená",J419,0)</f>
        <v>0</v>
      </c>
      <c r="BH419" s="218">
        <f>IF(N419="sníž. přenesená",J419,0)</f>
        <v>0</v>
      </c>
      <c r="BI419" s="218">
        <f>IF(N419="nulová",J419,0)</f>
        <v>0</v>
      </c>
      <c r="BJ419" s="19" t="s">
        <v>77</v>
      </c>
      <c r="BK419" s="218">
        <f>ROUND(I419*H419,2)</f>
        <v>0</v>
      </c>
      <c r="BL419" s="19" t="s">
        <v>221</v>
      </c>
      <c r="BM419" s="217" t="s">
        <v>729</v>
      </c>
    </row>
    <row r="420" s="2" customFormat="1" ht="24.15" customHeight="1">
      <c r="A420" s="40"/>
      <c r="B420" s="41"/>
      <c r="C420" s="206" t="s">
        <v>730</v>
      </c>
      <c r="D420" s="206" t="s">
        <v>138</v>
      </c>
      <c r="E420" s="207" t="s">
        <v>731</v>
      </c>
      <c r="F420" s="208" t="s">
        <v>732</v>
      </c>
      <c r="G420" s="209" t="s">
        <v>200</v>
      </c>
      <c r="H420" s="210">
        <v>24</v>
      </c>
      <c r="I420" s="211"/>
      <c r="J420" s="212">
        <f>ROUND(I420*H420,2)</f>
        <v>0</v>
      </c>
      <c r="K420" s="208" t="s">
        <v>142</v>
      </c>
      <c r="L420" s="46"/>
      <c r="M420" s="213" t="s">
        <v>19</v>
      </c>
      <c r="N420" s="214" t="s">
        <v>40</v>
      </c>
      <c r="O420" s="86"/>
      <c r="P420" s="215">
        <f>O420*H420</f>
        <v>0</v>
      </c>
      <c r="Q420" s="215">
        <v>0</v>
      </c>
      <c r="R420" s="215">
        <f>Q420*H420</f>
        <v>0</v>
      </c>
      <c r="S420" s="215">
        <v>0</v>
      </c>
      <c r="T420" s="216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17" t="s">
        <v>221</v>
      </c>
      <c r="AT420" s="217" t="s">
        <v>138</v>
      </c>
      <c r="AU420" s="217" t="s">
        <v>79</v>
      </c>
      <c r="AY420" s="19" t="s">
        <v>136</v>
      </c>
      <c r="BE420" s="218">
        <f>IF(N420="základní",J420,0)</f>
        <v>0</v>
      </c>
      <c r="BF420" s="218">
        <f>IF(N420="snížená",J420,0)</f>
        <v>0</v>
      </c>
      <c r="BG420" s="218">
        <f>IF(N420="zákl. přenesená",J420,0)</f>
        <v>0</v>
      </c>
      <c r="BH420" s="218">
        <f>IF(N420="sníž. přenesená",J420,0)</f>
        <v>0</v>
      </c>
      <c r="BI420" s="218">
        <f>IF(N420="nulová",J420,0)</f>
        <v>0</v>
      </c>
      <c r="BJ420" s="19" t="s">
        <v>77</v>
      </c>
      <c r="BK420" s="218">
        <f>ROUND(I420*H420,2)</f>
        <v>0</v>
      </c>
      <c r="BL420" s="19" t="s">
        <v>221</v>
      </c>
      <c r="BM420" s="217" t="s">
        <v>733</v>
      </c>
    </row>
    <row r="421" s="2" customFormat="1">
      <c r="A421" s="40"/>
      <c r="B421" s="41"/>
      <c r="C421" s="42"/>
      <c r="D421" s="219" t="s">
        <v>145</v>
      </c>
      <c r="E421" s="42"/>
      <c r="F421" s="220" t="s">
        <v>734</v>
      </c>
      <c r="G421" s="42"/>
      <c r="H421" s="42"/>
      <c r="I421" s="221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145</v>
      </c>
      <c r="AU421" s="19" t="s">
        <v>79</v>
      </c>
    </row>
    <row r="422" s="2" customFormat="1" ht="16.5" customHeight="1">
      <c r="A422" s="40"/>
      <c r="B422" s="41"/>
      <c r="C422" s="258" t="s">
        <v>735</v>
      </c>
      <c r="D422" s="258" t="s">
        <v>222</v>
      </c>
      <c r="E422" s="259" t="s">
        <v>736</v>
      </c>
      <c r="F422" s="260" t="s">
        <v>737</v>
      </c>
      <c r="G422" s="261" t="s">
        <v>692</v>
      </c>
      <c r="H422" s="262">
        <v>1</v>
      </c>
      <c r="I422" s="263"/>
      <c r="J422" s="264">
        <f>ROUND(I422*H422,2)</f>
        <v>0</v>
      </c>
      <c r="K422" s="260" t="s">
        <v>19</v>
      </c>
      <c r="L422" s="265"/>
      <c r="M422" s="266" t="s">
        <v>19</v>
      </c>
      <c r="N422" s="267" t="s">
        <v>40</v>
      </c>
      <c r="O422" s="86"/>
      <c r="P422" s="215">
        <f>O422*H422</f>
        <v>0</v>
      </c>
      <c r="Q422" s="215">
        <v>0</v>
      </c>
      <c r="R422" s="215">
        <f>Q422*H422</f>
        <v>0</v>
      </c>
      <c r="S422" s="215">
        <v>0</v>
      </c>
      <c r="T422" s="216">
        <f>S422*H422</f>
        <v>0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217" t="s">
        <v>265</v>
      </c>
      <c r="AT422" s="217" t="s">
        <v>222</v>
      </c>
      <c r="AU422" s="217" t="s">
        <v>79</v>
      </c>
      <c r="AY422" s="19" t="s">
        <v>136</v>
      </c>
      <c r="BE422" s="218">
        <f>IF(N422="základní",J422,0)</f>
        <v>0</v>
      </c>
      <c r="BF422" s="218">
        <f>IF(N422="snížená",J422,0)</f>
        <v>0</v>
      </c>
      <c r="BG422" s="218">
        <f>IF(N422="zákl. přenesená",J422,0)</f>
        <v>0</v>
      </c>
      <c r="BH422" s="218">
        <f>IF(N422="sníž. přenesená",J422,0)</f>
        <v>0</v>
      </c>
      <c r="BI422" s="218">
        <f>IF(N422="nulová",J422,0)</f>
        <v>0</v>
      </c>
      <c r="BJ422" s="19" t="s">
        <v>77</v>
      </c>
      <c r="BK422" s="218">
        <f>ROUND(I422*H422,2)</f>
        <v>0</v>
      </c>
      <c r="BL422" s="19" t="s">
        <v>221</v>
      </c>
      <c r="BM422" s="217" t="s">
        <v>738</v>
      </c>
    </row>
    <row r="423" s="2" customFormat="1" ht="16.5" customHeight="1">
      <c r="A423" s="40"/>
      <c r="B423" s="41"/>
      <c r="C423" s="258" t="s">
        <v>739</v>
      </c>
      <c r="D423" s="258" t="s">
        <v>222</v>
      </c>
      <c r="E423" s="259" t="s">
        <v>740</v>
      </c>
      <c r="F423" s="260" t="s">
        <v>741</v>
      </c>
      <c r="G423" s="261" t="s">
        <v>692</v>
      </c>
      <c r="H423" s="262">
        <v>12</v>
      </c>
      <c r="I423" s="263"/>
      <c r="J423" s="264">
        <f>ROUND(I423*H423,2)</f>
        <v>0</v>
      </c>
      <c r="K423" s="260" t="s">
        <v>19</v>
      </c>
      <c r="L423" s="265"/>
      <c r="M423" s="266" t="s">
        <v>19</v>
      </c>
      <c r="N423" s="267" t="s">
        <v>40</v>
      </c>
      <c r="O423" s="86"/>
      <c r="P423" s="215">
        <f>O423*H423</f>
        <v>0</v>
      </c>
      <c r="Q423" s="215">
        <v>0</v>
      </c>
      <c r="R423" s="215">
        <f>Q423*H423</f>
        <v>0</v>
      </c>
      <c r="S423" s="215">
        <v>0</v>
      </c>
      <c r="T423" s="216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17" t="s">
        <v>265</v>
      </c>
      <c r="AT423" s="217" t="s">
        <v>222</v>
      </c>
      <c r="AU423" s="217" t="s">
        <v>79</v>
      </c>
      <c r="AY423" s="19" t="s">
        <v>136</v>
      </c>
      <c r="BE423" s="218">
        <f>IF(N423="základní",J423,0)</f>
        <v>0</v>
      </c>
      <c r="BF423" s="218">
        <f>IF(N423="snížená",J423,0)</f>
        <v>0</v>
      </c>
      <c r="BG423" s="218">
        <f>IF(N423="zákl. přenesená",J423,0)</f>
        <v>0</v>
      </c>
      <c r="BH423" s="218">
        <f>IF(N423="sníž. přenesená",J423,0)</f>
        <v>0</v>
      </c>
      <c r="BI423" s="218">
        <f>IF(N423="nulová",J423,0)</f>
        <v>0</v>
      </c>
      <c r="BJ423" s="19" t="s">
        <v>77</v>
      </c>
      <c r="BK423" s="218">
        <f>ROUND(I423*H423,2)</f>
        <v>0</v>
      </c>
      <c r="BL423" s="19" t="s">
        <v>221</v>
      </c>
      <c r="BM423" s="217" t="s">
        <v>742</v>
      </c>
    </row>
    <row r="424" s="2" customFormat="1" ht="16.5" customHeight="1">
      <c r="A424" s="40"/>
      <c r="B424" s="41"/>
      <c r="C424" s="258" t="s">
        <v>743</v>
      </c>
      <c r="D424" s="258" t="s">
        <v>222</v>
      </c>
      <c r="E424" s="259" t="s">
        <v>744</v>
      </c>
      <c r="F424" s="260" t="s">
        <v>745</v>
      </c>
      <c r="G424" s="261" t="s">
        <v>692</v>
      </c>
      <c r="H424" s="262">
        <v>11</v>
      </c>
      <c r="I424" s="263"/>
      <c r="J424" s="264">
        <f>ROUND(I424*H424,2)</f>
        <v>0</v>
      </c>
      <c r="K424" s="260" t="s">
        <v>19</v>
      </c>
      <c r="L424" s="265"/>
      <c r="M424" s="266" t="s">
        <v>19</v>
      </c>
      <c r="N424" s="267" t="s">
        <v>40</v>
      </c>
      <c r="O424" s="86"/>
      <c r="P424" s="215">
        <f>O424*H424</f>
        <v>0</v>
      </c>
      <c r="Q424" s="215">
        <v>0</v>
      </c>
      <c r="R424" s="215">
        <f>Q424*H424</f>
        <v>0</v>
      </c>
      <c r="S424" s="215">
        <v>0</v>
      </c>
      <c r="T424" s="216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17" t="s">
        <v>265</v>
      </c>
      <c r="AT424" s="217" t="s">
        <v>222</v>
      </c>
      <c r="AU424" s="217" t="s">
        <v>79</v>
      </c>
      <c r="AY424" s="19" t="s">
        <v>136</v>
      </c>
      <c r="BE424" s="218">
        <f>IF(N424="základní",J424,0)</f>
        <v>0</v>
      </c>
      <c r="BF424" s="218">
        <f>IF(N424="snížená",J424,0)</f>
        <v>0</v>
      </c>
      <c r="BG424" s="218">
        <f>IF(N424="zákl. přenesená",J424,0)</f>
        <v>0</v>
      </c>
      <c r="BH424" s="218">
        <f>IF(N424="sníž. přenesená",J424,0)</f>
        <v>0</v>
      </c>
      <c r="BI424" s="218">
        <f>IF(N424="nulová",J424,0)</f>
        <v>0</v>
      </c>
      <c r="BJ424" s="19" t="s">
        <v>77</v>
      </c>
      <c r="BK424" s="218">
        <f>ROUND(I424*H424,2)</f>
        <v>0</v>
      </c>
      <c r="BL424" s="19" t="s">
        <v>221</v>
      </c>
      <c r="BM424" s="217" t="s">
        <v>746</v>
      </c>
    </row>
    <row r="425" s="2" customFormat="1" ht="24.15" customHeight="1">
      <c r="A425" s="40"/>
      <c r="B425" s="41"/>
      <c r="C425" s="206" t="s">
        <v>747</v>
      </c>
      <c r="D425" s="206" t="s">
        <v>138</v>
      </c>
      <c r="E425" s="207" t="s">
        <v>748</v>
      </c>
      <c r="F425" s="208" t="s">
        <v>749</v>
      </c>
      <c r="G425" s="209" t="s">
        <v>200</v>
      </c>
      <c r="H425" s="210">
        <v>33</v>
      </c>
      <c r="I425" s="211"/>
      <c r="J425" s="212">
        <f>ROUND(I425*H425,2)</f>
        <v>0</v>
      </c>
      <c r="K425" s="208" t="s">
        <v>142</v>
      </c>
      <c r="L425" s="46"/>
      <c r="M425" s="213" t="s">
        <v>19</v>
      </c>
      <c r="N425" s="214" t="s">
        <v>40</v>
      </c>
      <c r="O425" s="86"/>
      <c r="P425" s="215">
        <f>O425*H425</f>
        <v>0</v>
      </c>
      <c r="Q425" s="215">
        <v>0</v>
      </c>
      <c r="R425" s="215">
        <f>Q425*H425</f>
        <v>0</v>
      </c>
      <c r="S425" s="215">
        <v>0.024</v>
      </c>
      <c r="T425" s="216">
        <f>S425*H425</f>
        <v>0.79200000000000004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17" t="s">
        <v>221</v>
      </c>
      <c r="AT425" s="217" t="s">
        <v>138</v>
      </c>
      <c r="AU425" s="217" t="s">
        <v>79</v>
      </c>
      <c r="AY425" s="19" t="s">
        <v>136</v>
      </c>
      <c r="BE425" s="218">
        <f>IF(N425="základní",J425,0)</f>
        <v>0</v>
      </c>
      <c r="BF425" s="218">
        <f>IF(N425="snížená",J425,0)</f>
        <v>0</v>
      </c>
      <c r="BG425" s="218">
        <f>IF(N425="zákl. přenesená",J425,0)</f>
        <v>0</v>
      </c>
      <c r="BH425" s="218">
        <f>IF(N425="sníž. přenesená",J425,0)</f>
        <v>0</v>
      </c>
      <c r="BI425" s="218">
        <f>IF(N425="nulová",J425,0)</f>
        <v>0</v>
      </c>
      <c r="BJ425" s="19" t="s">
        <v>77</v>
      </c>
      <c r="BK425" s="218">
        <f>ROUND(I425*H425,2)</f>
        <v>0</v>
      </c>
      <c r="BL425" s="19" t="s">
        <v>221</v>
      </c>
      <c r="BM425" s="217" t="s">
        <v>613</v>
      </c>
    </row>
    <row r="426" s="2" customFormat="1">
      <c r="A426" s="40"/>
      <c r="B426" s="41"/>
      <c r="C426" s="42"/>
      <c r="D426" s="219" t="s">
        <v>145</v>
      </c>
      <c r="E426" s="42"/>
      <c r="F426" s="220" t="s">
        <v>750</v>
      </c>
      <c r="G426" s="42"/>
      <c r="H426" s="42"/>
      <c r="I426" s="221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145</v>
      </c>
      <c r="AU426" s="19" t="s">
        <v>79</v>
      </c>
    </row>
    <row r="427" s="2" customFormat="1" ht="24.15" customHeight="1">
      <c r="A427" s="40"/>
      <c r="B427" s="41"/>
      <c r="C427" s="206" t="s">
        <v>751</v>
      </c>
      <c r="D427" s="206" t="s">
        <v>138</v>
      </c>
      <c r="E427" s="207" t="s">
        <v>752</v>
      </c>
      <c r="F427" s="208" t="s">
        <v>753</v>
      </c>
      <c r="G427" s="209" t="s">
        <v>200</v>
      </c>
      <c r="H427" s="210">
        <v>6</v>
      </c>
      <c r="I427" s="211"/>
      <c r="J427" s="212">
        <f>ROUND(I427*H427,2)</f>
        <v>0</v>
      </c>
      <c r="K427" s="208" t="s">
        <v>142</v>
      </c>
      <c r="L427" s="46"/>
      <c r="M427" s="213" t="s">
        <v>19</v>
      </c>
      <c r="N427" s="214" t="s">
        <v>40</v>
      </c>
      <c r="O427" s="86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221</v>
      </c>
      <c r="AT427" s="217" t="s">
        <v>138</v>
      </c>
      <c r="AU427" s="217" t="s">
        <v>79</v>
      </c>
      <c r="AY427" s="19" t="s">
        <v>136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77</v>
      </c>
      <c r="BK427" s="218">
        <f>ROUND(I427*H427,2)</f>
        <v>0</v>
      </c>
      <c r="BL427" s="19" t="s">
        <v>221</v>
      </c>
      <c r="BM427" s="217" t="s">
        <v>754</v>
      </c>
    </row>
    <row r="428" s="2" customFormat="1">
      <c r="A428" s="40"/>
      <c r="B428" s="41"/>
      <c r="C428" s="42"/>
      <c r="D428" s="219" t="s">
        <v>145</v>
      </c>
      <c r="E428" s="42"/>
      <c r="F428" s="220" t="s">
        <v>755</v>
      </c>
      <c r="G428" s="42"/>
      <c r="H428" s="42"/>
      <c r="I428" s="221"/>
      <c r="J428" s="42"/>
      <c r="K428" s="42"/>
      <c r="L428" s="46"/>
      <c r="M428" s="222"/>
      <c r="N428" s="223"/>
      <c r="O428" s="86"/>
      <c r="P428" s="86"/>
      <c r="Q428" s="86"/>
      <c r="R428" s="86"/>
      <c r="S428" s="86"/>
      <c r="T428" s="87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145</v>
      </c>
      <c r="AU428" s="19" t="s">
        <v>79</v>
      </c>
    </row>
    <row r="429" s="2" customFormat="1" ht="24.15" customHeight="1">
      <c r="A429" s="40"/>
      <c r="B429" s="41"/>
      <c r="C429" s="206" t="s">
        <v>756</v>
      </c>
      <c r="D429" s="206" t="s">
        <v>138</v>
      </c>
      <c r="E429" s="207" t="s">
        <v>757</v>
      </c>
      <c r="F429" s="208" t="s">
        <v>758</v>
      </c>
      <c r="G429" s="209" t="s">
        <v>200</v>
      </c>
      <c r="H429" s="210">
        <v>12</v>
      </c>
      <c r="I429" s="211"/>
      <c r="J429" s="212">
        <f>ROUND(I429*H429,2)</f>
        <v>0</v>
      </c>
      <c r="K429" s="208" t="s">
        <v>142</v>
      </c>
      <c r="L429" s="46"/>
      <c r="M429" s="213" t="s">
        <v>19</v>
      </c>
      <c r="N429" s="214" t="s">
        <v>40</v>
      </c>
      <c r="O429" s="86"/>
      <c r="P429" s="215">
        <f>O429*H429</f>
        <v>0</v>
      </c>
      <c r="Q429" s="215">
        <v>0</v>
      </c>
      <c r="R429" s="215">
        <f>Q429*H429</f>
        <v>0</v>
      </c>
      <c r="S429" s="215">
        <v>0</v>
      </c>
      <c r="T429" s="216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7" t="s">
        <v>221</v>
      </c>
      <c r="AT429" s="217" t="s">
        <v>138</v>
      </c>
      <c r="AU429" s="217" t="s">
        <v>79</v>
      </c>
      <c r="AY429" s="19" t="s">
        <v>136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9" t="s">
        <v>77</v>
      </c>
      <c r="BK429" s="218">
        <f>ROUND(I429*H429,2)</f>
        <v>0</v>
      </c>
      <c r="BL429" s="19" t="s">
        <v>221</v>
      </c>
      <c r="BM429" s="217" t="s">
        <v>759</v>
      </c>
    </row>
    <row r="430" s="2" customFormat="1">
      <c r="A430" s="40"/>
      <c r="B430" s="41"/>
      <c r="C430" s="42"/>
      <c r="D430" s="219" t="s">
        <v>145</v>
      </c>
      <c r="E430" s="42"/>
      <c r="F430" s="220" t="s">
        <v>760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145</v>
      </c>
      <c r="AU430" s="19" t="s">
        <v>79</v>
      </c>
    </row>
    <row r="431" s="2" customFormat="1" ht="24.15" customHeight="1">
      <c r="A431" s="40"/>
      <c r="B431" s="41"/>
      <c r="C431" s="206" t="s">
        <v>761</v>
      </c>
      <c r="D431" s="206" t="s">
        <v>138</v>
      </c>
      <c r="E431" s="207" t="s">
        <v>762</v>
      </c>
      <c r="F431" s="208" t="s">
        <v>763</v>
      </c>
      <c r="G431" s="209" t="s">
        <v>200</v>
      </c>
      <c r="H431" s="210">
        <v>7</v>
      </c>
      <c r="I431" s="211"/>
      <c r="J431" s="212">
        <f>ROUND(I431*H431,2)</f>
        <v>0</v>
      </c>
      <c r="K431" s="208" t="s">
        <v>142</v>
      </c>
      <c r="L431" s="46"/>
      <c r="M431" s="213" t="s">
        <v>19</v>
      </c>
      <c r="N431" s="214" t="s">
        <v>40</v>
      </c>
      <c r="O431" s="86"/>
      <c r="P431" s="215">
        <f>O431*H431</f>
        <v>0</v>
      </c>
      <c r="Q431" s="215">
        <v>0</v>
      </c>
      <c r="R431" s="215">
        <f>Q431*H431</f>
        <v>0</v>
      </c>
      <c r="S431" s="215">
        <v>0</v>
      </c>
      <c r="T431" s="216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7" t="s">
        <v>221</v>
      </c>
      <c r="AT431" s="217" t="s">
        <v>138</v>
      </c>
      <c r="AU431" s="217" t="s">
        <v>79</v>
      </c>
      <c r="AY431" s="19" t="s">
        <v>136</v>
      </c>
      <c r="BE431" s="218">
        <f>IF(N431="základní",J431,0)</f>
        <v>0</v>
      </c>
      <c r="BF431" s="218">
        <f>IF(N431="snížená",J431,0)</f>
        <v>0</v>
      </c>
      <c r="BG431" s="218">
        <f>IF(N431="zákl. přenesená",J431,0)</f>
        <v>0</v>
      </c>
      <c r="BH431" s="218">
        <f>IF(N431="sníž. přenesená",J431,0)</f>
        <v>0</v>
      </c>
      <c r="BI431" s="218">
        <f>IF(N431="nulová",J431,0)</f>
        <v>0</v>
      </c>
      <c r="BJ431" s="19" t="s">
        <v>77</v>
      </c>
      <c r="BK431" s="218">
        <f>ROUND(I431*H431,2)</f>
        <v>0</v>
      </c>
      <c r="BL431" s="19" t="s">
        <v>221</v>
      </c>
      <c r="BM431" s="217" t="s">
        <v>764</v>
      </c>
    </row>
    <row r="432" s="2" customFormat="1">
      <c r="A432" s="40"/>
      <c r="B432" s="41"/>
      <c r="C432" s="42"/>
      <c r="D432" s="219" t="s">
        <v>145</v>
      </c>
      <c r="E432" s="42"/>
      <c r="F432" s="220" t="s">
        <v>765</v>
      </c>
      <c r="G432" s="42"/>
      <c r="H432" s="42"/>
      <c r="I432" s="221"/>
      <c r="J432" s="42"/>
      <c r="K432" s="42"/>
      <c r="L432" s="46"/>
      <c r="M432" s="222"/>
      <c r="N432" s="223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145</v>
      </c>
      <c r="AU432" s="19" t="s">
        <v>79</v>
      </c>
    </row>
    <row r="433" s="2" customFormat="1" ht="16.5" customHeight="1">
      <c r="A433" s="40"/>
      <c r="B433" s="41"/>
      <c r="C433" s="258" t="s">
        <v>766</v>
      </c>
      <c r="D433" s="258" t="s">
        <v>222</v>
      </c>
      <c r="E433" s="259" t="s">
        <v>767</v>
      </c>
      <c r="F433" s="260" t="s">
        <v>768</v>
      </c>
      <c r="G433" s="261" t="s">
        <v>163</v>
      </c>
      <c r="H433" s="262">
        <v>24</v>
      </c>
      <c r="I433" s="263"/>
      <c r="J433" s="264">
        <f>ROUND(I433*H433,2)</f>
        <v>0</v>
      </c>
      <c r="K433" s="260" t="s">
        <v>225</v>
      </c>
      <c r="L433" s="265"/>
      <c r="M433" s="266" t="s">
        <v>19</v>
      </c>
      <c r="N433" s="267" t="s">
        <v>40</v>
      </c>
      <c r="O433" s="86"/>
      <c r="P433" s="215">
        <f>O433*H433</f>
        <v>0</v>
      </c>
      <c r="Q433" s="215">
        <v>0.0018</v>
      </c>
      <c r="R433" s="215">
        <f>Q433*H433</f>
        <v>0.043200000000000002</v>
      </c>
      <c r="S433" s="215">
        <v>0</v>
      </c>
      <c r="T433" s="216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17" t="s">
        <v>265</v>
      </c>
      <c r="AT433" s="217" t="s">
        <v>222</v>
      </c>
      <c r="AU433" s="217" t="s">
        <v>79</v>
      </c>
      <c r="AY433" s="19" t="s">
        <v>136</v>
      </c>
      <c r="BE433" s="218">
        <f>IF(N433="základní",J433,0)</f>
        <v>0</v>
      </c>
      <c r="BF433" s="218">
        <f>IF(N433="snížená",J433,0)</f>
        <v>0</v>
      </c>
      <c r="BG433" s="218">
        <f>IF(N433="zákl. přenesená",J433,0)</f>
        <v>0</v>
      </c>
      <c r="BH433" s="218">
        <f>IF(N433="sníž. přenesená",J433,0)</f>
        <v>0</v>
      </c>
      <c r="BI433" s="218">
        <f>IF(N433="nulová",J433,0)</f>
        <v>0</v>
      </c>
      <c r="BJ433" s="19" t="s">
        <v>77</v>
      </c>
      <c r="BK433" s="218">
        <f>ROUND(I433*H433,2)</f>
        <v>0</v>
      </c>
      <c r="BL433" s="19" t="s">
        <v>221</v>
      </c>
      <c r="BM433" s="217" t="s">
        <v>769</v>
      </c>
    </row>
    <row r="434" s="2" customFormat="1" ht="16.5" customHeight="1">
      <c r="A434" s="40"/>
      <c r="B434" s="41"/>
      <c r="C434" s="258" t="s">
        <v>554</v>
      </c>
      <c r="D434" s="258" t="s">
        <v>222</v>
      </c>
      <c r="E434" s="259" t="s">
        <v>770</v>
      </c>
      <c r="F434" s="260" t="s">
        <v>771</v>
      </c>
      <c r="G434" s="261" t="s">
        <v>200</v>
      </c>
      <c r="H434" s="262">
        <v>50</v>
      </c>
      <c r="I434" s="263"/>
      <c r="J434" s="264">
        <f>ROUND(I434*H434,2)</f>
        <v>0</v>
      </c>
      <c r="K434" s="260" t="s">
        <v>225</v>
      </c>
      <c r="L434" s="265"/>
      <c r="M434" s="266" t="s">
        <v>19</v>
      </c>
      <c r="N434" s="267" t="s">
        <v>40</v>
      </c>
      <c r="O434" s="86"/>
      <c r="P434" s="215">
        <f>O434*H434</f>
        <v>0</v>
      </c>
      <c r="Q434" s="215">
        <v>6.0000000000000002E-05</v>
      </c>
      <c r="R434" s="215">
        <f>Q434*H434</f>
        <v>0.0030000000000000001</v>
      </c>
      <c r="S434" s="215">
        <v>0</v>
      </c>
      <c r="T434" s="216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17" t="s">
        <v>265</v>
      </c>
      <c r="AT434" s="217" t="s">
        <v>222</v>
      </c>
      <c r="AU434" s="217" t="s">
        <v>79</v>
      </c>
      <c r="AY434" s="19" t="s">
        <v>136</v>
      </c>
      <c r="BE434" s="218">
        <f>IF(N434="základní",J434,0)</f>
        <v>0</v>
      </c>
      <c r="BF434" s="218">
        <f>IF(N434="snížená",J434,0)</f>
        <v>0</v>
      </c>
      <c r="BG434" s="218">
        <f>IF(N434="zákl. přenesená",J434,0)</f>
        <v>0</v>
      </c>
      <c r="BH434" s="218">
        <f>IF(N434="sníž. přenesená",J434,0)</f>
        <v>0</v>
      </c>
      <c r="BI434" s="218">
        <f>IF(N434="nulová",J434,0)</f>
        <v>0</v>
      </c>
      <c r="BJ434" s="19" t="s">
        <v>77</v>
      </c>
      <c r="BK434" s="218">
        <f>ROUND(I434*H434,2)</f>
        <v>0</v>
      </c>
      <c r="BL434" s="19" t="s">
        <v>221</v>
      </c>
      <c r="BM434" s="217" t="s">
        <v>772</v>
      </c>
    </row>
    <row r="435" s="2" customFormat="1" ht="24.15" customHeight="1">
      <c r="A435" s="40"/>
      <c r="B435" s="41"/>
      <c r="C435" s="206" t="s">
        <v>773</v>
      </c>
      <c r="D435" s="206" t="s">
        <v>138</v>
      </c>
      <c r="E435" s="207" t="s">
        <v>774</v>
      </c>
      <c r="F435" s="208" t="s">
        <v>775</v>
      </c>
      <c r="G435" s="209" t="s">
        <v>776</v>
      </c>
      <c r="H435" s="279"/>
      <c r="I435" s="211"/>
      <c r="J435" s="212">
        <f>ROUND(I435*H435,2)</f>
        <v>0</v>
      </c>
      <c r="K435" s="208" t="s">
        <v>142</v>
      </c>
      <c r="L435" s="46"/>
      <c r="M435" s="213" t="s">
        <v>19</v>
      </c>
      <c r="N435" s="214" t="s">
        <v>40</v>
      </c>
      <c r="O435" s="86"/>
      <c r="P435" s="215">
        <f>O435*H435</f>
        <v>0</v>
      </c>
      <c r="Q435" s="215">
        <v>0</v>
      </c>
      <c r="R435" s="215">
        <f>Q435*H435</f>
        <v>0</v>
      </c>
      <c r="S435" s="215">
        <v>0</v>
      </c>
      <c r="T435" s="216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7" t="s">
        <v>221</v>
      </c>
      <c r="AT435" s="217" t="s">
        <v>138</v>
      </c>
      <c r="AU435" s="217" t="s">
        <v>79</v>
      </c>
      <c r="AY435" s="19" t="s">
        <v>136</v>
      </c>
      <c r="BE435" s="218">
        <f>IF(N435="základní",J435,0)</f>
        <v>0</v>
      </c>
      <c r="BF435" s="218">
        <f>IF(N435="snížená",J435,0)</f>
        <v>0</v>
      </c>
      <c r="BG435" s="218">
        <f>IF(N435="zákl. přenesená",J435,0)</f>
        <v>0</v>
      </c>
      <c r="BH435" s="218">
        <f>IF(N435="sníž. přenesená",J435,0)</f>
        <v>0</v>
      </c>
      <c r="BI435" s="218">
        <f>IF(N435="nulová",J435,0)</f>
        <v>0</v>
      </c>
      <c r="BJ435" s="19" t="s">
        <v>77</v>
      </c>
      <c r="BK435" s="218">
        <f>ROUND(I435*H435,2)</f>
        <v>0</v>
      </c>
      <c r="BL435" s="19" t="s">
        <v>221</v>
      </c>
      <c r="BM435" s="217" t="s">
        <v>777</v>
      </c>
    </row>
    <row r="436" s="2" customFormat="1">
      <c r="A436" s="40"/>
      <c r="B436" s="41"/>
      <c r="C436" s="42"/>
      <c r="D436" s="219" t="s">
        <v>145</v>
      </c>
      <c r="E436" s="42"/>
      <c r="F436" s="220" t="s">
        <v>778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145</v>
      </c>
      <c r="AU436" s="19" t="s">
        <v>79</v>
      </c>
    </row>
    <row r="437" s="12" customFormat="1" ht="22.8" customHeight="1">
      <c r="A437" s="12"/>
      <c r="B437" s="190"/>
      <c r="C437" s="191"/>
      <c r="D437" s="192" t="s">
        <v>68</v>
      </c>
      <c r="E437" s="204" t="s">
        <v>779</v>
      </c>
      <c r="F437" s="204" t="s">
        <v>780</v>
      </c>
      <c r="G437" s="191"/>
      <c r="H437" s="191"/>
      <c r="I437" s="194"/>
      <c r="J437" s="205">
        <f>BK437</f>
        <v>0</v>
      </c>
      <c r="K437" s="191"/>
      <c r="L437" s="196"/>
      <c r="M437" s="197"/>
      <c r="N437" s="198"/>
      <c r="O437" s="198"/>
      <c r="P437" s="199">
        <f>SUM(P438:P456)</f>
        <v>0</v>
      </c>
      <c r="Q437" s="198"/>
      <c r="R437" s="199">
        <f>SUM(R438:R456)</f>
        <v>1.1504461637500001</v>
      </c>
      <c r="S437" s="198"/>
      <c r="T437" s="200">
        <f>SUM(T438:T456)</f>
        <v>0.20000000000000001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201" t="s">
        <v>79</v>
      </c>
      <c r="AT437" s="202" t="s">
        <v>68</v>
      </c>
      <c r="AU437" s="202" t="s">
        <v>77</v>
      </c>
      <c r="AY437" s="201" t="s">
        <v>136</v>
      </c>
      <c r="BK437" s="203">
        <f>SUM(BK438:BK456)</f>
        <v>0</v>
      </c>
    </row>
    <row r="438" s="2" customFormat="1" ht="16.5" customHeight="1">
      <c r="A438" s="40"/>
      <c r="B438" s="41"/>
      <c r="C438" s="206" t="s">
        <v>564</v>
      </c>
      <c r="D438" s="206" t="s">
        <v>138</v>
      </c>
      <c r="E438" s="207" t="s">
        <v>781</v>
      </c>
      <c r="F438" s="208" t="s">
        <v>782</v>
      </c>
      <c r="G438" s="209" t="s">
        <v>783</v>
      </c>
      <c r="H438" s="210">
        <v>967.29999999999995</v>
      </c>
      <c r="I438" s="211"/>
      <c r="J438" s="212">
        <f>ROUND(I438*H438,2)</f>
        <v>0</v>
      </c>
      <c r="K438" s="208" t="s">
        <v>142</v>
      </c>
      <c r="L438" s="46"/>
      <c r="M438" s="213" t="s">
        <v>19</v>
      </c>
      <c r="N438" s="214" t="s">
        <v>40</v>
      </c>
      <c r="O438" s="86"/>
      <c r="P438" s="215">
        <f>O438*H438</f>
        <v>0</v>
      </c>
      <c r="Q438" s="215">
        <v>0.00013999999999999999</v>
      </c>
      <c r="R438" s="215">
        <f>Q438*H438</f>
        <v>0.13542199999999999</v>
      </c>
      <c r="S438" s="215">
        <v>0</v>
      </c>
      <c r="T438" s="216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17" t="s">
        <v>221</v>
      </c>
      <c r="AT438" s="217" t="s">
        <v>138</v>
      </c>
      <c r="AU438" s="217" t="s">
        <v>79</v>
      </c>
      <c r="AY438" s="19" t="s">
        <v>136</v>
      </c>
      <c r="BE438" s="218">
        <f>IF(N438="základní",J438,0)</f>
        <v>0</v>
      </c>
      <c r="BF438" s="218">
        <f>IF(N438="snížená",J438,0)</f>
        <v>0</v>
      </c>
      <c r="BG438" s="218">
        <f>IF(N438="zákl. přenesená",J438,0)</f>
        <v>0</v>
      </c>
      <c r="BH438" s="218">
        <f>IF(N438="sníž. přenesená",J438,0)</f>
        <v>0</v>
      </c>
      <c r="BI438" s="218">
        <f>IF(N438="nulová",J438,0)</f>
        <v>0</v>
      </c>
      <c r="BJ438" s="19" t="s">
        <v>77</v>
      </c>
      <c r="BK438" s="218">
        <f>ROUND(I438*H438,2)</f>
        <v>0</v>
      </c>
      <c r="BL438" s="19" t="s">
        <v>221</v>
      </c>
      <c r="BM438" s="217" t="s">
        <v>375</v>
      </c>
    </row>
    <row r="439" s="2" customFormat="1">
      <c r="A439" s="40"/>
      <c r="B439" s="41"/>
      <c r="C439" s="42"/>
      <c r="D439" s="219" t="s">
        <v>145</v>
      </c>
      <c r="E439" s="42"/>
      <c r="F439" s="220" t="s">
        <v>784</v>
      </c>
      <c r="G439" s="42"/>
      <c r="H439" s="42"/>
      <c r="I439" s="221"/>
      <c r="J439" s="42"/>
      <c r="K439" s="42"/>
      <c r="L439" s="46"/>
      <c r="M439" s="222"/>
      <c r="N439" s="223"/>
      <c r="O439" s="86"/>
      <c r="P439" s="86"/>
      <c r="Q439" s="86"/>
      <c r="R439" s="86"/>
      <c r="S439" s="86"/>
      <c r="T439" s="87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145</v>
      </c>
      <c r="AU439" s="19" t="s">
        <v>79</v>
      </c>
    </row>
    <row r="440" s="16" customFormat="1">
      <c r="A440" s="16"/>
      <c r="B440" s="269"/>
      <c r="C440" s="270"/>
      <c r="D440" s="226" t="s">
        <v>176</v>
      </c>
      <c r="E440" s="271" t="s">
        <v>19</v>
      </c>
      <c r="F440" s="272" t="s">
        <v>785</v>
      </c>
      <c r="G440" s="270"/>
      <c r="H440" s="271" t="s">
        <v>19</v>
      </c>
      <c r="I440" s="273"/>
      <c r="J440" s="270"/>
      <c r="K440" s="270"/>
      <c r="L440" s="274"/>
      <c r="M440" s="275"/>
      <c r="N440" s="276"/>
      <c r="O440" s="276"/>
      <c r="P440" s="276"/>
      <c r="Q440" s="276"/>
      <c r="R440" s="276"/>
      <c r="S440" s="276"/>
      <c r="T440" s="277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T440" s="278" t="s">
        <v>176</v>
      </c>
      <c r="AU440" s="278" t="s">
        <v>79</v>
      </c>
      <c r="AV440" s="16" t="s">
        <v>77</v>
      </c>
      <c r="AW440" s="16" t="s">
        <v>31</v>
      </c>
      <c r="AX440" s="16" t="s">
        <v>69</v>
      </c>
      <c r="AY440" s="278" t="s">
        <v>136</v>
      </c>
    </row>
    <row r="441" s="13" customFormat="1">
      <c r="A441" s="13"/>
      <c r="B441" s="224"/>
      <c r="C441" s="225"/>
      <c r="D441" s="226" t="s">
        <v>176</v>
      </c>
      <c r="E441" s="227" t="s">
        <v>19</v>
      </c>
      <c r="F441" s="228" t="s">
        <v>786</v>
      </c>
      <c r="G441" s="225"/>
      <c r="H441" s="229">
        <v>436.69999999999999</v>
      </c>
      <c r="I441" s="230"/>
      <c r="J441" s="225"/>
      <c r="K441" s="225"/>
      <c r="L441" s="231"/>
      <c r="M441" s="232"/>
      <c r="N441" s="233"/>
      <c r="O441" s="233"/>
      <c r="P441" s="233"/>
      <c r="Q441" s="233"/>
      <c r="R441" s="233"/>
      <c r="S441" s="233"/>
      <c r="T441" s="234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5" t="s">
        <v>176</v>
      </c>
      <c r="AU441" s="235" t="s">
        <v>79</v>
      </c>
      <c r="AV441" s="13" t="s">
        <v>79</v>
      </c>
      <c r="AW441" s="13" t="s">
        <v>31</v>
      </c>
      <c r="AX441" s="13" t="s">
        <v>69</v>
      </c>
      <c r="AY441" s="235" t="s">
        <v>136</v>
      </c>
    </row>
    <row r="442" s="16" customFormat="1">
      <c r="A442" s="16"/>
      <c r="B442" s="269"/>
      <c r="C442" s="270"/>
      <c r="D442" s="226" t="s">
        <v>176</v>
      </c>
      <c r="E442" s="271" t="s">
        <v>19</v>
      </c>
      <c r="F442" s="272" t="s">
        <v>787</v>
      </c>
      <c r="G442" s="270"/>
      <c r="H442" s="271" t="s">
        <v>19</v>
      </c>
      <c r="I442" s="273"/>
      <c r="J442" s="270"/>
      <c r="K442" s="270"/>
      <c r="L442" s="274"/>
      <c r="M442" s="275"/>
      <c r="N442" s="276"/>
      <c r="O442" s="276"/>
      <c r="P442" s="276"/>
      <c r="Q442" s="276"/>
      <c r="R442" s="276"/>
      <c r="S442" s="276"/>
      <c r="T442" s="277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T442" s="278" t="s">
        <v>176</v>
      </c>
      <c r="AU442" s="278" t="s">
        <v>79</v>
      </c>
      <c r="AV442" s="16" t="s">
        <v>77</v>
      </c>
      <c r="AW442" s="16" t="s">
        <v>31</v>
      </c>
      <c r="AX442" s="16" t="s">
        <v>69</v>
      </c>
      <c r="AY442" s="278" t="s">
        <v>136</v>
      </c>
    </row>
    <row r="443" s="13" customFormat="1">
      <c r="A443" s="13"/>
      <c r="B443" s="224"/>
      <c r="C443" s="225"/>
      <c r="D443" s="226" t="s">
        <v>176</v>
      </c>
      <c r="E443" s="227" t="s">
        <v>19</v>
      </c>
      <c r="F443" s="228" t="s">
        <v>788</v>
      </c>
      <c r="G443" s="225"/>
      <c r="H443" s="229">
        <v>530.60000000000002</v>
      </c>
      <c r="I443" s="230"/>
      <c r="J443" s="225"/>
      <c r="K443" s="225"/>
      <c r="L443" s="231"/>
      <c r="M443" s="232"/>
      <c r="N443" s="233"/>
      <c r="O443" s="233"/>
      <c r="P443" s="233"/>
      <c r="Q443" s="233"/>
      <c r="R443" s="233"/>
      <c r="S443" s="233"/>
      <c r="T443" s="234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176</v>
      </c>
      <c r="AU443" s="235" t="s">
        <v>79</v>
      </c>
      <c r="AV443" s="13" t="s">
        <v>79</v>
      </c>
      <c r="AW443" s="13" t="s">
        <v>31</v>
      </c>
      <c r="AX443" s="13" t="s">
        <v>69</v>
      </c>
      <c r="AY443" s="235" t="s">
        <v>136</v>
      </c>
    </row>
    <row r="444" s="14" customFormat="1">
      <c r="A444" s="14"/>
      <c r="B444" s="236"/>
      <c r="C444" s="237"/>
      <c r="D444" s="226" t="s">
        <v>176</v>
      </c>
      <c r="E444" s="238" t="s">
        <v>19</v>
      </c>
      <c r="F444" s="239" t="s">
        <v>178</v>
      </c>
      <c r="G444" s="237"/>
      <c r="H444" s="240">
        <v>967.29999999999995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6" t="s">
        <v>176</v>
      </c>
      <c r="AU444" s="246" t="s">
        <v>79</v>
      </c>
      <c r="AV444" s="14" t="s">
        <v>143</v>
      </c>
      <c r="AW444" s="14" t="s">
        <v>31</v>
      </c>
      <c r="AX444" s="14" t="s">
        <v>77</v>
      </c>
      <c r="AY444" s="246" t="s">
        <v>136</v>
      </c>
    </row>
    <row r="445" s="2" customFormat="1" ht="16.5" customHeight="1">
      <c r="A445" s="40"/>
      <c r="B445" s="41"/>
      <c r="C445" s="206" t="s">
        <v>789</v>
      </c>
      <c r="D445" s="206" t="s">
        <v>138</v>
      </c>
      <c r="E445" s="207" t="s">
        <v>790</v>
      </c>
      <c r="F445" s="208" t="s">
        <v>791</v>
      </c>
      <c r="G445" s="209" t="s">
        <v>163</v>
      </c>
      <c r="H445" s="210">
        <v>4</v>
      </c>
      <c r="I445" s="211"/>
      <c r="J445" s="212">
        <f>ROUND(I445*H445,2)</f>
        <v>0</v>
      </c>
      <c r="K445" s="208" t="s">
        <v>142</v>
      </c>
      <c r="L445" s="46"/>
      <c r="M445" s="213" t="s">
        <v>19</v>
      </c>
      <c r="N445" s="214" t="s">
        <v>40</v>
      </c>
      <c r="O445" s="86"/>
      <c r="P445" s="215">
        <f>O445*H445</f>
        <v>0</v>
      </c>
      <c r="Q445" s="215">
        <v>0</v>
      </c>
      <c r="R445" s="215">
        <f>Q445*H445</f>
        <v>0</v>
      </c>
      <c r="S445" s="215">
        <v>0.050000000000000003</v>
      </c>
      <c r="T445" s="216">
        <f>S445*H445</f>
        <v>0.20000000000000001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17" t="s">
        <v>221</v>
      </c>
      <c r="AT445" s="217" t="s">
        <v>138</v>
      </c>
      <c r="AU445" s="217" t="s">
        <v>79</v>
      </c>
      <c r="AY445" s="19" t="s">
        <v>136</v>
      </c>
      <c r="BE445" s="218">
        <f>IF(N445="základní",J445,0)</f>
        <v>0</v>
      </c>
      <c r="BF445" s="218">
        <f>IF(N445="snížená",J445,0)</f>
        <v>0</v>
      </c>
      <c r="BG445" s="218">
        <f>IF(N445="zákl. přenesená",J445,0)</f>
        <v>0</v>
      </c>
      <c r="BH445" s="218">
        <f>IF(N445="sníž. přenesená",J445,0)</f>
        <v>0</v>
      </c>
      <c r="BI445" s="218">
        <f>IF(N445="nulová",J445,0)</f>
        <v>0</v>
      </c>
      <c r="BJ445" s="19" t="s">
        <v>77</v>
      </c>
      <c r="BK445" s="218">
        <f>ROUND(I445*H445,2)</f>
        <v>0</v>
      </c>
      <c r="BL445" s="19" t="s">
        <v>221</v>
      </c>
      <c r="BM445" s="217" t="s">
        <v>792</v>
      </c>
    </row>
    <row r="446" s="2" customFormat="1">
      <c r="A446" s="40"/>
      <c r="B446" s="41"/>
      <c r="C446" s="42"/>
      <c r="D446" s="219" t="s">
        <v>145</v>
      </c>
      <c r="E446" s="42"/>
      <c r="F446" s="220" t="s">
        <v>793</v>
      </c>
      <c r="G446" s="42"/>
      <c r="H446" s="42"/>
      <c r="I446" s="221"/>
      <c r="J446" s="42"/>
      <c r="K446" s="42"/>
      <c r="L446" s="46"/>
      <c r="M446" s="222"/>
      <c r="N446" s="223"/>
      <c r="O446" s="86"/>
      <c r="P446" s="86"/>
      <c r="Q446" s="86"/>
      <c r="R446" s="86"/>
      <c r="S446" s="86"/>
      <c r="T446" s="87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145</v>
      </c>
      <c r="AU446" s="19" t="s">
        <v>79</v>
      </c>
    </row>
    <row r="447" s="2" customFormat="1" ht="16.5" customHeight="1">
      <c r="A447" s="40"/>
      <c r="B447" s="41"/>
      <c r="C447" s="206" t="s">
        <v>621</v>
      </c>
      <c r="D447" s="206" t="s">
        <v>138</v>
      </c>
      <c r="E447" s="207" t="s">
        <v>794</v>
      </c>
      <c r="F447" s="208" t="s">
        <v>795</v>
      </c>
      <c r="G447" s="209" t="s">
        <v>783</v>
      </c>
      <c r="H447" s="210">
        <v>967.29999999999995</v>
      </c>
      <c r="I447" s="211"/>
      <c r="J447" s="212">
        <f>ROUND(I447*H447,2)</f>
        <v>0</v>
      </c>
      <c r="K447" s="208" t="s">
        <v>19</v>
      </c>
      <c r="L447" s="46"/>
      <c r="M447" s="213" t="s">
        <v>19</v>
      </c>
      <c r="N447" s="214" t="s">
        <v>40</v>
      </c>
      <c r="O447" s="86"/>
      <c r="P447" s="215">
        <f>O447*H447</f>
        <v>0</v>
      </c>
      <c r="Q447" s="215">
        <v>0</v>
      </c>
      <c r="R447" s="215">
        <f>Q447*H447</f>
        <v>0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221</v>
      </c>
      <c r="AT447" s="217" t="s">
        <v>138</v>
      </c>
      <c r="AU447" s="217" t="s">
        <v>79</v>
      </c>
      <c r="AY447" s="19" t="s">
        <v>136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77</v>
      </c>
      <c r="BK447" s="218">
        <f>ROUND(I447*H447,2)</f>
        <v>0</v>
      </c>
      <c r="BL447" s="19" t="s">
        <v>221</v>
      </c>
      <c r="BM447" s="217" t="s">
        <v>796</v>
      </c>
    </row>
    <row r="448" s="2" customFormat="1" ht="16.5" customHeight="1">
      <c r="A448" s="40"/>
      <c r="B448" s="41"/>
      <c r="C448" s="258" t="s">
        <v>797</v>
      </c>
      <c r="D448" s="258" t="s">
        <v>222</v>
      </c>
      <c r="E448" s="259" t="s">
        <v>798</v>
      </c>
      <c r="F448" s="260" t="s">
        <v>799</v>
      </c>
      <c r="G448" s="261" t="s">
        <v>783</v>
      </c>
      <c r="H448" s="262">
        <v>530.60000000000002</v>
      </c>
      <c r="I448" s="263"/>
      <c r="J448" s="264">
        <f>ROUND(I448*H448,2)</f>
        <v>0</v>
      </c>
      <c r="K448" s="260" t="s">
        <v>19</v>
      </c>
      <c r="L448" s="265"/>
      <c r="M448" s="266" t="s">
        <v>19</v>
      </c>
      <c r="N448" s="267" t="s">
        <v>40</v>
      </c>
      <c r="O448" s="86"/>
      <c r="P448" s="215">
        <f>O448*H448</f>
        <v>0</v>
      </c>
      <c r="Q448" s="215">
        <v>0.001</v>
      </c>
      <c r="R448" s="215">
        <f>Q448*H448</f>
        <v>0.53060000000000007</v>
      </c>
      <c r="S448" s="215">
        <v>0</v>
      </c>
      <c r="T448" s="216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17" t="s">
        <v>265</v>
      </c>
      <c r="AT448" s="217" t="s">
        <v>222</v>
      </c>
      <c r="AU448" s="217" t="s">
        <v>79</v>
      </c>
      <c r="AY448" s="19" t="s">
        <v>136</v>
      </c>
      <c r="BE448" s="218">
        <f>IF(N448="základní",J448,0)</f>
        <v>0</v>
      </c>
      <c r="BF448" s="218">
        <f>IF(N448="snížená",J448,0)</f>
        <v>0</v>
      </c>
      <c r="BG448" s="218">
        <f>IF(N448="zákl. přenesená",J448,0)</f>
        <v>0</v>
      </c>
      <c r="BH448" s="218">
        <f>IF(N448="sníž. přenesená",J448,0)</f>
        <v>0</v>
      </c>
      <c r="BI448" s="218">
        <f>IF(N448="nulová",J448,0)</f>
        <v>0</v>
      </c>
      <c r="BJ448" s="19" t="s">
        <v>77</v>
      </c>
      <c r="BK448" s="218">
        <f>ROUND(I448*H448,2)</f>
        <v>0</v>
      </c>
      <c r="BL448" s="19" t="s">
        <v>221</v>
      </c>
      <c r="BM448" s="217" t="s">
        <v>800</v>
      </c>
    </row>
    <row r="449" s="2" customFormat="1" ht="16.5" customHeight="1">
      <c r="A449" s="40"/>
      <c r="B449" s="41"/>
      <c r="C449" s="258" t="s">
        <v>626</v>
      </c>
      <c r="D449" s="258" t="s">
        <v>222</v>
      </c>
      <c r="E449" s="259" t="s">
        <v>801</v>
      </c>
      <c r="F449" s="260" t="s">
        <v>802</v>
      </c>
      <c r="G449" s="261" t="s">
        <v>783</v>
      </c>
      <c r="H449" s="262">
        <v>436.69999999999999</v>
      </c>
      <c r="I449" s="263"/>
      <c r="J449" s="264">
        <f>ROUND(I449*H449,2)</f>
        <v>0</v>
      </c>
      <c r="K449" s="260" t="s">
        <v>19</v>
      </c>
      <c r="L449" s="265"/>
      <c r="M449" s="266" t="s">
        <v>19</v>
      </c>
      <c r="N449" s="267" t="s">
        <v>40</v>
      </c>
      <c r="O449" s="86"/>
      <c r="P449" s="215">
        <f>O449*H449</f>
        <v>0</v>
      </c>
      <c r="Q449" s="215">
        <v>0.001</v>
      </c>
      <c r="R449" s="215">
        <f>Q449*H449</f>
        <v>0.43669999999999998</v>
      </c>
      <c r="S449" s="215">
        <v>0</v>
      </c>
      <c r="T449" s="216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17" t="s">
        <v>265</v>
      </c>
      <c r="AT449" s="217" t="s">
        <v>222</v>
      </c>
      <c r="AU449" s="217" t="s">
        <v>79</v>
      </c>
      <c r="AY449" s="19" t="s">
        <v>136</v>
      </c>
      <c r="BE449" s="218">
        <f>IF(N449="základní",J449,0)</f>
        <v>0</v>
      </c>
      <c r="BF449" s="218">
        <f>IF(N449="snížená",J449,0)</f>
        <v>0</v>
      </c>
      <c r="BG449" s="218">
        <f>IF(N449="zákl. přenesená",J449,0)</f>
        <v>0</v>
      </c>
      <c r="BH449" s="218">
        <f>IF(N449="sníž. přenesená",J449,0)</f>
        <v>0</v>
      </c>
      <c r="BI449" s="218">
        <f>IF(N449="nulová",J449,0)</f>
        <v>0</v>
      </c>
      <c r="BJ449" s="19" t="s">
        <v>77</v>
      </c>
      <c r="BK449" s="218">
        <f>ROUND(I449*H449,2)</f>
        <v>0</v>
      </c>
      <c r="BL449" s="19" t="s">
        <v>221</v>
      </c>
      <c r="BM449" s="217" t="s">
        <v>803</v>
      </c>
    </row>
    <row r="450" s="13" customFormat="1">
      <c r="A450" s="13"/>
      <c r="B450" s="224"/>
      <c r="C450" s="225"/>
      <c r="D450" s="226" t="s">
        <v>176</v>
      </c>
      <c r="E450" s="227" t="s">
        <v>19</v>
      </c>
      <c r="F450" s="228" t="s">
        <v>786</v>
      </c>
      <c r="G450" s="225"/>
      <c r="H450" s="229">
        <v>436.69999999999999</v>
      </c>
      <c r="I450" s="230"/>
      <c r="J450" s="225"/>
      <c r="K450" s="225"/>
      <c r="L450" s="231"/>
      <c r="M450" s="232"/>
      <c r="N450" s="233"/>
      <c r="O450" s="233"/>
      <c r="P450" s="233"/>
      <c r="Q450" s="233"/>
      <c r="R450" s="233"/>
      <c r="S450" s="233"/>
      <c r="T450" s="234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5" t="s">
        <v>176</v>
      </c>
      <c r="AU450" s="235" t="s">
        <v>79</v>
      </c>
      <c r="AV450" s="13" t="s">
        <v>79</v>
      </c>
      <c r="AW450" s="13" t="s">
        <v>31</v>
      </c>
      <c r="AX450" s="13" t="s">
        <v>77</v>
      </c>
      <c r="AY450" s="235" t="s">
        <v>136</v>
      </c>
    </row>
    <row r="451" s="2" customFormat="1" ht="16.5" customHeight="1">
      <c r="A451" s="40"/>
      <c r="B451" s="41"/>
      <c r="C451" s="206" t="s">
        <v>804</v>
      </c>
      <c r="D451" s="206" t="s">
        <v>138</v>
      </c>
      <c r="E451" s="207" t="s">
        <v>805</v>
      </c>
      <c r="F451" s="208" t="s">
        <v>806</v>
      </c>
      <c r="G451" s="209" t="s">
        <v>783</v>
      </c>
      <c r="H451" s="210">
        <v>967.29999999999995</v>
      </c>
      <c r="I451" s="211"/>
      <c r="J451" s="212">
        <f>ROUND(I451*H451,2)</f>
        <v>0</v>
      </c>
      <c r="K451" s="208" t="s">
        <v>142</v>
      </c>
      <c r="L451" s="46"/>
      <c r="M451" s="213" t="s">
        <v>19</v>
      </c>
      <c r="N451" s="214" t="s">
        <v>40</v>
      </c>
      <c r="O451" s="86"/>
      <c r="P451" s="215">
        <f>O451*H451</f>
        <v>0</v>
      </c>
      <c r="Q451" s="215">
        <v>4.93375E-05</v>
      </c>
      <c r="R451" s="215">
        <f>Q451*H451</f>
        <v>0.04772416375</v>
      </c>
      <c r="S451" s="215">
        <v>0</v>
      </c>
      <c r="T451" s="216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17" t="s">
        <v>221</v>
      </c>
      <c r="AT451" s="217" t="s">
        <v>138</v>
      </c>
      <c r="AU451" s="217" t="s">
        <v>79</v>
      </c>
      <c r="AY451" s="19" t="s">
        <v>136</v>
      </c>
      <c r="BE451" s="218">
        <f>IF(N451="základní",J451,0)</f>
        <v>0</v>
      </c>
      <c r="BF451" s="218">
        <f>IF(N451="snížená",J451,0)</f>
        <v>0</v>
      </c>
      <c r="BG451" s="218">
        <f>IF(N451="zákl. přenesená",J451,0)</f>
        <v>0</v>
      </c>
      <c r="BH451" s="218">
        <f>IF(N451="sníž. přenesená",J451,0)</f>
        <v>0</v>
      </c>
      <c r="BI451" s="218">
        <f>IF(N451="nulová",J451,0)</f>
        <v>0</v>
      </c>
      <c r="BJ451" s="19" t="s">
        <v>77</v>
      </c>
      <c r="BK451" s="218">
        <f>ROUND(I451*H451,2)</f>
        <v>0</v>
      </c>
      <c r="BL451" s="19" t="s">
        <v>221</v>
      </c>
      <c r="BM451" s="217" t="s">
        <v>807</v>
      </c>
    </row>
    <row r="452" s="2" customFormat="1">
      <c r="A452" s="40"/>
      <c r="B452" s="41"/>
      <c r="C452" s="42"/>
      <c r="D452" s="219" t="s">
        <v>145</v>
      </c>
      <c r="E452" s="42"/>
      <c r="F452" s="220" t="s">
        <v>808</v>
      </c>
      <c r="G452" s="42"/>
      <c r="H452" s="42"/>
      <c r="I452" s="221"/>
      <c r="J452" s="42"/>
      <c r="K452" s="42"/>
      <c r="L452" s="46"/>
      <c r="M452" s="222"/>
      <c r="N452" s="223"/>
      <c r="O452" s="86"/>
      <c r="P452" s="86"/>
      <c r="Q452" s="86"/>
      <c r="R452" s="86"/>
      <c r="S452" s="86"/>
      <c r="T452" s="87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145</v>
      </c>
      <c r="AU452" s="19" t="s">
        <v>79</v>
      </c>
    </row>
    <row r="453" s="2" customFormat="1" ht="24.15" customHeight="1">
      <c r="A453" s="40"/>
      <c r="B453" s="41"/>
      <c r="C453" s="206" t="s">
        <v>636</v>
      </c>
      <c r="D453" s="206" t="s">
        <v>138</v>
      </c>
      <c r="E453" s="207" t="s">
        <v>809</v>
      </c>
      <c r="F453" s="208" t="s">
        <v>810</v>
      </c>
      <c r="G453" s="209" t="s">
        <v>218</v>
      </c>
      <c r="H453" s="210">
        <v>1.1499999999999999</v>
      </c>
      <c r="I453" s="211"/>
      <c r="J453" s="212">
        <f>ROUND(I453*H453,2)</f>
        <v>0</v>
      </c>
      <c r="K453" s="208" t="s">
        <v>142</v>
      </c>
      <c r="L453" s="46"/>
      <c r="M453" s="213" t="s">
        <v>19</v>
      </c>
      <c r="N453" s="214" t="s">
        <v>40</v>
      </c>
      <c r="O453" s="86"/>
      <c r="P453" s="215">
        <f>O453*H453</f>
        <v>0</v>
      </c>
      <c r="Q453" s="215">
        <v>0</v>
      </c>
      <c r="R453" s="215">
        <f>Q453*H453</f>
        <v>0</v>
      </c>
      <c r="S453" s="215">
        <v>0</v>
      </c>
      <c r="T453" s="216">
        <f>S453*H453</f>
        <v>0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17" t="s">
        <v>221</v>
      </c>
      <c r="AT453" s="217" t="s">
        <v>138</v>
      </c>
      <c r="AU453" s="217" t="s">
        <v>79</v>
      </c>
      <c r="AY453" s="19" t="s">
        <v>136</v>
      </c>
      <c r="BE453" s="218">
        <f>IF(N453="základní",J453,0)</f>
        <v>0</v>
      </c>
      <c r="BF453" s="218">
        <f>IF(N453="snížená",J453,0)</f>
        <v>0</v>
      </c>
      <c r="BG453" s="218">
        <f>IF(N453="zákl. přenesená",J453,0)</f>
        <v>0</v>
      </c>
      <c r="BH453" s="218">
        <f>IF(N453="sníž. přenesená",J453,0)</f>
        <v>0</v>
      </c>
      <c r="BI453" s="218">
        <f>IF(N453="nulová",J453,0)</f>
        <v>0</v>
      </c>
      <c r="BJ453" s="19" t="s">
        <v>77</v>
      </c>
      <c r="BK453" s="218">
        <f>ROUND(I453*H453,2)</f>
        <v>0</v>
      </c>
      <c r="BL453" s="19" t="s">
        <v>221</v>
      </c>
      <c r="BM453" s="217" t="s">
        <v>811</v>
      </c>
    </row>
    <row r="454" s="2" customFormat="1">
      <c r="A454" s="40"/>
      <c r="B454" s="41"/>
      <c r="C454" s="42"/>
      <c r="D454" s="219" t="s">
        <v>145</v>
      </c>
      <c r="E454" s="42"/>
      <c r="F454" s="220" t="s">
        <v>812</v>
      </c>
      <c r="G454" s="42"/>
      <c r="H454" s="42"/>
      <c r="I454" s="221"/>
      <c r="J454" s="42"/>
      <c r="K454" s="42"/>
      <c r="L454" s="46"/>
      <c r="M454" s="222"/>
      <c r="N454" s="223"/>
      <c r="O454" s="86"/>
      <c r="P454" s="86"/>
      <c r="Q454" s="86"/>
      <c r="R454" s="86"/>
      <c r="S454" s="86"/>
      <c r="T454" s="87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145</v>
      </c>
      <c r="AU454" s="19" t="s">
        <v>79</v>
      </c>
    </row>
    <row r="455" s="2" customFormat="1" ht="24.15" customHeight="1">
      <c r="A455" s="40"/>
      <c r="B455" s="41"/>
      <c r="C455" s="206" t="s">
        <v>813</v>
      </c>
      <c r="D455" s="206" t="s">
        <v>138</v>
      </c>
      <c r="E455" s="207" t="s">
        <v>814</v>
      </c>
      <c r="F455" s="208" t="s">
        <v>815</v>
      </c>
      <c r="G455" s="209" t="s">
        <v>218</v>
      </c>
      <c r="H455" s="210">
        <v>1.1499999999999999</v>
      </c>
      <c r="I455" s="211"/>
      <c r="J455" s="212">
        <f>ROUND(I455*H455,2)</f>
        <v>0</v>
      </c>
      <c r="K455" s="208" t="s">
        <v>142</v>
      </c>
      <c r="L455" s="46"/>
      <c r="M455" s="213" t="s">
        <v>19</v>
      </c>
      <c r="N455" s="214" t="s">
        <v>40</v>
      </c>
      <c r="O455" s="86"/>
      <c r="P455" s="215">
        <f>O455*H455</f>
        <v>0</v>
      </c>
      <c r="Q455" s="215">
        <v>0</v>
      </c>
      <c r="R455" s="215">
        <f>Q455*H455</f>
        <v>0</v>
      </c>
      <c r="S455" s="215">
        <v>0</v>
      </c>
      <c r="T455" s="216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17" t="s">
        <v>221</v>
      </c>
      <c r="AT455" s="217" t="s">
        <v>138</v>
      </c>
      <c r="AU455" s="217" t="s">
        <v>79</v>
      </c>
      <c r="AY455" s="19" t="s">
        <v>136</v>
      </c>
      <c r="BE455" s="218">
        <f>IF(N455="základní",J455,0)</f>
        <v>0</v>
      </c>
      <c r="BF455" s="218">
        <f>IF(N455="snížená",J455,0)</f>
        <v>0</v>
      </c>
      <c r="BG455" s="218">
        <f>IF(N455="zákl. přenesená",J455,0)</f>
        <v>0</v>
      </c>
      <c r="BH455" s="218">
        <f>IF(N455="sníž. přenesená",J455,0)</f>
        <v>0</v>
      </c>
      <c r="BI455" s="218">
        <f>IF(N455="nulová",J455,0)</f>
        <v>0</v>
      </c>
      <c r="BJ455" s="19" t="s">
        <v>77</v>
      </c>
      <c r="BK455" s="218">
        <f>ROUND(I455*H455,2)</f>
        <v>0</v>
      </c>
      <c r="BL455" s="19" t="s">
        <v>221</v>
      </c>
      <c r="BM455" s="217" t="s">
        <v>816</v>
      </c>
    </row>
    <row r="456" s="2" customFormat="1">
      <c r="A456" s="40"/>
      <c r="B456" s="41"/>
      <c r="C456" s="42"/>
      <c r="D456" s="219" t="s">
        <v>145</v>
      </c>
      <c r="E456" s="42"/>
      <c r="F456" s="220" t="s">
        <v>817</v>
      </c>
      <c r="G456" s="42"/>
      <c r="H456" s="42"/>
      <c r="I456" s="221"/>
      <c r="J456" s="42"/>
      <c r="K456" s="42"/>
      <c r="L456" s="46"/>
      <c r="M456" s="222"/>
      <c r="N456" s="223"/>
      <c r="O456" s="86"/>
      <c r="P456" s="86"/>
      <c r="Q456" s="86"/>
      <c r="R456" s="86"/>
      <c r="S456" s="86"/>
      <c r="T456" s="87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145</v>
      </c>
      <c r="AU456" s="19" t="s">
        <v>79</v>
      </c>
    </row>
    <row r="457" s="12" customFormat="1" ht="22.8" customHeight="1">
      <c r="A457" s="12"/>
      <c r="B457" s="190"/>
      <c r="C457" s="191"/>
      <c r="D457" s="192" t="s">
        <v>68</v>
      </c>
      <c r="E457" s="204" t="s">
        <v>818</v>
      </c>
      <c r="F457" s="204" t="s">
        <v>819</v>
      </c>
      <c r="G457" s="191"/>
      <c r="H457" s="191"/>
      <c r="I457" s="194"/>
      <c r="J457" s="205">
        <f>BK457</f>
        <v>0</v>
      </c>
      <c r="K457" s="191"/>
      <c r="L457" s="196"/>
      <c r="M457" s="197"/>
      <c r="N457" s="198"/>
      <c r="O457" s="198"/>
      <c r="P457" s="199">
        <f>SUM(P458:P484)</f>
        <v>0</v>
      </c>
      <c r="Q457" s="198"/>
      <c r="R457" s="199">
        <f>SUM(R458:R484)</f>
        <v>5.7905251199999999</v>
      </c>
      <c r="S457" s="198"/>
      <c r="T457" s="200">
        <f>SUM(T458:T484)</f>
        <v>2.2408439999999996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01" t="s">
        <v>79</v>
      </c>
      <c r="AT457" s="202" t="s">
        <v>68</v>
      </c>
      <c r="AU457" s="202" t="s">
        <v>77</v>
      </c>
      <c r="AY457" s="201" t="s">
        <v>136</v>
      </c>
      <c r="BK457" s="203">
        <f>SUM(BK458:BK484)</f>
        <v>0</v>
      </c>
    </row>
    <row r="458" s="2" customFormat="1" ht="16.5" customHeight="1">
      <c r="A458" s="40"/>
      <c r="B458" s="41"/>
      <c r="C458" s="206" t="s">
        <v>641</v>
      </c>
      <c r="D458" s="206" t="s">
        <v>138</v>
      </c>
      <c r="E458" s="207" t="s">
        <v>820</v>
      </c>
      <c r="F458" s="208" t="s">
        <v>821</v>
      </c>
      <c r="G458" s="209" t="s">
        <v>141</v>
      </c>
      <c r="H458" s="210">
        <v>157.06</v>
      </c>
      <c r="I458" s="211"/>
      <c r="J458" s="212">
        <f>ROUND(I458*H458,2)</f>
        <v>0</v>
      </c>
      <c r="K458" s="208" t="s">
        <v>142</v>
      </c>
      <c r="L458" s="46"/>
      <c r="M458" s="213" t="s">
        <v>19</v>
      </c>
      <c r="N458" s="214" t="s">
        <v>40</v>
      </c>
      <c r="O458" s="86"/>
      <c r="P458" s="215">
        <f>O458*H458</f>
        <v>0</v>
      </c>
      <c r="Q458" s="215">
        <v>0</v>
      </c>
      <c r="R458" s="215">
        <f>Q458*H458</f>
        <v>0</v>
      </c>
      <c r="S458" s="215">
        <v>0</v>
      </c>
      <c r="T458" s="216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17" t="s">
        <v>221</v>
      </c>
      <c r="AT458" s="217" t="s">
        <v>138</v>
      </c>
      <c r="AU458" s="217" t="s">
        <v>79</v>
      </c>
      <c r="AY458" s="19" t="s">
        <v>136</v>
      </c>
      <c r="BE458" s="218">
        <f>IF(N458="základní",J458,0)</f>
        <v>0</v>
      </c>
      <c r="BF458" s="218">
        <f>IF(N458="snížená",J458,0)</f>
        <v>0</v>
      </c>
      <c r="BG458" s="218">
        <f>IF(N458="zákl. přenesená",J458,0)</f>
        <v>0</v>
      </c>
      <c r="BH458" s="218">
        <f>IF(N458="sníž. přenesená",J458,0)</f>
        <v>0</v>
      </c>
      <c r="BI458" s="218">
        <f>IF(N458="nulová",J458,0)</f>
        <v>0</v>
      </c>
      <c r="BJ458" s="19" t="s">
        <v>77</v>
      </c>
      <c r="BK458" s="218">
        <f>ROUND(I458*H458,2)</f>
        <v>0</v>
      </c>
      <c r="BL458" s="19" t="s">
        <v>221</v>
      </c>
      <c r="BM458" s="217" t="s">
        <v>822</v>
      </c>
    </row>
    <row r="459" s="2" customFormat="1">
      <c r="A459" s="40"/>
      <c r="B459" s="41"/>
      <c r="C459" s="42"/>
      <c r="D459" s="219" t="s">
        <v>145</v>
      </c>
      <c r="E459" s="42"/>
      <c r="F459" s="220" t="s">
        <v>823</v>
      </c>
      <c r="G459" s="42"/>
      <c r="H459" s="42"/>
      <c r="I459" s="221"/>
      <c r="J459" s="42"/>
      <c r="K459" s="42"/>
      <c r="L459" s="46"/>
      <c r="M459" s="222"/>
      <c r="N459" s="223"/>
      <c r="O459" s="86"/>
      <c r="P459" s="86"/>
      <c r="Q459" s="86"/>
      <c r="R459" s="86"/>
      <c r="S459" s="86"/>
      <c r="T459" s="87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145</v>
      </c>
      <c r="AU459" s="19" t="s">
        <v>79</v>
      </c>
    </row>
    <row r="460" s="2" customFormat="1" ht="24.15" customHeight="1">
      <c r="A460" s="40"/>
      <c r="B460" s="41"/>
      <c r="C460" s="206" t="s">
        <v>824</v>
      </c>
      <c r="D460" s="206" t="s">
        <v>138</v>
      </c>
      <c r="E460" s="207" t="s">
        <v>825</v>
      </c>
      <c r="F460" s="208" t="s">
        <v>826</v>
      </c>
      <c r="G460" s="209" t="s">
        <v>141</v>
      </c>
      <c r="H460" s="210">
        <v>157.06</v>
      </c>
      <c r="I460" s="211"/>
      <c r="J460" s="212">
        <f>ROUND(I460*H460,2)</f>
        <v>0</v>
      </c>
      <c r="K460" s="208" t="s">
        <v>142</v>
      </c>
      <c r="L460" s="46"/>
      <c r="M460" s="213" t="s">
        <v>19</v>
      </c>
      <c r="N460" s="214" t="s">
        <v>40</v>
      </c>
      <c r="O460" s="86"/>
      <c r="P460" s="215">
        <f>O460*H460</f>
        <v>0</v>
      </c>
      <c r="Q460" s="215">
        <v>0.0075820000000000002</v>
      </c>
      <c r="R460" s="215">
        <f>Q460*H460</f>
        <v>1.19082892</v>
      </c>
      <c r="S460" s="215">
        <v>0</v>
      </c>
      <c r="T460" s="216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17" t="s">
        <v>221</v>
      </c>
      <c r="AT460" s="217" t="s">
        <v>138</v>
      </c>
      <c r="AU460" s="217" t="s">
        <v>79</v>
      </c>
      <c r="AY460" s="19" t="s">
        <v>136</v>
      </c>
      <c r="BE460" s="218">
        <f>IF(N460="základní",J460,0)</f>
        <v>0</v>
      </c>
      <c r="BF460" s="218">
        <f>IF(N460="snížená",J460,0)</f>
        <v>0</v>
      </c>
      <c r="BG460" s="218">
        <f>IF(N460="zákl. přenesená",J460,0)</f>
        <v>0</v>
      </c>
      <c r="BH460" s="218">
        <f>IF(N460="sníž. přenesená",J460,0)</f>
        <v>0</v>
      </c>
      <c r="BI460" s="218">
        <f>IF(N460="nulová",J460,0)</f>
        <v>0</v>
      </c>
      <c r="BJ460" s="19" t="s">
        <v>77</v>
      </c>
      <c r="BK460" s="218">
        <f>ROUND(I460*H460,2)</f>
        <v>0</v>
      </c>
      <c r="BL460" s="19" t="s">
        <v>221</v>
      </c>
      <c r="BM460" s="217" t="s">
        <v>827</v>
      </c>
    </row>
    <row r="461" s="2" customFormat="1">
      <c r="A461" s="40"/>
      <c r="B461" s="41"/>
      <c r="C461" s="42"/>
      <c r="D461" s="219" t="s">
        <v>145</v>
      </c>
      <c r="E461" s="42"/>
      <c r="F461" s="220" t="s">
        <v>828</v>
      </c>
      <c r="G461" s="42"/>
      <c r="H461" s="42"/>
      <c r="I461" s="221"/>
      <c r="J461" s="42"/>
      <c r="K461" s="42"/>
      <c r="L461" s="46"/>
      <c r="M461" s="222"/>
      <c r="N461" s="223"/>
      <c r="O461" s="86"/>
      <c r="P461" s="86"/>
      <c r="Q461" s="86"/>
      <c r="R461" s="86"/>
      <c r="S461" s="86"/>
      <c r="T461" s="87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145</v>
      </c>
      <c r="AU461" s="19" t="s">
        <v>79</v>
      </c>
    </row>
    <row r="462" s="2" customFormat="1" ht="16.5" customHeight="1">
      <c r="A462" s="40"/>
      <c r="B462" s="41"/>
      <c r="C462" s="206" t="s">
        <v>829</v>
      </c>
      <c r="D462" s="206" t="s">
        <v>138</v>
      </c>
      <c r="E462" s="207" t="s">
        <v>830</v>
      </c>
      <c r="F462" s="208" t="s">
        <v>831</v>
      </c>
      <c r="G462" s="209" t="s">
        <v>141</v>
      </c>
      <c r="H462" s="210">
        <v>63.479999999999997</v>
      </c>
      <c r="I462" s="211"/>
      <c r="J462" s="212">
        <f>ROUND(I462*H462,2)</f>
        <v>0</v>
      </c>
      <c r="K462" s="208" t="s">
        <v>142</v>
      </c>
      <c r="L462" s="46"/>
      <c r="M462" s="213" t="s">
        <v>19</v>
      </c>
      <c r="N462" s="214" t="s">
        <v>40</v>
      </c>
      <c r="O462" s="86"/>
      <c r="P462" s="215">
        <f>O462*H462</f>
        <v>0</v>
      </c>
      <c r="Q462" s="215">
        <v>0</v>
      </c>
      <c r="R462" s="215">
        <f>Q462*H462</f>
        <v>0</v>
      </c>
      <c r="S462" s="215">
        <v>0.035299999999999998</v>
      </c>
      <c r="T462" s="216">
        <f>S462*H462</f>
        <v>2.2408439999999996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17" t="s">
        <v>221</v>
      </c>
      <c r="AT462" s="217" t="s">
        <v>138</v>
      </c>
      <c r="AU462" s="217" t="s">
        <v>79</v>
      </c>
      <c r="AY462" s="19" t="s">
        <v>136</v>
      </c>
      <c r="BE462" s="218">
        <f>IF(N462="základní",J462,0)</f>
        <v>0</v>
      </c>
      <c r="BF462" s="218">
        <f>IF(N462="snížená",J462,0)</f>
        <v>0</v>
      </c>
      <c r="BG462" s="218">
        <f>IF(N462="zákl. přenesená",J462,0)</f>
        <v>0</v>
      </c>
      <c r="BH462" s="218">
        <f>IF(N462="sníž. přenesená",J462,0)</f>
        <v>0</v>
      </c>
      <c r="BI462" s="218">
        <f>IF(N462="nulová",J462,0)</f>
        <v>0</v>
      </c>
      <c r="BJ462" s="19" t="s">
        <v>77</v>
      </c>
      <c r="BK462" s="218">
        <f>ROUND(I462*H462,2)</f>
        <v>0</v>
      </c>
      <c r="BL462" s="19" t="s">
        <v>221</v>
      </c>
      <c r="BM462" s="217" t="s">
        <v>832</v>
      </c>
    </row>
    <row r="463" s="2" customFormat="1">
      <c r="A463" s="40"/>
      <c r="B463" s="41"/>
      <c r="C463" s="42"/>
      <c r="D463" s="219" t="s">
        <v>145</v>
      </c>
      <c r="E463" s="42"/>
      <c r="F463" s="220" t="s">
        <v>833</v>
      </c>
      <c r="G463" s="42"/>
      <c r="H463" s="42"/>
      <c r="I463" s="221"/>
      <c r="J463" s="42"/>
      <c r="K463" s="42"/>
      <c r="L463" s="46"/>
      <c r="M463" s="222"/>
      <c r="N463" s="223"/>
      <c r="O463" s="86"/>
      <c r="P463" s="86"/>
      <c r="Q463" s="86"/>
      <c r="R463" s="86"/>
      <c r="S463" s="86"/>
      <c r="T463" s="87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145</v>
      </c>
      <c r="AU463" s="19" t="s">
        <v>79</v>
      </c>
    </row>
    <row r="464" s="13" customFormat="1">
      <c r="A464" s="13"/>
      <c r="B464" s="224"/>
      <c r="C464" s="225"/>
      <c r="D464" s="226" t="s">
        <v>176</v>
      </c>
      <c r="E464" s="227" t="s">
        <v>19</v>
      </c>
      <c r="F464" s="228" t="s">
        <v>834</v>
      </c>
      <c r="G464" s="225"/>
      <c r="H464" s="229">
        <v>63.479999999999997</v>
      </c>
      <c r="I464" s="230"/>
      <c r="J464" s="225"/>
      <c r="K464" s="225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176</v>
      </c>
      <c r="AU464" s="235" t="s">
        <v>79</v>
      </c>
      <c r="AV464" s="13" t="s">
        <v>79</v>
      </c>
      <c r="AW464" s="13" t="s">
        <v>31</v>
      </c>
      <c r="AX464" s="13" t="s">
        <v>69</v>
      </c>
      <c r="AY464" s="235" t="s">
        <v>136</v>
      </c>
    </row>
    <row r="465" s="14" customFormat="1">
      <c r="A465" s="14"/>
      <c r="B465" s="236"/>
      <c r="C465" s="237"/>
      <c r="D465" s="226" t="s">
        <v>176</v>
      </c>
      <c r="E465" s="238" t="s">
        <v>19</v>
      </c>
      <c r="F465" s="239" t="s">
        <v>178</v>
      </c>
      <c r="G465" s="237"/>
      <c r="H465" s="240">
        <v>63.479999999999997</v>
      </c>
      <c r="I465" s="241"/>
      <c r="J465" s="237"/>
      <c r="K465" s="237"/>
      <c r="L465" s="242"/>
      <c r="M465" s="243"/>
      <c r="N465" s="244"/>
      <c r="O465" s="244"/>
      <c r="P465" s="244"/>
      <c r="Q465" s="244"/>
      <c r="R465" s="244"/>
      <c r="S465" s="244"/>
      <c r="T465" s="245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6" t="s">
        <v>176</v>
      </c>
      <c r="AU465" s="246" t="s">
        <v>79</v>
      </c>
      <c r="AV465" s="14" t="s">
        <v>143</v>
      </c>
      <c r="AW465" s="14" t="s">
        <v>31</v>
      </c>
      <c r="AX465" s="14" t="s">
        <v>77</v>
      </c>
      <c r="AY465" s="246" t="s">
        <v>136</v>
      </c>
    </row>
    <row r="466" s="2" customFormat="1" ht="24.15" customHeight="1">
      <c r="A466" s="40"/>
      <c r="B466" s="41"/>
      <c r="C466" s="206" t="s">
        <v>835</v>
      </c>
      <c r="D466" s="206" t="s">
        <v>138</v>
      </c>
      <c r="E466" s="207" t="s">
        <v>836</v>
      </c>
      <c r="F466" s="208" t="s">
        <v>837</v>
      </c>
      <c r="G466" s="209" t="s">
        <v>141</v>
      </c>
      <c r="H466" s="210">
        <v>157.06</v>
      </c>
      <c r="I466" s="211"/>
      <c r="J466" s="212">
        <f>ROUND(I466*H466,2)</f>
        <v>0</v>
      </c>
      <c r="K466" s="208" t="s">
        <v>142</v>
      </c>
      <c r="L466" s="46"/>
      <c r="M466" s="213" t="s">
        <v>19</v>
      </c>
      <c r="N466" s="214" t="s">
        <v>40</v>
      </c>
      <c r="O466" s="86"/>
      <c r="P466" s="215">
        <f>O466*H466</f>
        <v>0</v>
      </c>
      <c r="Q466" s="215">
        <v>0.0063499999999999997</v>
      </c>
      <c r="R466" s="215">
        <f>Q466*H466</f>
        <v>0.99733099999999997</v>
      </c>
      <c r="S466" s="215">
        <v>0</v>
      </c>
      <c r="T466" s="216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17" t="s">
        <v>221</v>
      </c>
      <c r="AT466" s="217" t="s">
        <v>138</v>
      </c>
      <c r="AU466" s="217" t="s">
        <v>79</v>
      </c>
      <c r="AY466" s="19" t="s">
        <v>136</v>
      </c>
      <c r="BE466" s="218">
        <f>IF(N466="základní",J466,0)</f>
        <v>0</v>
      </c>
      <c r="BF466" s="218">
        <f>IF(N466="snížená",J466,0)</f>
        <v>0</v>
      </c>
      <c r="BG466" s="218">
        <f>IF(N466="zákl. přenesená",J466,0)</f>
        <v>0</v>
      </c>
      <c r="BH466" s="218">
        <f>IF(N466="sníž. přenesená",J466,0)</f>
        <v>0</v>
      </c>
      <c r="BI466" s="218">
        <f>IF(N466="nulová",J466,0)</f>
        <v>0</v>
      </c>
      <c r="BJ466" s="19" t="s">
        <v>77</v>
      </c>
      <c r="BK466" s="218">
        <f>ROUND(I466*H466,2)</f>
        <v>0</v>
      </c>
      <c r="BL466" s="19" t="s">
        <v>221</v>
      </c>
      <c r="BM466" s="217" t="s">
        <v>838</v>
      </c>
    </row>
    <row r="467" s="2" customFormat="1">
      <c r="A467" s="40"/>
      <c r="B467" s="41"/>
      <c r="C467" s="42"/>
      <c r="D467" s="219" t="s">
        <v>145</v>
      </c>
      <c r="E467" s="42"/>
      <c r="F467" s="220" t="s">
        <v>839</v>
      </c>
      <c r="G467" s="42"/>
      <c r="H467" s="42"/>
      <c r="I467" s="221"/>
      <c r="J467" s="42"/>
      <c r="K467" s="42"/>
      <c r="L467" s="46"/>
      <c r="M467" s="222"/>
      <c r="N467" s="223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145</v>
      </c>
      <c r="AU467" s="19" t="s">
        <v>79</v>
      </c>
    </row>
    <row r="468" s="13" customFormat="1">
      <c r="A468" s="13"/>
      <c r="B468" s="224"/>
      <c r="C468" s="225"/>
      <c r="D468" s="226" t="s">
        <v>176</v>
      </c>
      <c r="E468" s="227" t="s">
        <v>19</v>
      </c>
      <c r="F468" s="228" t="s">
        <v>840</v>
      </c>
      <c r="G468" s="225"/>
      <c r="H468" s="229">
        <v>157.06</v>
      </c>
      <c r="I468" s="230"/>
      <c r="J468" s="225"/>
      <c r="K468" s="225"/>
      <c r="L468" s="231"/>
      <c r="M468" s="232"/>
      <c r="N468" s="233"/>
      <c r="O468" s="233"/>
      <c r="P468" s="233"/>
      <c r="Q468" s="233"/>
      <c r="R468" s="233"/>
      <c r="S468" s="233"/>
      <c r="T468" s="23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5" t="s">
        <v>176</v>
      </c>
      <c r="AU468" s="235" t="s">
        <v>79</v>
      </c>
      <c r="AV468" s="13" t="s">
        <v>79</v>
      </c>
      <c r="AW468" s="13" t="s">
        <v>31</v>
      </c>
      <c r="AX468" s="13" t="s">
        <v>69</v>
      </c>
      <c r="AY468" s="235" t="s">
        <v>136</v>
      </c>
    </row>
    <row r="469" s="14" customFormat="1">
      <c r="A469" s="14"/>
      <c r="B469" s="236"/>
      <c r="C469" s="237"/>
      <c r="D469" s="226" t="s">
        <v>176</v>
      </c>
      <c r="E469" s="238" t="s">
        <v>19</v>
      </c>
      <c r="F469" s="239" t="s">
        <v>178</v>
      </c>
      <c r="G469" s="237"/>
      <c r="H469" s="240">
        <v>157.06</v>
      </c>
      <c r="I469" s="241"/>
      <c r="J469" s="237"/>
      <c r="K469" s="237"/>
      <c r="L469" s="242"/>
      <c r="M469" s="243"/>
      <c r="N469" s="244"/>
      <c r="O469" s="244"/>
      <c r="P469" s="244"/>
      <c r="Q469" s="244"/>
      <c r="R469" s="244"/>
      <c r="S469" s="244"/>
      <c r="T469" s="245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6" t="s">
        <v>176</v>
      </c>
      <c r="AU469" s="246" t="s">
        <v>79</v>
      </c>
      <c r="AV469" s="14" t="s">
        <v>143</v>
      </c>
      <c r="AW469" s="14" t="s">
        <v>31</v>
      </c>
      <c r="AX469" s="14" t="s">
        <v>77</v>
      </c>
      <c r="AY469" s="246" t="s">
        <v>136</v>
      </c>
    </row>
    <row r="470" s="2" customFormat="1" ht="24.15" customHeight="1">
      <c r="A470" s="40"/>
      <c r="B470" s="41"/>
      <c r="C470" s="258" t="s">
        <v>841</v>
      </c>
      <c r="D470" s="258" t="s">
        <v>222</v>
      </c>
      <c r="E470" s="259" t="s">
        <v>842</v>
      </c>
      <c r="F470" s="260" t="s">
        <v>843</v>
      </c>
      <c r="G470" s="261" t="s">
        <v>141</v>
      </c>
      <c r="H470" s="262">
        <v>172.76599999999999</v>
      </c>
      <c r="I470" s="263"/>
      <c r="J470" s="264">
        <f>ROUND(I470*H470,2)</f>
        <v>0</v>
      </c>
      <c r="K470" s="260" t="s">
        <v>225</v>
      </c>
      <c r="L470" s="265"/>
      <c r="M470" s="266" t="s">
        <v>19</v>
      </c>
      <c r="N470" s="267" t="s">
        <v>40</v>
      </c>
      <c r="O470" s="86"/>
      <c r="P470" s="215">
        <f>O470*H470</f>
        <v>0</v>
      </c>
      <c r="Q470" s="215">
        <v>0.019199999999999998</v>
      </c>
      <c r="R470" s="215">
        <f>Q470*H470</f>
        <v>3.3171071999999997</v>
      </c>
      <c r="S470" s="215">
        <v>0</v>
      </c>
      <c r="T470" s="216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17" t="s">
        <v>265</v>
      </c>
      <c r="AT470" s="217" t="s">
        <v>222</v>
      </c>
      <c r="AU470" s="217" t="s">
        <v>79</v>
      </c>
      <c r="AY470" s="19" t="s">
        <v>136</v>
      </c>
      <c r="BE470" s="218">
        <f>IF(N470="základní",J470,0)</f>
        <v>0</v>
      </c>
      <c r="BF470" s="218">
        <f>IF(N470="snížená",J470,0)</f>
        <v>0</v>
      </c>
      <c r="BG470" s="218">
        <f>IF(N470="zákl. přenesená",J470,0)</f>
        <v>0</v>
      </c>
      <c r="BH470" s="218">
        <f>IF(N470="sníž. přenesená",J470,0)</f>
        <v>0</v>
      </c>
      <c r="BI470" s="218">
        <f>IF(N470="nulová",J470,0)</f>
        <v>0</v>
      </c>
      <c r="BJ470" s="19" t="s">
        <v>77</v>
      </c>
      <c r="BK470" s="218">
        <f>ROUND(I470*H470,2)</f>
        <v>0</v>
      </c>
      <c r="BL470" s="19" t="s">
        <v>221</v>
      </c>
      <c r="BM470" s="217" t="s">
        <v>844</v>
      </c>
    </row>
    <row r="471" s="13" customFormat="1">
      <c r="A471" s="13"/>
      <c r="B471" s="224"/>
      <c r="C471" s="225"/>
      <c r="D471" s="226" t="s">
        <v>176</v>
      </c>
      <c r="E471" s="227" t="s">
        <v>19</v>
      </c>
      <c r="F471" s="228" t="s">
        <v>845</v>
      </c>
      <c r="G471" s="225"/>
      <c r="H471" s="229">
        <v>172.76599999999999</v>
      </c>
      <c r="I471" s="230"/>
      <c r="J471" s="225"/>
      <c r="K471" s="225"/>
      <c r="L471" s="231"/>
      <c r="M471" s="232"/>
      <c r="N471" s="233"/>
      <c r="O471" s="233"/>
      <c r="P471" s="233"/>
      <c r="Q471" s="233"/>
      <c r="R471" s="233"/>
      <c r="S471" s="233"/>
      <c r="T471" s="234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5" t="s">
        <v>176</v>
      </c>
      <c r="AU471" s="235" t="s">
        <v>79</v>
      </c>
      <c r="AV471" s="13" t="s">
        <v>79</v>
      </c>
      <c r="AW471" s="13" t="s">
        <v>31</v>
      </c>
      <c r="AX471" s="13" t="s">
        <v>69</v>
      </c>
      <c r="AY471" s="235" t="s">
        <v>136</v>
      </c>
    </row>
    <row r="472" s="14" customFormat="1">
      <c r="A472" s="14"/>
      <c r="B472" s="236"/>
      <c r="C472" s="237"/>
      <c r="D472" s="226" t="s">
        <v>176</v>
      </c>
      <c r="E472" s="238" t="s">
        <v>19</v>
      </c>
      <c r="F472" s="239" t="s">
        <v>178</v>
      </c>
      <c r="G472" s="237"/>
      <c r="H472" s="240">
        <v>172.76599999999999</v>
      </c>
      <c r="I472" s="241"/>
      <c r="J472" s="237"/>
      <c r="K472" s="237"/>
      <c r="L472" s="242"/>
      <c r="M472" s="243"/>
      <c r="N472" s="244"/>
      <c r="O472" s="244"/>
      <c r="P472" s="244"/>
      <c r="Q472" s="244"/>
      <c r="R472" s="244"/>
      <c r="S472" s="244"/>
      <c r="T472" s="24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6" t="s">
        <v>176</v>
      </c>
      <c r="AU472" s="246" t="s">
        <v>79</v>
      </c>
      <c r="AV472" s="14" t="s">
        <v>143</v>
      </c>
      <c r="AW472" s="14" t="s">
        <v>31</v>
      </c>
      <c r="AX472" s="14" t="s">
        <v>77</v>
      </c>
      <c r="AY472" s="246" t="s">
        <v>136</v>
      </c>
    </row>
    <row r="473" s="2" customFormat="1" ht="16.5" customHeight="1">
      <c r="A473" s="40"/>
      <c r="B473" s="41"/>
      <c r="C473" s="206" t="s">
        <v>846</v>
      </c>
      <c r="D473" s="206" t="s">
        <v>138</v>
      </c>
      <c r="E473" s="207" t="s">
        <v>847</v>
      </c>
      <c r="F473" s="208" t="s">
        <v>848</v>
      </c>
      <c r="G473" s="209" t="s">
        <v>141</v>
      </c>
      <c r="H473" s="210">
        <v>157.06</v>
      </c>
      <c r="I473" s="211"/>
      <c r="J473" s="212">
        <f>ROUND(I473*H473,2)</f>
        <v>0</v>
      </c>
      <c r="K473" s="208" t="s">
        <v>142</v>
      </c>
      <c r="L473" s="46"/>
      <c r="M473" s="213" t="s">
        <v>19</v>
      </c>
      <c r="N473" s="214" t="s">
        <v>40</v>
      </c>
      <c r="O473" s="86"/>
      <c r="P473" s="215">
        <f>O473*H473</f>
        <v>0</v>
      </c>
      <c r="Q473" s="215">
        <v>0.00029999999999999997</v>
      </c>
      <c r="R473" s="215">
        <f>Q473*H473</f>
        <v>0.047117999999999993</v>
      </c>
      <c r="S473" s="215">
        <v>0</v>
      </c>
      <c r="T473" s="216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17" t="s">
        <v>221</v>
      </c>
      <c r="AT473" s="217" t="s">
        <v>138</v>
      </c>
      <c r="AU473" s="217" t="s">
        <v>79</v>
      </c>
      <c r="AY473" s="19" t="s">
        <v>136</v>
      </c>
      <c r="BE473" s="218">
        <f>IF(N473="základní",J473,0)</f>
        <v>0</v>
      </c>
      <c r="BF473" s="218">
        <f>IF(N473="snížená",J473,0)</f>
        <v>0</v>
      </c>
      <c r="BG473" s="218">
        <f>IF(N473="zákl. přenesená",J473,0)</f>
        <v>0</v>
      </c>
      <c r="BH473" s="218">
        <f>IF(N473="sníž. přenesená",J473,0)</f>
        <v>0</v>
      </c>
      <c r="BI473" s="218">
        <f>IF(N473="nulová",J473,0)</f>
        <v>0</v>
      </c>
      <c r="BJ473" s="19" t="s">
        <v>77</v>
      </c>
      <c r="BK473" s="218">
        <f>ROUND(I473*H473,2)</f>
        <v>0</v>
      </c>
      <c r="BL473" s="19" t="s">
        <v>221</v>
      </c>
      <c r="BM473" s="217" t="s">
        <v>849</v>
      </c>
    </row>
    <row r="474" s="2" customFormat="1">
      <c r="A474" s="40"/>
      <c r="B474" s="41"/>
      <c r="C474" s="42"/>
      <c r="D474" s="219" t="s">
        <v>145</v>
      </c>
      <c r="E474" s="42"/>
      <c r="F474" s="220" t="s">
        <v>850</v>
      </c>
      <c r="G474" s="42"/>
      <c r="H474" s="42"/>
      <c r="I474" s="221"/>
      <c r="J474" s="42"/>
      <c r="K474" s="42"/>
      <c r="L474" s="46"/>
      <c r="M474" s="222"/>
      <c r="N474" s="223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145</v>
      </c>
      <c r="AU474" s="19" t="s">
        <v>79</v>
      </c>
    </row>
    <row r="475" s="2" customFormat="1" ht="16.5" customHeight="1">
      <c r="A475" s="40"/>
      <c r="B475" s="41"/>
      <c r="C475" s="206" t="s">
        <v>851</v>
      </c>
      <c r="D475" s="206" t="s">
        <v>138</v>
      </c>
      <c r="E475" s="207" t="s">
        <v>852</v>
      </c>
      <c r="F475" s="208" t="s">
        <v>853</v>
      </c>
      <c r="G475" s="209" t="s">
        <v>141</v>
      </c>
      <c r="H475" s="210">
        <v>157.06</v>
      </c>
      <c r="I475" s="211"/>
      <c r="J475" s="212">
        <f>ROUND(I475*H475,2)</f>
        <v>0</v>
      </c>
      <c r="K475" s="208" t="s">
        <v>142</v>
      </c>
      <c r="L475" s="46"/>
      <c r="M475" s="213" t="s">
        <v>19</v>
      </c>
      <c r="N475" s="214" t="s">
        <v>40</v>
      </c>
      <c r="O475" s="86"/>
      <c r="P475" s="215">
        <f>O475*H475</f>
        <v>0</v>
      </c>
      <c r="Q475" s="215">
        <v>0.0015</v>
      </c>
      <c r="R475" s="215">
        <f>Q475*H475</f>
        <v>0.23559000000000002</v>
      </c>
      <c r="S475" s="215">
        <v>0</v>
      </c>
      <c r="T475" s="216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17" t="s">
        <v>221</v>
      </c>
      <c r="AT475" s="217" t="s">
        <v>138</v>
      </c>
      <c r="AU475" s="217" t="s">
        <v>79</v>
      </c>
      <c r="AY475" s="19" t="s">
        <v>136</v>
      </c>
      <c r="BE475" s="218">
        <f>IF(N475="základní",J475,0)</f>
        <v>0</v>
      </c>
      <c r="BF475" s="218">
        <f>IF(N475="snížená",J475,0)</f>
        <v>0</v>
      </c>
      <c r="BG475" s="218">
        <f>IF(N475="zákl. přenesená",J475,0)</f>
        <v>0</v>
      </c>
      <c r="BH475" s="218">
        <f>IF(N475="sníž. přenesená",J475,0)</f>
        <v>0</v>
      </c>
      <c r="BI475" s="218">
        <f>IF(N475="nulová",J475,0)</f>
        <v>0</v>
      </c>
      <c r="BJ475" s="19" t="s">
        <v>77</v>
      </c>
      <c r="BK475" s="218">
        <f>ROUND(I475*H475,2)</f>
        <v>0</v>
      </c>
      <c r="BL475" s="19" t="s">
        <v>221</v>
      </c>
      <c r="BM475" s="217" t="s">
        <v>854</v>
      </c>
    </row>
    <row r="476" s="2" customFormat="1">
      <c r="A476" s="40"/>
      <c r="B476" s="41"/>
      <c r="C476" s="42"/>
      <c r="D476" s="219" t="s">
        <v>145</v>
      </c>
      <c r="E476" s="42"/>
      <c r="F476" s="220" t="s">
        <v>855</v>
      </c>
      <c r="G476" s="42"/>
      <c r="H476" s="42"/>
      <c r="I476" s="221"/>
      <c r="J476" s="42"/>
      <c r="K476" s="42"/>
      <c r="L476" s="46"/>
      <c r="M476" s="222"/>
      <c r="N476" s="223"/>
      <c r="O476" s="86"/>
      <c r="P476" s="86"/>
      <c r="Q476" s="86"/>
      <c r="R476" s="86"/>
      <c r="S476" s="86"/>
      <c r="T476" s="87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145</v>
      </c>
      <c r="AU476" s="19" t="s">
        <v>79</v>
      </c>
    </row>
    <row r="477" s="2" customFormat="1" ht="16.5" customHeight="1">
      <c r="A477" s="40"/>
      <c r="B477" s="41"/>
      <c r="C477" s="206" t="s">
        <v>856</v>
      </c>
      <c r="D477" s="206" t="s">
        <v>138</v>
      </c>
      <c r="E477" s="207" t="s">
        <v>857</v>
      </c>
      <c r="F477" s="208" t="s">
        <v>858</v>
      </c>
      <c r="G477" s="209" t="s">
        <v>163</v>
      </c>
      <c r="H477" s="210">
        <v>85</v>
      </c>
      <c r="I477" s="211"/>
      <c r="J477" s="212">
        <f>ROUND(I477*H477,2)</f>
        <v>0</v>
      </c>
      <c r="K477" s="208" t="s">
        <v>142</v>
      </c>
      <c r="L477" s="46"/>
      <c r="M477" s="213" t="s">
        <v>19</v>
      </c>
      <c r="N477" s="214" t="s">
        <v>40</v>
      </c>
      <c r="O477" s="86"/>
      <c r="P477" s="215">
        <f>O477*H477</f>
        <v>0</v>
      </c>
      <c r="Q477" s="215">
        <v>3.0000000000000001E-05</v>
      </c>
      <c r="R477" s="215">
        <f>Q477*H477</f>
        <v>0.0025500000000000002</v>
      </c>
      <c r="S477" s="215">
        <v>0</v>
      </c>
      <c r="T477" s="216">
        <f>S477*H477</f>
        <v>0</v>
      </c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R477" s="217" t="s">
        <v>221</v>
      </c>
      <c r="AT477" s="217" t="s">
        <v>138</v>
      </c>
      <c r="AU477" s="217" t="s">
        <v>79</v>
      </c>
      <c r="AY477" s="19" t="s">
        <v>136</v>
      </c>
      <c r="BE477" s="218">
        <f>IF(N477="základní",J477,0)</f>
        <v>0</v>
      </c>
      <c r="BF477" s="218">
        <f>IF(N477="snížená",J477,0)</f>
        <v>0</v>
      </c>
      <c r="BG477" s="218">
        <f>IF(N477="zákl. přenesená",J477,0)</f>
        <v>0</v>
      </c>
      <c r="BH477" s="218">
        <f>IF(N477="sníž. přenesená",J477,0)</f>
        <v>0</v>
      </c>
      <c r="BI477" s="218">
        <f>IF(N477="nulová",J477,0)</f>
        <v>0</v>
      </c>
      <c r="BJ477" s="19" t="s">
        <v>77</v>
      </c>
      <c r="BK477" s="218">
        <f>ROUND(I477*H477,2)</f>
        <v>0</v>
      </c>
      <c r="BL477" s="19" t="s">
        <v>221</v>
      </c>
      <c r="BM477" s="217" t="s">
        <v>859</v>
      </c>
    </row>
    <row r="478" s="2" customFormat="1">
      <c r="A478" s="40"/>
      <c r="B478" s="41"/>
      <c r="C478" s="42"/>
      <c r="D478" s="219" t="s">
        <v>145</v>
      </c>
      <c r="E478" s="42"/>
      <c r="F478" s="220" t="s">
        <v>860</v>
      </c>
      <c r="G478" s="42"/>
      <c r="H478" s="42"/>
      <c r="I478" s="221"/>
      <c r="J478" s="42"/>
      <c r="K478" s="42"/>
      <c r="L478" s="46"/>
      <c r="M478" s="222"/>
      <c r="N478" s="223"/>
      <c r="O478" s="86"/>
      <c r="P478" s="86"/>
      <c r="Q478" s="86"/>
      <c r="R478" s="86"/>
      <c r="S478" s="86"/>
      <c r="T478" s="87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145</v>
      </c>
      <c r="AU478" s="19" t="s">
        <v>79</v>
      </c>
    </row>
    <row r="479" s="2" customFormat="1" ht="16.5" customHeight="1">
      <c r="A479" s="40"/>
      <c r="B479" s="41"/>
      <c r="C479" s="206" t="s">
        <v>861</v>
      </c>
      <c r="D479" s="206" t="s">
        <v>138</v>
      </c>
      <c r="E479" s="207" t="s">
        <v>862</v>
      </c>
      <c r="F479" s="208" t="s">
        <v>863</v>
      </c>
      <c r="G479" s="209" t="s">
        <v>200</v>
      </c>
      <c r="H479" s="210">
        <v>60</v>
      </c>
      <c r="I479" s="211"/>
      <c r="J479" s="212">
        <f>ROUND(I479*H479,2)</f>
        <v>0</v>
      </c>
      <c r="K479" s="208" t="s">
        <v>225</v>
      </c>
      <c r="L479" s="46"/>
      <c r="M479" s="213" t="s">
        <v>19</v>
      </c>
      <c r="N479" s="214" t="s">
        <v>40</v>
      </c>
      <c r="O479" s="86"/>
      <c r="P479" s="215">
        <f>O479*H479</f>
        <v>0</v>
      </c>
      <c r="Q479" s="215">
        <v>0</v>
      </c>
      <c r="R479" s="215">
        <f>Q479*H479</f>
        <v>0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221</v>
      </c>
      <c r="AT479" s="217" t="s">
        <v>138</v>
      </c>
      <c r="AU479" s="217" t="s">
        <v>79</v>
      </c>
      <c r="AY479" s="19" t="s">
        <v>136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77</v>
      </c>
      <c r="BK479" s="218">
        <f>ROUND(I479*H479,2)</f>
        <v>0</v>
      </c>
      <c r="BL479" s="19" t="s">
        <v>221</v>
      </c>
      <c r="BM479" s="217" t="s">
        <v>864</v>
      </c>
    </row>
    <row r="480" s="2" customFormat="1">
      <c r="A480" s="40"/>
      <c r="B480" s="41"/>
      <c r="C480" s="42"/>
      <c r="D480" s="219" t="s">
        <v>145</v>
      </c>
      <c r="E480" s="42"/>
      <c r="F480" s="220" t="s">
        <v>865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145</v>
      </c>
      <c r="AU480" s="19" t="s">
        <v>79</v>
      </c>
    </row>
    <row r="481" s="2" customFormat="1" ht="24.15" customHeight="1">
      <c r="A481" s="40"/>
      <c r="B481" s="41"/>
      <c r="C481" s="206" t="s">
        <v>866</v>
      </c>
      <c r="D481" s="206" t="s">
        <v>138</v>
      </c>
      <c r="E481" s="207" t="s">
        <v>867</v>
      </c>
      <c r="F481" s="208" t="s">
        <v>868</v>
      </c>
      <c r="G481" s="209" t="s">
        <v>218</v>
      </c>
      <c r="H481" s="210">
        <v>5.7910000000000004</v>
      </c>
      <c r="I481" s="211"/>
      <c r="J481" s="212">
        <f>ROUND(I481*H481,2)</f>
        <v>0</v>
      </c>
      <c r="K481" s="208" t="s">
        <v>142</v>
      </c>
      <c r="L481" s="46"/>
      <c r="M481" s="213" t="s">
        <v>19</v>
      </c>
      <c r="N481" s="214" t="s">
        <v>40</v>
      </c>
      <c r="O481" s="86"/>
      <c r="P481" s="215">
        <f>O481*H481</f>
        <v>0</v>
      </c>
      <c r="Q481" s="215">
        <v>0</v>
      </c>
      <c r="R481" s="215">
        <f>Q481*H481</f>
        <v>0</v>
      </c>
      <c r="S481" s="215">
        <v>0</v>
      </c>
      <c r="T481" s="216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17" t="s">
        <v>221</v>
      </c>
      <c r="AT481" s="217" t="s">
        <v>138</v>
      </c>
      <c r="AU481" s="217" t="s">
        <v>79</v>
      </c>
      <c r="AY481" s="19" t="s">
        <v>136</v>
      </c>
      <c r="BE481" s="218">
        <f>IF(N481="základní",J481,0)</f>
        <v>0</v>
      </c>
      <c r="BF481" s="218">
        <f>IF(N481="snížená",J481,0)</f>
        <v>0</v>
      </c>
      <c r="BG481" s="218">
        <f>IF(N481="zákl. přenesená",J481,0)</f>
        <v>0</v>
      </c>
      <c r="BH481" s="218">
        <f>IF(N481="sníž. přenesená",J481,0)</f>
        <v>0</v>
      </c>
      <c r="BI481" s="218">
        <f>IF(N481="nulová",J481,0)</f>
        <v>0</v>
      </c>
      <c r="BJ481" s="19" t="s">
        <v>77</v>
      </c>
      <c r="BK481" s="218">
        <f>ROUND(I481*H481,2)</f>
        <v>0</v>
      </c>
      <c r="BL481" s="19" t="s">
        <v>221</v>
      </c>
      <c r="BM481" s="217" t="s">
        <v>869</v>
      </c>
    </row>
    <row r="482" s="2" customFormat="1">
      <c r="A482" s="40"/>
      <c r="B482" s="41"/>
      <c r="C482" s="42"/>
      <c r="D482" s="219" t="s">
        <v>145</v>
      </c>
      <c r="E482" s="42"/>
      <c r="F482" s="220" t="s">
        <v>870</v>
      </c>
      <c r="G482" s="42"/>
      <c r="H482" s="42"/>
      <c r="I482" s="221"/>
      <c r="J482" s="42"/>
      <c r="K482" s="42"/>
      <c r="L482" s="46"/>
      <c r="M482" s="222"/>
      <c r="N482" s="223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145</v>
      </c>
      <c r="AU482" s="19" t="s">
        <v>79</v>
      </c>
    </row>
    <row r="483" s="2" customFormat="1" ht="24.15" customHeight="1">
      <c r="A483" s="40"/>
      <c r="B483" s="41"/>
      <c r="C483" s="206" t="s">
        <v>871</v>
      </c>
      <c r="D483" s="206" t="s">
        <v>138</v>
      </c>
      <c r="E483" s="207" t="s">
        <v>872</v>
      </c>
      <c r="F483" s="208" t="s">
        <v>873</v>
      </c>
      <c r="G483" s="209" t="s">
        <v>218</v>
      </c>
      <c r="H483" s="210">
        <v>5.7910000000000004</v>
      </c>
      <c r="I483" s="211"/>
      <c r="J483" s="212">
        <f>ROUND(I483*H483,2)</f>
        <v>0</v>
      </c>
      <c r="K483" s="208" t="s">
        <v>142</v>
      </c>
      <c r="L483" s="46"/>
      <c r="M483" s="213" t="s">
        <v>19</v>
      </c>
      <c r="N483" s="214" t="s">
        <v>40</v>
      </c>
      <c r="O483" s="86"/>
      <c r="P483" s="215">
        <f>O483*H483</f>
        <v>0</v>
      </c>
      <c r="Q483" s="215">
        <v>0</v>
      </c>
      <c r="R483" s="215">
        <f>Q483*H483</f>
        <v>0</v>
      </c>
      <c r="S483" s="215">
        <v>0</v>
      </c>
      <c r="T483" s="216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17" t="s">
        <v>221</v>
      </c>
      <c r="AT483" s="217" t="s">
        <v>138</v>
      </c>
      <c r="AU483" s="217" t="s">
        <v>79</v>
      </c>
      <c r="AY483" s="19" t="s">
        <v>136</v>
      </c>
      <c r="BE483" s="218">
        <f>IF(N483="základní",J483,0)</f>
        <v>0</v>
      </c>
      <c r="BF483" s="218">
        <f>IF(N483="snížená",J483,0)</f>
        <v>0</v>
      </c>
      <c r="BG483" s="218">
        <f>IF(N483="zákl. přenesená",J483,0)</f>
        <v>0</v>
      </c>
      <c r="BH483" s="218">
        <f>IF(N483="sníž. přenesená",J483,0)</f>
        <v>0</v>
      </c>
      <c r="BI483" s="218">
        <f>IF(N483="nulová",J483,0)</f>
        <v>0</v>
      </c>
      <c r="BJ483" s="19" t="s">
        <v>77</v>
      </c>
      <c r="BK483" s="218">
        <f>ROUND(I483*H483,2)</f>
        <v>0</v>
      </c>
      <c r="BL483" s="19" t="s">
        <v>221</v>
      </c>
      <c r="BM483" s="217" t="s">
        <v>874</v>
      </c>
    </row>
    <row r="484" s="2" customFormat="1">
      <c r="A484" s="40"/>
      <c r="B484" s="41"/>
      <c r="C484" s="42"/>
      <c r="D484" s="219" t="s">
        <v>145</v>
      </c>
      <c r="E484" s="42"/>
      <c r="F484" s="220" t="s">
        <v>875</v>
      </c>
      <c r="G484" s="42"/>
      <c r="H484" s="42"/>
      <c r="I484" s="221"/>
      <c r="J484" s="42"/>
      <c r="K484" s="42"/>
      <c r="L484" s="46"/>
      <c r="M484" s="222"/>
      <c r="N484" s="223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145</v>
      </c>
      <c r="AU484" s="19" t="s">
        <v>79</v>
      </c>
    </row>
    <row r="485" s="12" customFormat="1" ht="22.8" customHeight="1">
      <c r="A485" s="12"/>
      <c r="B485" s="190"/>
      <c r="C485" s="191"/>
      <c r="D485" s="192" t="s">
        <v>68</v>
      </c>
      <c r="E485" s="204" t="s">
        <v>876</v>
      </c>
      <c r="F485" s="204" t="s">
        <v>877</v>
      </c>
      <c r="G485" s="191"/>
      <c r="H485" s="191"/>
      <c r="I485" s="194"/>
      <c r="J485" s="205">
        <f>BK485</f>
        <v>0</v>
      </c>
      <c r="K485" s="191"/>
      <c r="L485" s="196"/>
      <c r="M485" s="197"/>
      <c r="N485" s="198"/>
      <c r="O485" s="198"/>
      <c r="P485" s="199">
        <f>SUM(P486:P508)</f>
        <v>0</v>
      </c>
      <c r="Q485" s="198"/>
      <c r="R485" s="199">
        <f>SUM(R486:R508)</f>
        <v>4.7487167387000007</v>
      </c>
      <c r="S485" s="198"/>
      <c r="T485" s="200">
        <f>SUM(T486:T508)</f>
        <v>6.234</v>
      </c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R485" s="201" t="s">
        <v>79</v>
      </c>
      <c r="AT485" s="202" t="s">
        <v>68</v>
      </c>
      <c r="AU485" s="202" t="s">
        <v>77</v>
      </c>
      <c r="AY485" s="201" t="s">
        <v>136</v>
      </c>
      <c r="BK485" s="203">
        <f>SUM(BK486:BK508)</f>
        <v>0</v>
      </c>
    </row>
    <row r="486" s="2" customFormat="1" ht="16.5" customHeight="1">
      <c r="A486" s="40"/>
      <c r="B486" s="41"/>
      <c r="C486" s="206" t="s">
        <v>878</v>
      </c>
      <c r="D486" s="206" t="s">
        <v>138</v>
      </c>
      <c r="E486" s="207" t="s">
        <v>879</v>
      </c>
      <c r="F486" s="208" t="s">
        <v>880</v>
      </c>
      <c r="G486" s="209" t="s">
        <v>163</v>
      </c>
      <c r="H486" s="210">
        <v>137.40000000000001</v>
      </c>
      <c r="I486" s="211"/>
      <c r="J486" s="212">
        <f>ROUND(I486*H486,2)</f>
        <v>0</v>
      </c>
      <c r="K486" s="208" t="s">
        <v>225</v>
      </c>
      <c r="L486" s="46"/>
      <c r="M486" s="213" t="s">
        <v>19</v>
      </c>
      <c r="N486" s="214" t="s">
        <v>40</v>
      </c>
      <c r="O486" s="86"/>
      <c r="P486" s="215">
        <f>O486*H486</f>
        <v>0</v>
      </c>
      <c r="Q486" s="215">
        <v>1.0000000000000001E-05</v>
      </c>
      <c r="R486" s="215">
        <f>Q486*H486</f>
        <v>0.0013740000000000002</v>
      </c>
      <c r="S486" s="215">
        <v>0</v>
      </c>
      <c r="T486" s="216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17" t="s">
        <v>221</v>
      </c>
      <c r="AT486" s="217" t="s">
        <v>138</v>
      </c>
      <c r="AU486" s="217" t="s">
        <v>79</v>
      </c>
      <c r="AY486" s="19" t="s">
        <v>136</v>
      </c>
      <c r="BE486" s="218">
        <f>IF(N486="základní",J486,0)</f>
        <v>0</v>
      </c>
      <c r="BF486" s="218">
        <f>IF(N486="snížená",J486,0)</f>
        <v>0</v>
      </c>
      <c r="BG486" s="218">
        <f>IF(N486="zákl. přenesená",J486,0)</f>
        <v>0</v>
      </c>
      <c r="BH486" s="218">
        <f>IF(N486="sníž. přenesená",J486,0)</f>
        <v>0</v>
      </c>
      <c r="BI486" s="218">
        <f>IF(N486="nulová",J486,0)</f>
        <v>0</v>
      </c>
      <c r="BJ486" s="19" t="s">
        <v>77</v>
      </c>
      <c r="BK486" s="218">
        <f>ROUND(I486*H486,2)</f>
        <v>0</v>
      </c>
      <c r="BL486" s="19" t="s">
        <v>221</v>
      </c>
      <c r="BM486" s="217" t="s">
        <v>881</v>
      </c>
    </row>
    <row r="487" s="2" customFormat="1">
      <c r="A487" s="40"/>
      <c r="B487" s="41"/>
      <c r="C487" s="42"/>
      <c r="D487" s="219" t="s">
        <v>145</v>
      </c>
      <c r="E487" s="42"/>
      <c r="F487" s="220" t="s">
        <v>882</v>
      </c>
      <c r="G487" s="42"/>
      <c r="H487" s="42"/>
      <c r="I487" s="221"/>
      <c r="J487" s="42"/>
      <c r="K487" s="42"/>
      <c r="L487" s="46"/>
      <c r="M487" s="222"/>
      <c r="N487" s="223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145</v>
      </c>
      <c r="AU487" s="19" t="s">
        <v>79</v>
      </c>
    </row>
    <row r="488" s="13" customFormat="1">
      <c r="A488" s="13"/>
      <c r="B488" s="224"/>
      <c r="C488" s="225"/>
      <c r="D488" s="226" t="s">
        <v>176</v>
      </c>
      <c r="E488" s="227" t="s">
        <v>19</v>
      </c>
      <c r="F488" s="228" t="s">
        <v>883</v>
      </c>
      <c r="G488" s="225"/>
      <c r="H488" s="229">
        <v>137.40000000000001</v>
      </c>
      <c r="I488" s="230"/>
      <c r="J488" s="225"/>
      <c r="K488" s="225"/>
      <c r="L488" s="231"/>
      <c r="M488" s="232"/>
      <c r="N488" s="233"/>
      <c r="O488" s="233"/>
      <c r="P488" s="233"/>
      <c r="Q488" s="233"/>
      <c r="R488" s="233"/>
      <c r="S488" s="233"/>
      <c r="T488" s="234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5" t="s">
        <v>176</v>
      </c>
      <c r="AU488" s="235" t="s">
        <v>79</v>
      </c>
      <c r="AV488" s="13" t="s">
        <v>79</v>
      </c>
      <c r="AW488" s="13" t="s">
        <v>31</v>
      </c>
      <c r="AX488" s="13" t="s">
        <v>77</v>
      </c>
      <c r="AY488" s="235" t="s">
        <v>136</v>
      </c>
    </row>
    <row r="489" s="2" customFormat="1" ht="16.5" customHeight="1">
      <c r="A489" s="40"/>
      <c r="B489" s="41"/>
      <c r="C489" s="258" t="s">
        <v>884</v>
      </c>
      <c r="D489" s="258" t="s">
        <v>222</v>
      </c>
      <c r="E489" s="259" t="s">
        <v>885</v>
      </c>
      <c r="F489" s="260" t="s">
        <v>886</v>
      </c>
      <c r="G489" s="261" t="s">
        <v>163</v>
      </c>
      <c r="H489" s="262">
        <v>148.392</v>
      </c>
      <c r="I489" s="263"/>
      <c r="J489" s="264">
        <f>ROUND(I489*H489,2)</f>
        <v>0</v>
      </c>
      <c r="K489" s="260" t="s">
        <v>225</v>
      </c>
      <c r="L489" s="265"/>
      <c r="M489" s="266" t="s">
        <v>19</v>
      </c>
      <c r="N489" s="267" t="s">
        <v>40</v>
      </c>
      <c r="O489" s="86"/>
      <c r="P489" s="215">
        <f>O489*H489</f>
        <v>0</v>
      </c>
      <c r="Q489" s="215">
        <v>0.00020000000000000001</v>
      </c>
      <c r="R489" s="215">
        <f>Q489*H489</f>
        <v>0.029678400000000001</v>
      </c>
      <c r="S489" s="215">
        <v>0</v>
      </c>
      <c r="T489" s="216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7" t="s">
        <v>265</v>
      </c>
      <c r="AT489" s="217" t="s">
        <v>222</v>
      </c>
      <c r="AU489" s="217" t="s">
        <v>79</v>
      </c>
      <c r="AY489" s="19" t="s">
        <v>136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9" t="s">
        <v>77</v>
      </c>
      <c r="BK489" s="218">
        <f>ROUND(I489*H489,2)</f>
        <v>0</v>
      </c>
      <c r="BL489" s="19" t="s">
        <v>221</v>
      </c>
      <c r="BM489" s="217" t="s">
        <v>887</v>
      </c>
    </row>
    <row r="490" s="13" customFormat="1">
      <c r="A490" s="13"/>
      <c r="B490" s="224"/>
      <c r="C490" s="225"/>
      <c r="D490" s="226" t="s">
        <v>176</v>
      </c>
      <c r="E490" s="225"/>
      <c r="F490" s="228" t="s">
        <v>888</v>
      </c>
      <c r="G490" s="225"/>
      <c r="H490" s="229">
        <v>148.392</v>
      </c>
      <c r="I490" s="230"/>
      <c r="J490" s="225"/>
      <c r="K490" s="225"/>
      <c r="L490" s="231"/>
      <c r="M490" s="232"/>
      <c r="N490" s="233"/>
      <c r="O490" s="233"/>
      <c r="P490" s="233"/>
      <c r="Q490" s="233"/>
      <c r="R490" s="233"/>
      <c r="S490" s="233"/>
      <c r="T490" s="234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5" t="s">
        <v>176</v>
      </c>
      <c r="AU490" s="235" t="s">
        <v>79</v>
      </c>
      <c r="AV490" s="13" t="s">
        <v>79</v>
      </c>
      <c r="AW490" s="13" t="s">
        <v>4</v>
      </c>
      <c r="AX490" s="13" t="s">
        <v>77</v>
      </c>
      <c r="AY490" s="235" t="s">
        <v>136</v>
      </c>
    </row>
    <row r="491" s="2" customFormat="1" ht="24.15" customHeight="1">
      <c r="A491" s="40"/>
      <c r="B491" s="41"/>
      <c r="C491" s="206" t="s">
        <v>889</v>
      </c>
      <c r="D491" s="206" t="s">
        <v>138</v>
      </c>
      <c r="E491" s="207" t="s">
        <v>890</v>
      </c>
      <c r="F491" s="208" t="s">
        <v>891</v>
      </c>
      <c r="G491" s="209" t="s">
        <v>141</v>
      </c>
      <c r="H491" s="210">
        <v>262.50999999999999</v>
      </c>
      <c r="I491" s="211"/>
      <c r="J491" s="212">
        <f>ROUND(I491*H491,2)</f>
        <v>0</v>
      </c>
      <c r="K491" s="208" t="s">
        <v>142</v>
      </c>
      <c r="L491" s="46"/>
      <c r="M491" s="213" t="s">
        <v>19</v>
      </c>
      <c r="N491" s="214" t="s">
        <v>40</v>
      </c>
      <c r="O491" s="86"/>
      <c r="P491" s="215">
        <f>O491*H491</f>
        <v>0</v>
      </c>
      <c r="Q491" s="215">
        <v>0.017613558000000001</v>
      </c>
      <c r="R491" s="215">
        <f>Q491*H491</f>
        <v>4.6237351105800002</v>
      </c>
      <c r="S491" s="215">
        <v>0</v>
      </c>
      <c r="T491" s="216">
        <f>S491*H491</f>
        <v>0</v>
      </c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R491" s="217" t="s">
        <v>221</v>
      </c>
      <c r="AT491" s="217" t="s">
        <v>138</v>
      </c>
      <c r="AU491" s="217" t="s">
        <v>79</v>
      </c>
      <c r="AY491" s="19" t="s">
        <v>136</v>
      </c>
      <c r="BE491" s="218">
        <f>IF(N491="základní",J491,0)</f>
        <v>0</v>
      </c>
      <c r="BF491" s="218">
        <f>IF(N491="snížená",J491,0)</f>
        <v>0</v>
      </c>
      <c r="BG491" s="218">
        <f>IF(N491="zákl. přenesená",J491,0)</f>
        <v>0</v>
      </c>
      <c r="BH491" s="218">
        <f>IF(N491="sníž. přenesená",J491,0)</f>
        <v>0</v>
      </c>
      <c r="BI491" s="218">
        <f>IF(N491="nulová",J491,0)</f>
        <v>0</v>
      </c>
      <c r="BJ491" s="19" t="s">
        <v>77</v>
      </c>
      <c r="BK491" s="218">
        <f>ROUND(I491*H491,2)</f>
        <v>0</v>
      </c>
      <c r="BL491" s="19" t="s">
        <v>221</v>
      </c>
      <c r="BM491" s="217" t="s">
        <v>892</v>
      </c>
    </row>
    <row r="492" s="2" customFormat="1">
      <c r="A492" s="40"/>
      <c r="B492" s="41"/>
      <c r="C492" s="42"/>
      <c r="D492" s="219" t="s">
        <v>145</v>
      </c>
      <c r="E492" s="42"/>
      <c r="F492" s="220" t="s">
        <v>893</v>
      </c>
      <c r="G492" s="42"/>
      <c r="H492" s="42"/>
      <c r="I492" s="221"/>
      <c r="J492" s="42"/>
      <c r="K492" s="42"/>
      <c r="L492" s="46"/>
      <c r="M492" s="222"/>
      <c r="N492" s="223"/>
      <c r="O492" s="86"/>
      <c r="P492" s="86"/>
      <c r="Q492" s="86"/>
      <c r="R492" s="86"/>
      <c r="S492" s="86"/>
      <c r="T492" s="87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145</v>
      </c>
      <c r="AU492" s="19" t="s">
        <v>79</v>
      </c>
    </row>
    <row r="493" s="13" customFormat="1">
      <c r="A493" s="13"/>
      <c r="B493" s="224"/>
      <c r="C493" s="225"/>
      <c r="D493" s="226" t="s">
        <v>176</v>
      </c>
      <c r="E493" s="227" t="s">
        <v>19</v>
      </c>
      <c r="F493" s="228" t="s">
        <v>894</v>
      </c>
      <c r="G493" s="225"/>
      <c r="H493" s="229">
        <v>262.50999999999999</v>
      </c>
      <c r="I493" s="230"/>
      <c r="J493" s="225"/>
      <c r="K493" s="225"/>
      <c r="L493" s="231"/>
      <c r="M493" s="232"/>
      <c r="N493" s="233"/>
      <c r="O493" s="233"/>
      <c r="P493" s="233"/>
      <c r="Q493" s="233"/>
      <c r="R493" s="233"/>
      <c r="S493" s="233"/>
      <c r="T493" s="23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5" t="s">
        <v>176</v>
      </c>
      <c r="AU493" s="235" t="s">
        <v>79</v>
      </c>
      <c r="AV493" s="13" t="s">
        <v>79</v>
      </c>
      <c r="AW493" s="13" t="s">
        <v>31</v>
      </c>
      <c r="AX493" s="13" t="s">
        <v>69</v>
      </c>
      <c r="AY493" s="235" t="s">
        <v>136</v>
      </c>
    </row>
    <row r="494" s="14" customFormat="1">
      <c r="A494" s="14"/>
      <c r="B494" s="236"/>
      <c r="C494" s="237"/>
      <c r="D494" s="226" t="s">
        <v>176</v>
      </c>
      <c r="E494" s="238" t="s">
        <v>19</v>
      </c>
      <c r="F494" s="239" t="s">
        <v>178</v>
      </c>
      <c r="G494" s="237"/>
      <c r="H494" s="240">
        <v>262.50999999999999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6" t="s">
        <v>176</v>
      </c>
      <c r="AU494" s="246" t="s">
        <v>79</v>
      </c>
      <c r="AV494" s="14" t="s">
        <v>143</v>
      </c>
      <c r="AW494" s="14" t="s">
        <v>31</v>
      </c>
      <c r="AX494" s="14" t="s">
        <v>77</v>
      </c>
      <c r="AY494" s="246" t="s">
        <v>136</v>
      </c>
    </row>
    <row r="495" s="2" customFormat="1" ht="16.5" customHeight="1">
      <c r="A495" s="40"/>
      <c r="B495" s="41"/>
      <c r="C495" s="206" t="s">
        <v>683</v>
      </c>
      <c r="D495" s="206" t="s">
        <v>138</v>
      </c>
      <c r="E495" s="207" t="s">
        <v>895</v>
      </c>
      <c r="F495" s="208" t="s">
        <v>896</v>
      </c>
      <c r="G495" s="209" t="s">
        <v>141</v>
      </c>
      <c r="H495" s="210">
        <v>311.69999999999999</v>
      </c>
      <c r="I495" s="211"/>
      <c r="J495" s="212">
        <f>ROUND(I495*H495,2)</f>
        <v>0</v>
      </c>
      <c r="K495" s="208" t="s">
        <v>142</v>
      </c>
      <c r="L495" s="46"/>
      <c r="M495" s="213" t="s">
        <v>19</v>
      </c>
      <c r="N495" s="214" t="s">
        <v>40</v>
      </c>
      <c r="O495" s="86"/>
      <c r="P495" s="215">
        <f>O495*H495</f>
        <v>0</v>
      </c>
      <c r="Q495" s="215">
        <v>0</v>
      </c>
      <c r="R495" s="215">
        <f>Q495*H495</f>
        <v>0</v>
      </c>
      <c r="S495" s="215">
        <v>0.02</v>
      </c>
      <c r="T495" s="216">
        <f>S495*H495</f>
        <v>6.234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17" t="s">
        <v>221</v>
      </c>
      <c r="AT495" s="217" t="s">
        <v>138</v>
      </c>
      <c r="AU495" s="217" t="s">
        <v>79</v>
      </c>
      <c r="AY495" s="19" t="s">
        <v>136</v>
      </c>
      <c r="BE495" s="218">
        <f>IF(N495="základní",J495,0)</f>
        <v>0</v>
      </c>
      <c r="BF495" s="218">
        <f>IF(N495="snížená",J495,0)</f>
        <v>0</v>
      </c>
      <c r="BG495" s="218">
        <f>IF(N495="zákl. přenesená",J495,0)</f>
        <v>0</v>
      </c>
      <c r="BH495" s="218">
        <f>IF(N495="sníž. přenesená",J495,0)</f>
        <v>0</v>
      </c>
      <c r="BI495" s="218">
        <f>IF(N495="nulová",J495,0)</f>
        <v>0</v>
      </c>
      <c r="BJ495" s="19" t="s">
        <v>77</v>
      </c>
      <c r="BK495" s="218">
        <f>ROUND(I495*H495,2)</f>
        <v>0</v>
      </c>
      <c r="BL495" s="19" t="s">
        <v>221</v>
      </c>
      <c r="BM495" s="217" t="s">
        <v>897</v>
      </c>
    </row>
    <row r="496" s="2" customFormat="1">
      <c r="A496" s="40"/>
      <c r="B496" s="41"/>
      <c r="C496" s="42"/>
      <c r="D496" s="219" t="s">
        <v>145</v>
      </c>
      <c r="E496" s="42"/>
      <c r="F496" s="220" t="s">
        <v>898</v>
      </c>
      <c r="G496" s="42"/>
      <c r="H496" s="42"/>
      <c r="I496" s="221"/>
      <c r="J496" s="42"/>
      <c r="K496" s="42"/>
      <c r="L496" s="46"/>
      <c r="M496" s="222"/>
      <c r="N496" s="223"/>
      <c r="O496" s="86"/>
      <c r="P496" s="86"/>
      <c r="Q496" s="86"/>
      <c r="R496" s="86"/>
      <c r="S496" s="86"/>
      <c r="T496" s="87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145</v>
      </c>
      <c r="AU496" s="19" t="s">
        <v>79</v>
      </c>
    </row>
    <row r="497" s="13" customFormat="1">
      <c r="A497" s="13"/>
      <c r="B497" s="224"/>
      <c r="C497" s="225"/>
      <c r="D497" s="226" t="s">
        <v>176</v>
      </c>
      <c r="E497" s="227" t="s">
        <v>19</v>
      </c>
      <c r="F497" s="228" t="s">
        <v>899</v>
      </c>
      <c r="G497" s="225"/>
      <c r="H497" s="229">
        <v>311.69999999999999</v>
      </c>
      <c r="I497" s="230"/>
      <c r="J497" s="225"/>
      <c r="K497" s="225"/>
      <c r="L497" s="231"/>
      <c r="M497" s="232"/>
      <c r="N497" s="233"/>
      <c r="O497" s="233"/>
      <c r="P497" s="233"/>
      <c r="Q497" s="233"/>
      <c r="R497" s="233"/>
      <c r="S497" s="233"/>
      <c r="T497" s="23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5" t="s">
        <v>176</v>
      </c>
      <c r="AU497" s="235" t="s">
        <v>79</v>
      </c>
      <c r="AV497" s="13" t="s">
        <v>79</v>
      </c>
      <c r="AW497" s="13" t="s">
        <v>31</v>
      </c>
      <c r="AX497" s="13" t="s">
        <v>69</v>
      </c>
      <c r="AY497" s="235" t="s">
        <v>136</v>
      </c>
    </row>
    <row r="498" s="14" customFormat="1">
      <c r="A498" s="14"/>
      <c r="B498" s="236"/>
      <c r="C498" s="237"/>
      <c r="D498" s="226" t="s">
        <v>176</v>
      </c>
      <c r="E498" s="238" t="s">
        <v>19</v>
      </c>
      <c r="F498" s="239" t="s">
        <v>178</v>
      </c>
      <c r="G498" s="237"/>
      <c r="H498" s="240">
        <v>311.69999999999999</v>
      </c>
      <c r="I498" s="241"/>
      <c r="J498" s="237"/>
      <c r="K498" s="237"/>
      <c r="L498" s="242"/>
      <c r="M498" s="243"/>
      <c r="N498" s="244"/>
      <c r="O498" s="244"/>
      <c r="P498" s="244"/>
      <c r="Q498" s="244"/>
      <c r="R498" s="244"/>
      <c r="S498" s="244"/>
      <c r="T498" s="245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6" t="s">
        <v>176</v>
      </c>
      <c r="AU498" s="246" t="s">
        <v>79</v>
      </c>
      <c r="AV498" s="14" t="s">
        <v>143</v>
      </c>
      <c r="AW498" s="14" t="s">
        <v>31</v>
      </c>
      <c r="AX498" s="14" t="s">
        <v>77</v>
      </c>
      <c r="AY498" s="246" t="s">
        <v>136</v>
      </c>
    </row>
    <row r="499" s="2" customFormat="1" ht="16.5" customHeight="1">
      <c r="A499" s="40"/>
      <c r="B499" s="41"/>
      <c r="C499" s="206" t="s">
        <v>900</v>
      </c>
      <c r="D499" s="206" t="s">
        <v>138</v>
      </c>
      <c r="E499" s="207" t="s">
        <v>901</v>
      </c>
      <c r="F499" s="208" t="s">
        <v>902</v>
      </c>
      <c r="G499" s="209" t="s">
        <v>141</v>
      </c>
      <c r="H499" s="210">
        <v>262.50999999999999</v>
      </c>
      <c r="I499" s="211"/>
      <c r="J499" s="212">
        <f>ROUND(I499*H499,2)</f>
        <v>0</v>
      </c>
      <c r="K499" s="208" t="s">
        <v>142</v>
      </c>
      <c r="L499" s="46"/>
      <c r="M499" s="213" t="s">
        <v>19</v>
      </c>
      <c r="N499" s="214" t="s">
        <v>40</v>
      </c>
      <c r="O499" s="86"/>
      <c r="P499" s="215">
        <f>O499*H499</f>
        <v>0</v>
      </c>
      <c r="Q499" s="215">
        <v>0.00016249999999999999</v>
      </c>
      <c r="R499" s="215">
        <f>Q499*H499</f>
        <v>0.042657874999999998</v>
      </c>
      <c r="S499" s="215">
        <v>0</v>
      </c>
      <c r="T499" s="216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17" t="s">
        <v>221</v>
      </c>
      <c r="AT499" s="217" t="s">
        <v>138</v>
      </c>
      <c r="AU499" s="217" t="s">
        <v>79</v>
      </c>
      <c r="AY499" s="19" t="s">
        <v>136</v>
      </c>
      <c r="BE499" s="218">
        <f>IF(N499="základní",J499,0)</f>
        <v>0</v>
      </c>
      <c r="BF499" s="218">
        <f>IF(N499="snížená",J499,0)</f>
        <v>0</v>
      </c>
      <c r="BG499" s="218">
        <f>IF(N499="zákl. přenesená",J499,0)</f>
        <v>0</v>
      </c>
      <c r="BH499" s="218">
        <f>IF(N499="sníž. přenesená",J499,0)</f>
        <v>0</v>
      </c>
      <c r="BI499" s="218">
        <f>IF(N499="nulová",J499,0)</f>
        <v>0</v>
      </c>
      <c r="BJ499" s="19" t="s">
        <v>77</v>
      </c>
      <c r="BK499" s="218">
        <f>ROUND(I499*H499,2)</f>
        <v>0</v>
      </c>
      <c r="BL499" s="19" t="s">
        <v>221</v>
      </c>
      <c r="BM499" s="217" t="s">
        <v>903</v>
      </c>
    </row>
    <row r="500" s="2" customFormat="1">
      <c r="A500" s="40"/>
      <c r="B500" s="41"/>
      <c r="C500" s="42"/>
      <c r="D500" s="219" t="s">
        <v>145</v>
      </c>
      <c r="E500" s="42"/>
      <c r="F500" s="220" t="s">
        <v>904</v>
      </c>
      <c r="G500" s="42"/>
      <c r="H500" s="42"/>
      <c r="I500" s="221"/>
      <c r="J500" s="42"/>
      <c r="K500" s="42"/>
      <c r="L500" s="46"/>
      <c r="M500" s="222"/>
      <c r="N500" s="223"/>
      <c r="O500" s="86"/>
      <c r="P500" s="86"/>
      <c r="Q500" s="86"/>
      <c r="R500" s="86"/>
      <c r="S500" s="86"/>
      <c r="T500" s="87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145</v>
      </c>
      <c r="AU500" s="19" t="s">
        <v>79</v>
      </c>
    </row>
    <row r="501" s="2" customFormat="1" ht="24.15" customHeight="1">
      <c r="A501" s="40"/>
      <c r="B501" s="41"/>
      <c r="C501" s="206" t="s">
        <v>905</v>
      </c>
      <c r="D501" s="206" t="s">
        <v>138</v>
      </c>
      <c r="E501" s="207" t="s">
        <v>906</v>
      </c>
      <c r="F501" s="208" t="s">
        <v>907</v>
      </c>
      <c r="G501" s="209" t="s">
        <v>141</v>
      </c>
      <c r="H501" s="210">
        <v>262.50999999999999</v>
      </c>
      <c r="I501" s="211"/>
      <c r="J501" s="212">
        <f>ROUND(I501*H501,2)</f>
        <v>0</v>
      </c>
      <c r="K501" s="208" t="s">
        <v>142</v>
      </c>
      <c r="L501" s="46"/>
      <c r="M501" s="213" t="s">
        <v>19</v>
      </c>
      <c r="N501" s="214" t="s">
        <v>40</v>
      </c>
      <c r="O501" s="86"/>
      <c r="P501" s="215">
        <f>O501*H501</f>
        <v>0</v>
      </c>
      <c r="Q501" s="215">
        <v>0.000186</v>
      </c>
      <c r="R501" s="215">
        <f>Q501*H501</f>
        <v>0.04882686</v>
      </c>
      <c r="S501" s="215">
        <v>0</v>
      </c>
      <c r="T501" s="216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17" t="s">
        <v>221</v>
      </c>
      <c r="AT501" s="217" t="s">
        <v>138</v>
      </c>
      <c r="AU501" s="217" t="s">
        <v>79</v>
      </c>
      <c r="AY501" s="19" t="s">
        <v>136</v>
      </c>
      <c r="BE501" s="218">
        <f>IF(N501="základní",J501,0)</f>
        <v>0</v>
      </c>
      <c r="BF501" s="218">
        <f>IF(N501="snížená",J501,0)</f>
        <v>0</v>
      </c>
      <c r="BG501" s="218">
        <f>IF(N501="zákl. přenesená",J501,0)</f>
        <v>0</v>
      </c>
      <c r="BH501" s="218">
        <f>IF(N501="sníž. přenesená",J501,0)</f>
        <v>0</v>
      </c>
      <c r="BI501" s="218">
        <f>IF(N501="nulová",J501,0)</f>
        <v>0</v>
      </c>
      <c r="BJ501" s="19" t="s">
        <v>77</v>
      </c>
      <c r="BK501" s="218">
        <f>ROUND(I501*H501,2)</f>
        <v>0</v>
      </c>
      <c r="BL501" s="19" t="s">
        <v>221</v>
      </c>
      <c r="BM501" s="217" t="s">
        <v>908</v>
      </c>
    </row>
    <row r="502" s="2" customFormat="1">
      <c r="A502" s="40"/>
      <c r="B502" s="41"/>
      <c r="C502" s="42"/>
      <c r="D502" s="219" t="s">
        <v>145</v>
      </c>
      <c r="E502" s="42"/>
      <c r="F502" s="220" t="s">
        <v>909</v>
      </c>
      <c r="G502" s="42"/>
      <c r="H502" s="42"/>
      <c r="I502" s="221"/>
      <c r="J502" s="42"/>
      <c r="K502" s="42"/>
      <c r="L502" s="46"/>
      <c r="M502" s="222"/>
      <c r="N502" s="223"/>
      <c r="O502" s="86"/>
      <c r="P502" s="86"/>
      <c r="Q502" s="86"/>
      <c r="R502" s="86"/>
      <c r="S502" s="86"/>
      <c r="T502" s="87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145</v>
      </c>
      <c r="AU502" s="19" t="s">
        <v>79</v>
      </c>
    </row>
    <row r="503" s="2" customFormat="1" ht="16.5" customHeight="1">
      <c r="A503" s="40"/>
      <c r="B503" s="41"/>
      <c r="C503" s="206" t="s">
        <v>910</v>
      </c>
      <c r="D503" s="206" t="s">
        <v>138</v>
      </c>
      <c r="E503" s="207" t="s">
        <v>911</v>
      </c>
      <c r="F503" s="208" t="s">
        <v>912</v>
      </c>
      <c r="G503" s="209" t="s">
        <v>141</v>
      </c>
      <c r="H503" s="210">
        <v>262.50999999999999</v>
      </c>
      <c r="I503" s="211"/>
      <c r="J503" s="212">
        <f>ROUND(I503*H503,2)</f>
        <v>0</v>
      </c>
      <c r="K503" s="208" t="s">
        <v>142</v>
      </c>
      <c r="L503" s="46"/>
      <c r="M503" s="213" t="s">
        <v>19</v>
      </c>
      <c r="N503" s="214" t="s">
        <v>40</v>
      </c>
      <c r="O503" s="86"/>
      <c r="P503" s="215">
        <f>O503*H503</f>
        <v>0</v>
      </c>
      <c r="Q503" s="215">
        <v>9.312E-06</v>
      </c>
      <c r="R503" s="215">
        <f>Q503*H503</f>
        <v>0.0024444931199999998</v>
      </c>
      <c r="S503" s="215">
        <v>0</v>
      </c>
      <c r="T503" s="216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17" t="s">
        <v>221</v>
      </c>
      <c r="AT503" s="217" t="s">
        <v>138</v>
      </c>
      <c r="AU503" s="217" t="s">
        <v>79</v>
      </c>
      <c r="AY503" s="19" t="s">
        <v>136</v>
      </c>
      <c r="BE503" s="218">
        <f>IF(N503="základní",J503,0)</f>
        <v>0</v>
      </c>
      <c r="BF503" s="218">
        <f>IF(N503="snížená",J503,0)</f>
        <v>0</v>
      </c>
      <c r="BG503" s="218">
        <f>IF(N503="zákl. přenesená",J503,0)</f>
        <v>0</v>
      </c>
      <c r="BH503" s="218">
        <f>IF(N503="sníž. přenesená",J503,0)</f>
        <v>0</v>
      </c>
      <c r="BI503" s="218">
        <f>IF(N503="nulová",J503,0)</f>
        <v>0</v>
      </c>
      <c r="BJ503" s="19" t="s">
        <v>77</v>
      </c>
      <c r="BK503" s="218">
        <f>ROUND(I503*H503,2)</f>
        <v>0</v>
      </c>
      <c r="BL503" s="19" t="s">
        <v>221</v>
      </c>
      <c r="BM503" s="217" t="s">
        <v>913</v>
      </c>
    </row>
    <row r="504" s="2" customFormat="1">
      <c r="A504" s="40"/>
      <c r="B504" s="41"/>
      <c r="C504" s="42"/>
      <c r="D504" s="219" t="s">
        <v>145</v>
      </c>
      <c r="E504" s="42"/>
      <c r="F504" s="220" t="s">
        <v>914</v>
      </c>
      <c r="G504" s="42"/>
      <c r="H504" s="42"/>
      <c r="I504" s="221"/>
      <c r="J504" s="42"/>
      <c r="K504" s="42"/>
      <c r="L504" s="46"/>
      <c r="M504" s="222"/>
      <c r="N504" s="223"/>
      <c r="O504" s="86"/>
      <c r="P504" s="86"/>
      <c r="Q504" s="86"/>
      <c r="R504" s="86"/>
      <c r="S504" s="86"/>
      <c r="T504" s="87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145</v>
      </c>
      <c r="AU504" s="19" t="s">
        <v>79</v>
      </c>
    </row>
    <row r="505" s="2" customFormat="1" ht="24.15" customHeight="1">
      <c r="A505" s="40"/>
      <c r="B505" s="41"/>
      <c r="C505" s="206" t="s">
        <v>915</v>
      </c>
      <c r="D505" s="206" t="s">
        <v>138</v>
      </c>
      <c r="E505" s="207" t="s">
        <v>916</v>
      </c>
      <c r="F505" s="208" t="s">
        <v>917</v>
      </c>
      <c r="G505" s="209" t="s">
        <v>218</v>
      </c>
      <c r="H505" s="210">
        <v>4.7489999999999997</v>
      </c>
      <c r="I505" s="211"/>
      <c r="J505" s="212">
        <f>ROUND(I505*H505,2)</f>
        <v>0</v>
      </c>
      <c r="K505" s="208" t="s">
        <v>142</v>
      </c>
      <c r="L505" s="46"/>
      <c r="M505" s="213" t="s">
        <v>19</v>
      </c>
      <c r="N505" s="214" t="s">
        <v>40</v>
      </c>
      <c r="O505" s="86"/>
      <c r="P505" s="215">
        <f>O505*H505</f>
        <v>0</v>
      </c>
      <c r="Q505" s="215">
        <v>0</v>
      </c>
      <c r="R505" s="215">
        <f>Q505*H505</f>
        <v>0</v>
      </c>
      <c r="S505" s="215">
        <v>0</v>
      </c>
      <c r="T505" s="216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17" t="s">
        <v>221</v>
      </c>
      <c r="AT505" s="217" t="s">
        <v>138</v>
      </c>
      <c r="AU505" s="217" t="s">
        <v>79</v>
      </c>
      <c r="AY505" s="19" t="s">
        <v>136</v>
      </c>
      <c r="BE505" s="218">
        <f>IF(N505="základní",J505,0)</f>
        <v>0</v>
      </c>
      <c r="BF505" s="218">
        <f>IF(N505="snížená",J505,0)</f>
        <v>0</v>
      </c>
      <c r="BG505" s="218">
        <f>IF(N505="zákl. přenesená",J505,0)</f>
        <v>0</v>
      </c>
      <c r="BH505" s="218">
        <f>IF(N505="sníž. přenesená",J505,0)</f>
        <v>0</v>
      </c>
      <c r="BI505" s="218">
        <f>IF(N505="nulová",J505,0)</f>
        <v>0</v>
      </c>
      <c r="BJ505" s="19" t="s">
        <v>77</v>
      </c>
      <c r="BK505" s="218">
        <f>ROUND(I505*H505,2)</f>
        <v>0</v>
      </c>
      <c r="BL505" s="19" t="s">
        <v>221</v>
      </c>
      <c r="BM505" s="217" t="s">
        <v>918</v>
      </c>
    </row>
    <row r="506" s="2" customFormat="1">
      <c r="A506" s="40"/>
      <c r="B506" s="41"/>
      <c r="C506" s="42"/>
      <c r="D506" s="219" t="s">
        <v>145</v>
      </c>
      <c r="E506" s="42"/>
      <c r="F506" s="220" t="s">
        <v>919</v>
      </c>
      <c r="G506" s="42"/>
      <c r="H506" s="42"/>
      <c r="I506" s="221"/>
      <c r="J506" s="42"/>
      <c r="K506" s="42"/>
      <c r="L506" s="46"/>
      <c r="M506" s="222"/>
      <c r="N506" s="223"/>
      <c r="O506" s="86"/>
      <c r="P506" s="86"/>
      <c r="Q506" s="86"/>
      <c r="R506" s="86"/>
      <c r="S506" s="86"/>
      <c r="T506" s="87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145</v>
      </c>
      <c r="AU506" s="19" t="s">
        <v>79</v>
      </c>
    </row>
    <row r="507" s="2" customFormat="1" ht="24.15" customHeight="1">
      <c r="A507" s="40"/>
      <c r="B507" s="41"/>
      <c r="C507" s="206" t="s">
        <v>920</v>
      </c>
      <c r="D507" s="206" t="s">
        <v>138</v>
      </c>
      <c r="E507" s="207" t="s">
        <v>921</v>
      </c>
      <c r="F507" s="208" t="s">
        <v>922</v>
      </c>
      <c r="G507" s="209" t="s">
        <v>218</v>
      </c>
      <c r="H507" s="210">
        <v>4.7489999999999997</v>
      </c>
      <c r="I507" s="211"/>
      <c r="J507" s="212">
        <f>ROUND(I507*H507,2)</f>
        <v>0</v>
      </c>
      <c r="K507" s="208" t="s">
        <v>142</v>
      </c>
      <c r="L507" s="46"/>
      <c r="M507" s="213" t="s">
        <v>19</v>
      </c>
      <c r="N507" s="214" t="s">
        <v>40</v>
      </c>
      <c r="O507" s="86"/>
      <c r="P507" s="215">
        <f>O507*H507</f>
        <v>0</v>
      </c>
      <c r="Q507" s="215">
        <v>0</v>
      </c>
      <c r="R507" s="215">
        <f>Q507*H507</f>
        <v>0</v>
      </c>
      <c r="S507" s="215">
        <v>0</v>
      </c>
      <c r="T507" s="216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17" t="s">
        <v>221</v>
      </c>
      <c r="AT507" s="217" t="s">
        <v>138</v>
      </c>
      <c r="AU507" s="217" t="s">
        <v>79</v>
      </c>
      <c r="AY507" s="19" t="s">
        <v>136</v>
      </c>
      <c r="BE507" s="218">
        <f>IF(N507="základní",J507,0)</f>
        <v>0</v>
      </c>
      <c r="BF507" s="218">
        <f>IF(N507="snížená",J507,0)</f>
        <v>0</v>
      </c>
      <c r="BG507" s="218">
        <f>IF(N507="zákl. přenesená",J507,0)</f>
        <v>0</v>
      </c>
      <c r="BH507" s="218">
        <f>IF(N507="sníž. přenesená",J507,0)</f>
        <v>0</v>
      </c>
      <c r="BI507" s="218">
        <f>IF(N507="nulová",J507,0)</f>
        <v>0</v>
      </c>
      <c r="BJ507" s="19" t="s">
        <v>77</v>
      </c>
      <c r="BK507" s="218">
        <f>ROUND(I507*H507,2)</f>
        <v>0</v>
      </c>
      <c r="BL507" s="19" t="s">
        <v>221</v>
      </c>
      <c r="BM507" s="217" t="s">
        <v>923</v>
      </c>
    </row>
    <row r="508" s="2" customFormat="1">
      <c r="A508" s="40"/>
      <c r="B508" s="41"/>
      <c r="C508" s="42"/>
      <c r="D508" s="219" t="s">
        <v>145</v>
      </c>
      <c r="E508" s="42"/>
      <c r="F508" s="220" t="s">
        <v>924</v>
      </c>
      <c r="G508" s="42"/>
      <c r="H508" s="42"/>
      <c r="I508" s="221"/>
      <c r="J508" s="42"/>
      <c r="K508" s="42"/>
      <c r="L508" s="46"/>
      <c r="M508" s="222"/>
      <c r="N508" s="223"/>
      <c r="O508" s="86"/>
      <c r="P508" s="86"/>
      <c r="Q508" s="86"/>
      <c r="R508" s="86"/>
      <c r="S508" s="86"/>
      <c r="T508" s="87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145</v>
      </c>
      <c r="AU508" s="19" t="s">
        <v>79</v>
      </c>
    </row>
    <row r="509" s="12" customFormat="1" ht="22.8" customHeight="1">
      <c r="A509" s="12"/>
      <c r="B509" s="190"/>
      <c r="C509" s="191"/>
      <c r="D509" s="192" t="s">
        <v>68</v>
      </c>
      <c r="E509" s="204" t="s">
        <v>925</v>
      </c>
      <c r="F509" s="204" t="s">
        <v>926</v>
      </c>
      <c r="G509" s="191"/>
      <c r="H509" s="191"/>
      <c r="I509" s="194"/>
      <c r="J509" s="205">
        <f>BK509</f>
        <v>0</v>
      </c>
      <c r="K509" s="191"/>
      <c r="L509" s="196"/>
      <c r="M509" s="197"/>
      <c r="N509" s="198"/>
      <c r="O509" s="198"/>
      <c r="P509" s="199">
        <f>SUM(P510:P513)</f>
        <v>0</v>
      </c>
      <c r="Q509" s="198"/>
      <c r="R509" s="199">
        <f>SUM(R510:R513)</f>
        <v>0</v>
      </c>
      <c r="S509" s="198"/>
      <c r="T509" s="200">
        <f>SUM(T510:T513)</f>
        <v>0.065500000000000003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01" t="s">
        <v>79</v>
      </c>
      <c r="AT509" s="202" t="s">
        <v>68</v>
      </c>
      <c r="AU509" s="202" t="s">
        <v>77</v>
      </c>
      <c r="AY509" s="201" t="s">
        <v>136</v>
      </c>
      <c r="BK509" s="203">
        <f>SUM(BK510:BK513)</f>
        <v>0</v>
      </c>
    </row>
    <row r="510" s="2" customFormat="1" ht="16.5" customHeight="1">
      <c r="A510" s="40"/>
      <c r="B510" s="41"/>
      <c r="C510" s="206" t="s">
        <v>927</v>
      </c>
      <c r="D510" s="206" t="s">
        <v>138</v>
      </c>
      <c r="E510" s="207" t="s">
        <v>928</v>
      </c>
      <c r="F510" s="208" t="s">
        <v>929</v>
      </c>
      <c r="G510" s="209" t="s">
        <v>141</v>
      </c>
      <c r="H510" s="210">
        <v>26.199999999999999</v>
      </c>
      <c r="I510" s="211"/>
      <c r="J510" s="212">
        <f>ROUND(I510*H510,2)</f>
        <v>0</v>
      </c>
      <c r="K510" s="208" t="s">
        <v>142</v>
      </c>
      <c r="L510" s="46"/>
      <c r="M510" s="213" t="s">
        <v>19</v>
      </c>
      <c r="N510" s="214" t="s">
        <v>40</v>
      </c>
      <c r="O510" s="86"/>
      <c r="P510" s="215">
        <f>O510*H510</f>
        <v>0</v>
      </c>
      <c r="Q510" s="215">
        <v>0</v>
      </c>
      <c r="R510" s="215">
        <f>Q510*H510</f>
        <v>0</v>
      </c>
      <c r="S510" s="215">
        <v>0.0025000000000000001</v>
      </c>
      <c r="T510" s="216">
        <f>S510*H510</f>
        <v>0.065500000000000003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17" t="s">
        <v>221</v>
      </c>
      <c r="AT510" s="217" t="s">
        <v>138</v>
      </c>
      <c r="AU510" s="217" t="s">
        <v>79</v>
      </c>
      <c r="AY510" s="19" t="s">
        <v>136</v>
      </c>
      <c r="BE510" s="218">
        <f>IF(N510="základní",J510,0)</f>
        <v>0</v>
      </c>
      <c r="BF510" s="218">
        <f>IF(N510="snížená",J510,0)</f>
        <v>0</v>
      </c>
      <c r="BG510" s="218">
        <f>IF(N510="zákl. přenesená",J510,0)</f>
        <v>0</v>
      </c>
      <c r="BH510" s="218">
        <f>IF(N510="sníž. přenesená",J510,0)</f>
        <v>0</v>
      </c>
      <c r="BI510" s="218">
        <f>IF(N510="nulová",J510,0)</f>
        <v>0</v>
      </c>
      <c r="BJ510" s="19" t="s">
        <v>77</v>
      </c>
      <c r="BK510" s="218">
        <f>ROUND(I510*H510,2)</f>
        <v>0</v>
      </c>
      <c r="BL510" s="19" t="s">
        <v>221</v>
      </c>
      <c r="BM510" s="217" t="s">
        <v>930</v>
      </c>
    </row>
    <row r="511" s="2" customFormat="1">
      <c r="A511" s="40"/>
      <c r="B511" s="41"/>
      <c r="C511" s="42"/>
      <c r="D511" s="219" t="s">
        <v>145</v>
      </c>
      <c r="E511" s="42"/>
      <c r="F511" s="220" t="s">
        <v>931</v>
      </c>
      <c r="G511" s="42"/>
      <c r="H511" s="42"/>
      <c r="I511" s="221"/>
      <c r="J511" s="42"/>
      <c r="K511" s="42"/>
      <c r="L511" s="46"/>
      <c r="M511" s="222"/>
      <c r="N511" s="223"/>
      <c r="O511" s="86"/>
      <c r="P511" s="86"/>
      <c r="Q511" s="86"/>
      <c r="R511" s="86"/>
      <c r="S511" s="86"/>
      <c r="T511" s="87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145</v>
      </c>
      <c r="AU511" s="19" t="s">
        <v>79</v>
      </c>
    </row>
    <row r="512" s="13" customFormat="1">
      <c r="A512" s="13"/>
      <c r="B512" s="224"/>
      <c r="C512" s="225"/>
      <c r="D512" s="226" t="s">
        <v>176</v>
      </c>
      <c r="E512" s="227" t="s">
        <v>19</v>
      </c>
      <c r="F512" s="228" t="s">
        <v>932</v>
      </c>
      <c r="G512" s="225"/>
      <c r="H512" s="229">
        <v>26.199999999999999</v>
      </c>
      <c r="I512" s="230"/>
      <c r="J512" s="225"/>
      <c r="K512" s="225"/>
      <c r="L512" s="231"/>
      <c r="M512" s="232"/>
      <c r="N512" s="233"/>
      <c r="O512" s="233"/>
      <c r="P512" s="233"/>
      <c r="Q512" s="233"/>
      <c r="R512" s="233"/>
      <c r="S512" s="233"/>
      <c r="T512" s="234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5" t="s">
        <v>176</v>
      </c>
      <c r="AU512" s="235" t="s">
        <v>79</v>
      </c>
      <c r="AV512" s="13" t="s">
        <v>79</v>
      </c>
      <c r="AW512" s="13" t="s">
        <v>31</v>
      </c>
      <c r="AX512" s="13" t="s">
        <v>69</v>
      </c>
      <c r="AY512" s="235" t="s">
        <v>136</v>
      </c>
    </row>
    <row r="513" s="14" customFormat="1">
      <c r="A513" s="14"/>
      <c r="B513" s="236"/>
      <c r="C513" s="237"/>
      <c r="D513" s="226" t="s">
        <v>176</v>
      </c>
      <c r="E513" s="238" t="s">
        <v>19</v>
      </c>
      <c r="F513" s="239" t="s">
        <v>178</v>
      </c>
      <c r="G513" s="237"/>
      <c r="H513" s="240">
        <v>26.199999999999999</v>
      </c>
      <c r="I513" s="241"/>
      <c r="J513" s="237"/>
      <c r="K513" s="237"/>
      <c r="L513" s="242"/>
      <c r="M513" s="243"/>
      <c r="N513" s="244"/>
      <c r="O513" s="244"/>
      <c r="P513" s="244"/>
      <c r="Q513" s="244"/>
      <c r="R513" s="244"/>
      <c r="S513" s="244"/>
      <c r="T513" s="245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6" t="s">
        <v>176</v>
      </c>
      <c r="AU513" s="246" t="s">
        <v>79</v>
      </c>
      <c r="AV513" s="14" t="s">
        <v>143</v>
      </c>
      <c r="AW513" s="14" t="s">
        <v>31</v>
      </c>
      <c r="AX513" s="14" t="s">
        <v>77</v>
      </c>
      <c r="AY513" s="246" t="s">
        <v>136</v>
      </c>
    </row>
    <row r="514" s="12" customFormat="1" ht="22.8" customHeight="1">
      <c r="A514" s="12"/>
      <c r="B514" s="190"/>
      <c r="C514" s="191"/>
      <c r="D514" s="192" t="s">
        <v>68</v>
      </c>
      <c r="E514" s="204" t="s">
        <v>933</v>
      </c>
      <c r="F514" s="204" t="s">
        <v>934</v>
      </c>
      <c r="G514" s="191"/>
      <c r="H514" s="191"/>
      <c r="I514" s="194"/>
      <c r="J514" s="205">
        <f>BK514</f>
        <v>0</v>
      </c>
      <c r="K514" s="191"/>
      <c r="L514" s="196"/>
      <c r="M514" s="197"/>
      <c r="N514" s="198"/>
      <c r="O514" s="198"/>
      <c r="P514" s="199">
        <f>SUM(P515:P531)</f>
        <v>0</v>
      </c>
      <c r="Q514" s="198"/>
      <c r="R514" s="199">
        <f>SUM(R515:R531)</f>
        <v>0.21305914955999999</v>
      </c>
      <c r="S514" s="198"/>
      <c r="T514" s="200">
        <f>SUM(T515:T531)</f>
        <v>0</v>
      </c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R514" s="201" t="s">
        <v>79</v>
      </c>
      <c r="AT514" s="202" t="s">
        <v>68</v>
      </c>
      <c r="AU514" s="202" t="s">
        <v>77</v>
      </c>
      <c r="AY514" s="201" t="s">
        <v>136</v>
      </c>
      <c r="BK514" s="203">
        <f>SUM(BK515:BK531)</f>
        <v>0</v>
      </c>
    </row>
    <row r="515" s="2" customFormat="1" ht="16.5" customHeight="1">
      <c r="A515" s="40"/>
      <c r="B515" s="41"/>
      <c r="C515" s="206" t="s">
        <v>935</v>
      </c>
      <c r="D515" s="206" t="s">
        <v>138</v>
      </c>
      <c r="E515" s="207" t="s">
        <v>936</v>
      </c>
      <c r="F515" s="208" t="s">
        <v>937</v>
      </c>
      <c r="G515" s="209" t="s">
        <v>141</v>
      </c>
      <c r="H515" s="210">
        <v>503.43599999999998</v>
      </c>
      <c r="I515" s="211"/>
      <c r="J515" s="212">
        <f>ROUND(I515*H515,2)</f>
        <v>0</v>
      </c>
      <c r="K515" s="208" t="s">
        <v>142</v>
      </c>
      <c r="L515" s="46"/>
      <c r="M515" s="213" t="s">
        <v>19</v>
      </c>
      <c r="N515" s="214" t="s">
        <v>40</v>
      </c>
      <c r="O515" s="86"/>
      <c r="P515" s="215">
        <f>O515*H515</f>
        <v>0</v>
      </c>
      <c r="Q515" s="215">
        <v>0</v>
      </c>
      <c r="R515" s="215">
        <f>Q515*H515</f>
        <v>0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221</v>
      </c>
      <c r="AT515" s="217" t="s">
        <v>138</v>
      </c>
      <c r="AU515" s="217" t="s">
        <v>79</v>
      </c>
      <c r="AY515" s="19" t="s">
        <v>136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77</v>
      </c>
      <c r="BK515" s="218">
        <f>ROUND(I515*H515,2)</f>
        <v>0</v>
      </c>
      <c r="BL515" s="19" t="s">
        <v>221</v>
      </c>
      <c r="BM515" s="217" t="s">
        <v>938</v>
      </c>
    </row>
    <row r="516" s="2" customFormat="1">
      <c r="A516" s="40"/>
      <c r="B516" s="41"/>
      <c r="C516" s="42"/>
      <c r="D516" s="219" t="s">
        <v>145</v>
      </c>
      <c r="E516" s="42"/>
      <c r="F516" s="220" t="s">
        <v>939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145</v>
      </c>
      <c r="AU516" s="19" t="s">
        <v>79</v>
      </c>
    </row>
    <row r="517" s="13" customFormat="1">
      <c r="A517" s="13"/>
      <c r="B517" s="224"/>
      <c r="C517" s="225"/>
      <c r="D517" s="226" t="s">
        <v>176</v>
      </c>
      <c r="E517" s="227" t="s">
        <v>19</v>
      </c>
      <c r="F517" s="228" t="s">
        <v>940</v>
      </c>
      <c r="G517" s="225"/>
      <c r="H517" s="229">
        <v>503.43599999999998</v>
      </c>
      <c r="I517" s="230"/>
      <c r="J517" s="225"/>
      <c r="K517" s="225"/>
      <c r="L517" s="231"/>
      <c r="M517" s="232"/>
      <c r="N517" s="233"/>
      <c r="O517" s="233"/>
      <c r="P517" s="233"/>
      <c r="Q517" s="233"/>
      <c r="R517" s="233"/>
      <c r="S517" s="233"/>
      <c r="T517" s="234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35" t="s">
        <v>176</v>
      </c>
      <c r="AU517" s="235" t="s">
        <v>79</v>
      </c>
      <c r="AV517" s="13" t="s">
        <v>79</v>
      </c>
      <c r="AW517" s="13" t="s">
        <v>31</v>
      </c>
      <c r="AX517" s="13" t="s">
        <v>69</v>
      </c>
      <c r="AY517" s="235" t="s">
        <v>136</v>
      </c>
    </row>
    <row r="518" s="14" customFormat="1">
      <c r="A518" s="14"/>
      <c r="B518" s="236"/>
      <c r="C518" s="237"/>
      <c r="D518" s="226" t="s">
        <v>176</v>
      </c>
      <c r="E518" s="238" t="s">
        <v>19</v>
      </c>
      <c r="F518" s="239" t="s">
        <v>178</v>
      </c>
      <c r="G518" s="237"/>
      <c r="H518" s="240">
        <v>503.43599999999998</v>
      </c>
      <c r="I518" s="241"/>
      <c r="J518" s="237"/>
      <c r="K518" s="237"/>
      <c r="L518" s="242"/>
      <c r="M518" s="243"/>
      <c r="N518" s="244"/>
      <c r="O518" s="244"/>
      <c r="P518" s="244"/>
      <c r="Q518" s="244"/>
      <c r="R518" s="244"/>
      <c r="S518" s="244"/>
      <c r="T518" s="245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6" t="s">
        <v>176</v>
      </c>
      <c r="AU518" s="246" t="s">
        <v>79</v>
      </c>
      <c r="AV518" s="14" t="s">
        <v>143</v>
      </c>
      <c r="AW518" s="14" t="s">
        <v>31</v>
      </c>
      <c r="AX518" s="14" t="s">
        <v>77</v>
      </c>
      <c r="AY518" s="246" t="s">
        <v>136</v>
      </c>
    </row>
    <row r="519" s="2" customFormat="1" ht="16.5" customHeight="1">
      <c r="A519" s="40"/>
      <c r="B519" s="41"/>
      <c r="C519" s="206" t="s">
        <v>941</v>
      </c>
      <c r="D519" s="206" t="s">
        <v>138</v>
      </c>
      <c r="E519" s="207" t="s">
        <v>942</v>
      </c>
      <c r="F519" s="208" t="s">
        <v>943</v>
      </c>
      <c r="G519" s="209" t="s">
        <v>141</v>
      </c>
      <c r="H519" s="210">
        <v>503.43599999999998</v>
      </c>
      <c r="I519" s="211"/>
      <c r="J519" s="212">
        <f>ROUND(I519*H519,2)</f>
        <v>0</v>
      </c>
      <c r="K519" s="208" t="s">
        <v>142</v>
      </c>
      <c r="L519" s="46"/>
      <c r="M519" s="213" t="s">
        <v>19</v>
      </c>
      <c r="N519" s="214" t="s">
        <v>40</v>
      </c>
      <c r="O519" s="86"/>
      <c r="P519" s="215">
        <f>O519*H519</f>
        <v>0</v>
      </c>
      <c r="Q519" s="215">
        <v>0.00017249999999999999</v>
      </c>
      <c r="R519" s="215">
        <f>Q519*H519</f>
        <v>0.08684270999999999</v>
      </c>
      <c r="S519" s="215">
        <v>0</v>
      </c>
      <c r="T519" s="216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17" t="s">
        <v>221</v>
      </c>
      <c r="AT519" s="217" t="s">
        <v>138</v>
      </c>
      <c r="AU519" s="217" t="s">
        <v>79</v>
      </c>
      <c r="AY519" s="19" t="s">
        <v>136</v>
      </c>
      <c r="BE519" s="218">
        <f>IF(N519="základní",J519,0)</f>
        <v>0</v>
      </c>
      <c r="BF519" s="218">
        <f>IF(N519="snížená",J519,0)</f>
        <v>0</v>
      </c>
      <c r="BG519" s="218">
        <f>IF(N519="zákl. přenesená",J519,0)</f>
        <v>0</v>
      </c>
      <c r="BH519" s="218">
        <f>IF(N519="sníž. přenesená",J519,0)</f>
        <v>0</v>
      </c>
      <c r="BI519" s="218">
        <f>IF(N519="nulová",J519,0)</f>
        <v>0</v>
      </c>
      <c r="BJ519" s="19" t="s">
        <v>77</v>
      </c>
      <c r="BK519" s="218">
        <f>ROUND(I519*H519,2)</f>
        <v>0</v>
      </c>
      <c r="BL519" s="19" t="s">
        <v>221</v>
      </c>
      <c r="BM519" s="217" t="s">
        <v>944</v>
      </c>
    </row>
    <row r="520" s="2" customFormat="1">
      <c r="A520" s="40"/>
      <c r="B520" s="41"/>
      <c r="C520" s="42"/>
      <c r="D520" s="219" t="s">
        <v>145</v>
      </c>
      <c r="E520" s="42"/>
      <c r="F520" s="220" t="s">
        <v>945</v>
      </c>
      <c r="G520" s="42"/>
      <c r="H520" s="42"/>
      <c r="I520" s="221"/>
      <c r="J520" s="42"/>
      <c r="K520" s="42"/>
      <c r="L520" s="46"/>
      <c r="M520" s="222"/>
      <c r="N520" s="223"/>
      <c r="O520" s="86"/>
      <c r="P520" s="86"/>
      <c r="Q520" s="86"/>
      <c r="R520" s="86"/>
      <c r="S520" s="86"/>
      <c r="T520" s="87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145</v>
      </c>
      <c r="AU520" s="19" t="s">
        <v>79</v>
      </c>
    </row>
    <row r="521" s="2" customFormat="1">
      <c r="A521" s="40"/>
      <c r="B521" s="41"/>
      <c r="C521" s="42"/>
      <c r="D521" s="226" t="s">
        <v>302</v>
      </c>
      <c r="E521" s="42"/>
      <c r="F521" s="268" t="s">
        <v>946</v>
      </c>
      <c r="G521" s="42"/>
      <c r="H521" s="42"/>
      <c r="I521" s="221"/>
      <c r="J521" s="42"/>
      <c r="K521" s="42"/>
      <c r="L521" s="46"/>
      <c r="M521" s="222"/>
      <c r="N521" s="223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302</v>
      </c>
      <c r="AU521" s="19" t="s">
        <v>79</v>
      </c>
    </row>
    <row r="522" s="13" customFormat="1">
      <c r="A522" s="13"/>
      <c r="B522" s="224"/>
      <c r="C522" s="225"/>
      <c r="D522" s="226" t="s">
        <v>176</v>
      </c>
      <c r="E522" s="227" t="s">
        <v>19</v>
      </c>
      <c r="F522" s="228" t="s">
        <v>940</v>
      </c>
      <c r="G522" s="225"/>
      <c r="H522" s="229">
        <v>503.43599999999998</v>
      </c>
      <c r="I522" s="230"/>
      <c r="J522" s="225"/>
      <c r="K522" s="225"/>
      <c r="L522" s="231"/>
      <c r="M522" s="232"/>
      <c r="N522" s="233"/>
      <c r="O522" s="233"/>
      <c r="P522" s="233"/>
      <c r="Q522" s="233"/>
      <c r="R522" s="233"/>
      <c r="S522" s="233"/>
      <c r="T522" s="234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5" t="s">
        <v>176</v>
      </c>
      <c r="AU522" s="235" t="s">
        <v>79</v>
      </c>
      <c r="AV522" s="13" t="s">
        <v>79</v>
      </c>
      <c r="AW522" s="13" t="s">
        <v>31</v>
      </c>
      <c r="AX522" s="13" t="s">
        <v>69</v>
      </c>
      <c r="AY522" s="235" t="s">
        <v>136</v>
      </c>
    </row>
    <row r="523" s="14" customFormat="1">
      <c r="A523" s="14"/>
      <c r="B523" s="236"/>
      <c r="C523" s="237"/>
      <c r="D523" s="226" t="s">
        <v>176</v>
      </c>
      <c r="E523" s="238" t="s">
        <v>19</v>
      </c>
      <c r="F523" s="239" t="s">
        <v>178</v>
      </c>
      <c r="G523" s="237"/>
      <c r="H523" s="240">
        <v>503.43599999999998</v>
      </c>
      <c r="I523" s="241"/>
      <c r="J523" s="237"/>
      <c r="K523" s="237"/>
      <c r="L523" s="242"/>
      <c r="M523" s="243"/>
      <c r="N523" s="244"/>
      <c r="O523" s="244"/>
      <c r="P523" s="244"/>
      <c r="Q523" s="244"/>
      <c r="R523" s="244"/>
      <c r="S523" s="244"/>
      <c r="T523" s="245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46" t="s">
        <v>176</v>
      </c>
      <c r="AU523" s="246" t="s">
        <v>79</v>
      </c>
      <c r="AV523" s="14" t="s">
        <v>143</v>
      </c>
      <c r="AW523" s="14" t="s">
        <v>31</v>
      </c>
      <c r="AX523" s="14" t="s">
        <v>77</v>
      </c>
      <c r="AY523" s="246" t="s">
        <v>136</v>
      </c>
    </row>
    <row r="524" s="2" customFormat="1" ht="16.5" customHeight="1">
      <c r="A524" s="40"/>
      <c r="B524" s="41"/>
      <c r="C524" s="206" t="s">
        <v>947</v>
      </c>
      <c r="D524" s="206" t="s">
        <v>138</v>
      </c>
      <c r="E524" s="207" t="s">
        <v>948</v>
      </c>
      <c r="F524" s="208" t="s">
        <v>949</v>
      </c>
      <c r="G524" s="209" t="s">
        <v>141</v>
      </c>
      <c r="H524" s="210">
        <v>503.43599999999998</v>
      </c>
      <c r="I524" s="211"/>
      <c r="J524" s="212">
        <f>ROUND(I524*H524,2)</f>
        <v>0</v>
      </c>
      <c r="K524" s="208" t="s">
        <v>142</v>
      </c>
      <c r="L524" s="46"/>
      <c r="M524" s="213" t="s">
        <v>19</v>
      </c>
      <c r="N524" s="214" t="s">
        <v>40</v>
      </c>
      <c r="O524" s="86"/>
      <c r="P524" s="215">
        <f>O524*H524</f>
        <v>0</v>
      </c>
      <c r="Q524" s="215">
        <v>0.00012766000000000001</v>
      </c>
      <c r="R524" s="215">
        <f>Q524*H524</f>
        <v>0.064268639759999996</v>
      </c>
      <c r="S524" s="215">
        <v>0</v>
      </c>
      <c r="T524" s="216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17" t="s">
        <v>221</v>
      </c>
      <c r="AT524" s="217" t="s">
        <v>138</v>
      </c>
      <c r="AU524" s="217" t="s">
        <v>79</v>
      </c>
      <c r="AY524" s="19" t="s">
        <v>136</v>
      </c>
      <c r="BE524" s="218">
        <f>IF(N524="základní",J524,0)</f>
        <v>0</v>
      </c>
      <c r="BF524" s="218">
        <f>IF(N524="snížená",J524,0)</f>
        <v>0</v>
      </c>
      <c r="BG524" s="218">
        <f>IF(N524="zákl. přenesená",J524,0)</f>
        <v>0</v>
      </c>
      <c r="BH524" s="218">
        <f>IF(N524="sníž. přenesená",J524,0)</f>
        <v>0</v>
      </c>
      <c r="BI524" s="218">
        <f>IF(N524="nulová",J524,0)</f>
        <v>0</v>
      </c>
      <c r="BJ524" s="19" t="s">
        <v>77</v>
      </c>
      <c r="BK524" s="218">
        <f>ROUND(I524*H524,2)</f>
        <v>0</v>
      </c>
      <c r="BL524" s="19" t="s">
        <v>221</v>
      </c>
      <c r="BM524" s="217" t="s">
        <v>950</v>
      </c>
    </row>
    <row r="525" s="2" customFormat="1">
      <c r="A525" s="40"/>
      <c r="B525" s="41"/>
      <c r="C525" s="42"/>
      <c r="D525" s="219" t="s">
        <v>145</v>
      </c>
      <c r="E525" s="42"/>
      <c r="F525" s="220" t="s">
        <v>951</v>
      </c>
      <c r="G525" s="42"/>
      <c r="H525" s="42"/>
      <c r="I525" s="221"/>
      <c r="J525" s="42"/>
      <c r="K525" s="42"/>
      <c r="L525" s="46"/>
      <c r="M525" s="222"/>
      <c r="N525" s="223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145</v>
      </c>
      <c r="AU525" s="19" t="s">
        <v>79</v>
      </c>
    </row>
    <row r="526" s="13" customFormat="1">
      <c r="A526" s="13"/>
      <c r="B526" s="224"/>
      <c r="C526" s="225"/>
      <c r="D526" s="226" t="s">
        <v>176</v>
      </c>
      <c r="E526" s="227" t="s">
        <v>19</v>
      </c>
      <c r="F526" s="228" t="s">
        <v>940</v>
      </c>
      <c r="G526" s="225"/>
      <c r="H526" s="229">
        <v>503.43599999999998</v>
      </c>
      <c r="I526" s="230"/>
      <c r="J526" s="225"/>
      <c r="K526" s="225"/>
      <c r="L526" s="231"/>
      <c r="M526" s="232"/>
      <c r="N526" s="233"/>
      <c r="O526" s="233"/>
      <c r="P526" s="233"/>
      <c r="Q526" s="233"/>
      <c r="R526" s="233"/>
      <c r="S526" s="233"/>
      <c r="T526" s="23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5" t="s">
        <v>176</v>
      </c>
      <c r="AU526" s="235" t="s">
        <v>79</v>
      </c>
      <c r="AV526" s="13" t="s">
        <v>79</v>
      </c>
      <c r="AW526" s="13" t="s">
        <v>31</v>
      </c>
      <c r="AX526" s="13" t="s">
        <v>69</v>
      </c>
      <c r="AY526" s="235" t="s">
        <v>136</v>
      </c>
    </row>
    <row r="527" s="14" customFormat="1">
      <c r="A527" s="14"/>
      <c r="B527" s="236"/>
      <c r="C527" s="237"/>
      <c r="D527" s="226" t="s">
        <v>176</v>
      </c>
      <c r="E527" s="238" t="s">
        <v>19</v>
      </c>
      <c r="F527" s="239" t="s">
        <v>178</v>
      </c>
      <c r="G527" s="237"/>
      <c r="H527" s="240">
        <v>503.43599999999998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6" t="s">
        <v>176</v>
      </c>
      <c r="AU527" s="246" t="s">
        <v>79</v>
      </c>
      <c r="AV527" s="14" t="s">
        <v>143</v>
      </c>
      <c r="AW527" s="14" t="s">
        <v>31</v>
      </c>
      <c r="AX527" s="14" t="s">
        <v>77</v>
      </c>
      <c r="AY527" s="246" t="s">
        <v>136</v>
      </c>
    </row>
    <row r="528" s="2" customFormat="1" ht="16.5" customHeight="1">
      <c r="A528" s="40"/>
      <c r="B528" s="41"/>
      <c r="C528" s="206" t="s">
        <v>952</v>
      </c>
      <c r="D528" s="206" t="s">
        <v>138</v>
      </c>
      <c r="E528" s="207" t="s">
        <v>953</v>
      </c>
      <c r="F528" s="208" t="s">
        <v>954</v>
      </c>
      <c r="G528" s="209" t="s">
        <v>141</v>
      </c>
      <c r="H528" s="210">
        <v>503.43599999999998</v>
      </c>
      <c r="I528" s="211"/>
      <c r="J528" s="212">
        <f>ROUND(I528*H528,2)</f>
        <v>0</v>
      </c>
      <c r="K528" s="208" t="s">
        <v>142</v>
      </c>
      <c r="L528" s="46"/>
      <c r="M528" s="213" t="s">
        <v>19</v>
      </c>
      <c r="N528" s="214" t="s">
        <v>40</v>
      </c>
      <c r="O528" s="86"/>
      <c r="P528" s="215">
        <f>O528*H528</f>
        <v>0</v>
      </c>
      <c r="Q528" s="215">
        <v>0.00012305000000000001</v>
      </c>
      <c r="R528" s="215">
        <f>Q528*H528</f>
        <v>0.061947799800000002</v>
      </c>
      <c r="S528" s="215">
        <v>0</v>
      </c>
      <c r="T528" s="216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17" t="s">
        <v>221</v>
      </c>
      <c r="AT528" s="217" t="s">
        <v>138</v>
      </c>
      <c r="AU528" s="217" t="s">
        <v>79</v>
      </c>
      <c r="AY528" s="19" t="s">
        <v>136</v>
      </c>
      <c r="BE528" s="218">
        <f>IF(N528="základní",J528,0)</f>
        <v>0</v>
      </c>
      <c r="BF528" s="218">
        <f>IF(N528="snížená",J528,0)</f>
        <v>0</v>
      </c>
      <c r="BG528" s="218">
        <f>IF(N528="zákl. přenesená",J528,0)</f>
        <v>0</v>
      </c>
      <c r="BH528" s="218">
        <f>IF(N528="sníž. přenesená",J528,0)</f>
        <v>0</v>
      </c>
      <c r="BI528" s="218">
        <f>IF(N528="nulová",J528,0)</f>
        <v>0</v>
      </c>
      <c r="BJ528" s="19" t="s">
        <v>77</v>
      </c>
      <c r="BK528" s="218">
        <f>ROUND(I528*H528,2)</f>
        <v>0</v>
      </c>
      <c r="BL528" s="19" t="s">
        <v>221</v>
      </c>
      <c r="BM528" s="217" t="s">
        <v>955</v>
      </c>
    </row>
    <row r="529" s="2" customFormat="1">
      <c r="A529" s="40"/>
      <c r="B529" s="41"/>
      <c r="C529" s="42"/>
      <c r="D529" s="219" t="s">
        <v>145</v>
      </c>
      <c r="E529" s="42"/>
      <c r="F529" s="220" t="s">
        <v>956</v>
      </c>
      <c r="G529" s="42"/>
      <c r="H529" s="42"/>
      <c r="I529" s="221"/>
      <c r="J529" s="42"/>
      <c r="K529" s="42"/>
      <c r="L529" s="46"/>
      <c r="M529" s="222"/>
      <c r="N529" s="223"/>
      <c r="O529" s="86"/>
      <c r="P529" s="86"/>
      <c r="Q529" s="86"/>
      <c r="R529" s="86"/>
      <c r="S529" s="86"/>
      <c r="T529" s="87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145</v>
      </c>
      <c r="AU529" s="19" t="s">
        <v>79</v>
      </c>
    </row>
    <row r="530" s="13" customFormat="1">
      <c r="A530" s="13"/>
      <c r="B530" s="224"/>
      <c r="C530" s="225"/>
      <c r="D530" s="226" t="s">
        <v>176</v>
      </c>
      <c r="E530" s="227" t="s">
        <v>19</v>
      </c>
      <c r="F530" s="228" t="s">
        <v>940</v>
      </c>
      <c r="G530" s="225"/>
      <c r="H530" s="229">
        <v>503.43599999999998</v>
      </c>
      <c r="I530" s="230"/>
      <c r="J530" s="225"/>
      <c r="K530" s="225"/>
      <c r="L530" s="231"/>
      <c r="M530" s="232"/>
      <c r="N530" s="233"/>
      <c r="O530" s="233"/>
      <c r="P530" s="233"/>
      <c r="Q530" s="233"/>
      <c r="R530" s="233"/>
      <c r="S530" s="233"/>
      <c r="T530" s="234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5" t="s">
        <v>176</v>
      </c>
      <c r="AU530" s="235" t="s">
        <v>79</v>
      </c>
      <c r="AV530" s="13" t="s">
        <v>79</v>
      </c>
      <c r="AW530" s="13" t="s">
        <v>31</v>
      </c>
      <c r="AX530" s="13" t="s">
        <v>69</v>
      </c>
      <c r="AY530" s="235" t="s">
        <v>136</v>
      </c>
    </row>
    <row r="531" s="14" customFormat="1">
      <c r="A531" s="14"/>
      <c r="B531" s="236"/>
      <c r="C531" s="237"/>
      <c r="D531" s="226" t="s">
        <v>176</v>
      </c>
      <c r="E531" s="238" t="s">
        <v>19</v>
      </c>
      <c r="F531" s="239" t="s">
        <v>178</v>
      </c>
      <c r="G531" s="237"/>
      <c r="H531" s="240">
        <v>503.43599999999998</v>
      </c>
      <c r="I531" s="241"/>
      <c r="J531" s="237"/>
      <c r="K531" s="237"/>
      <c r="L531" s="242"/>
      <c r="M531" s="243"/>
      <c r="N531" s="244"/>
      <c r="O531" s="244"/>
      <c r="P531" s="244"/>
      <c r="Q531" s="244"/>
      <c r="R531" s="244"/>
      <c r="S531" s="244"/>
      <c r="T531" s="245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6" t="s">
        <v>176</v>
      </c>
      <c r="AU531" s="246" t="s">
        <v>79</v>
      </c>
      <c r="AV531" s="14" t="s">
        <v>143</v>
      </c>
      <c r="AW531" s="14" t="s">
        <v>31</v>
      </c>
      <c r="AX531" s="14" t="s">
        <v>77</v>
      </c>
      <c r="AY531" s="246" t="s">
        <v>136</v>
      </c>
    </row>
    <row r="532" s="12" customFormat="1" ht="22.8" customHeight="1">
      <c r="A532" s="12"/>
      <c r="B532" s="190"/>
      <c r="C532" s="191"/>
      <c r="D532" s="192" t="s">
        <v>68</v>
      </c>
      <c r="E532" s="204" t="s">
        <v>957</v>
      </c>
      <c r="F532" s="204" t="s">
        <v>958</v>
      </c>
      <c r="G532" s="191"/>
      <c r="H532" s="191"/>
      <c r="I532" s="194"/>
      <c r="J532" s="205">
        <f>BK532</f>
        <v>0</v>
      </c>
      <c r="K532" s="191"/>
      <c r="L532" s="196"/>
      <c r="M532" s="197"/>
      <c r="N532" s="198"/>
      <c r="O532" s="198"/>
      <c r="P532" s="199">
        <f>SUM(P533:P549)</f>
        <v>0</v>
      </c>
      <c r="Q532" s="198"/>
      <c r="R532" s="199">
        <f>SUM(R533:R549)</f>
        <v>0.58018563199999995</v>
      </c>
      <c r="S532" s="198"/>
      <c r="T532" s="200">
        <f>SUM(T533:T549)</f>
        <v>0.062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01" t="s">
        <v>79</v>
      </c>
      <c r="AT532" s="202" t="s">
        <v>68</v>
      </c>
      <c r="AU532" s="202" t="s">
        <v>77</v>
      </c>
      <c r="AY532" s="201" t="s">
        <v>136</v>
      </c>
      <c r="BK532" s="203">
        <f>SUM(BK533:BK549)</f>
        <v>0</v>
      </c>
    </row>
    <row r="533" s="2" customFormat="1" ht="16.5" customHeight="1">
      <c r="A533" s="40"/>
      <c r="B533" s="41"/>
      <c r="C533" s="206" t="s">
        <v>959</v>
      </c>
      <c r="D533" s="206" t="s">
        <v>138</v>
      </c>
      <c r="E533" s="207" t="s">
        <v>960</v>
      </c>
      <c r="F533" s="208" t="s">
        <v>961</v>
      </c>
      <c r="G533" s="209" t="s">
        <v>141</v>
      </c>
      <c r="H533" s="210">
        <v>951.98000000000002</v>
      </c>
      <c r="I533" s="211"/>
      <c r="J533" s="212">
        <f>ROUND(I533*H533,2)</f>
        <v>0</v>
      </c>
      <c r="K533" s="208" t="s">
        <v>142</v>
      </c>
      <c r="L533" s="46"/>
      <c r="M533" s="213" t="s">
        <v>19</v>
      </c>
      <c r="N533" s="214" t="s">
        <v>40</v>
      </c>
      <c r="O533" s="86"/>
      <c r="P533" s="215">
        <f>O533*H533</f>
        <v>0</v>
      </c>
      <c r="Q533" s="215">
        <v>0</v>
      </c>
      <c r="R533" s="215">
        <f>Q533*H533</f>
        <v>0</v>
      </c>
      <c r="S533" s="215">
        <v>0</v>
      </c>
      <c r="T533" s="216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17" t="s">
        <v>221</v>
      </c>
      <c r="AT533" s="217" t="s">
        <v>138</v>
      </c>
      <c r="AU533" s="217" t="s">
        <v>79</v>
      </c>
      <c r="AY533" s="19" t="s">
        <v>136</v>
      </c>
      <c r="BE533" s="218">
        <f>IF(N533="základní",J533,0)</f>
        <v>0</v>
      </c>
      <c r="BF533" s="218">
        <f>IF(N533="snížená",J533,0)</f>
        <v>0</v>
      </c>
      <c r="BG533" s="218">
        <f>IF(N533="zákl. přenesená",J533,0)</f>
        <v>0</v>
      </c>
      <c r="BH533" s="218">
        <f>IF(N533="sníž. přenesená",J533,0)</f>
        <v>0</v>
      </c>
      <c r="BI533" s="218">
        <f>IF(N533="nulová",J533,0)</f>
        <v>0</v>
      </c>
      <c r="BJ533" s="19" t="s">
        <v>77</v>
      </c>
      <c r="BK533" s="218">
        <f>ROUND(I533*H533,2)</f>
        <v>0</v>
      </c>
      <c r="BL533" s="19" t="s">
        <v>221</v>
      </c>
      <c r="BM533" s="217" t="s">
        <v>962</v>
      </c>
    </row>
    <row r="534" s="2" customFormat="1">
      <c r="A534" s="40"/>
      <c r="B534" s="41"/>
      <c r="C534" s="42"/>
      <c r="D534" s="219" t="s">
        <v>145</v>
      </c>
      <c r="E534" s="42"/>
      <c r="F534" s="220" t="s">
        <v>963</v>
      </c>
      <c r="G534" s="42"/>
      <c r="H534" s="42"/>
      <c r="I534" s="221"/>
      <c r="J534" s="42"/>
      <c r="K534" s="42"/>
      <c r="L534" s="46"/>
      <c r="M534" s="222"/>
      <c r="N534" s="223"/>
      <c r="O534" s="86"/>
      <c r="P534" s="86"/>
      <c r="Q534" s="86"/>
      <c r="R534" s="86"/>
      <c r="S534" s="86"/>
      <c r="T534" s="87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145</v>
      </c>
      <c r="AU534" s="19" t="s">
        <v>79</v>
      </c>
    </row>
    <row r="535" s="13" customFormat="1">
      <c r="A535" s="13"/>
      <c r="B535" s="224"/>
      <c r="C535" s="225"/>
      <c r="D535" s="226" t="s">
        <v>176</v>
      </c>
      <c r="E535" s="227" t="s">
        <v>19</v>
      </c>
      <c r="F535" s="228" t="s">
        <v>964</v>
      </c>
      <c r="G535" s="225"/>
      <c r="H535" s="229">
        <v>951.98000000000002</v>
      </c>
      <c r="I535" s="230"/>
      <c r="J535" s="225"/>
      <c r="K535" s="225"/>
      <c r="L535" s="231"/>
      <c r="M535" s="232"/>
      <c r="N535" s="233"/>
      <c r="O535" s="233"/>
      <c r="P535" s="233"/>
      <c r="Q535" s="233"/>
      <c r="R535" s="233"/>
      <c r="S535" s="233"/>
      <c r="T535" s="23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35" t="s">
        <v>176</v>
      </c>
      <c r="AU535" s="235" t="s">
        <v>79</v>
      </c>
      <c r="AV535" s="13" t="s">
        <v>79</v>
      </c>
      <c r="AW535" s="13" t="s">
        <v>31</v>
      </c>
      <c r="AX535" s="13" t="s">
        <v>69</v>
      </c>
      <c r="AY535" s="235" t="s">
        <v>136</v>
      </c>
    </row>
    <row r="536" s="14" customFormat="1">
      <c r="A536" s="14"/>
      <c r="B536" s="236"/>
      <c r="C536" s="237"/>
      <c r="D536" s="226" t="s">
        <v>176</v>
      </c>
      <c r="E536" s="238" t="s">
        <v>19</v>
      </c>
      <c r="F536" s="239" t="s">
        <v>178</v>
      </c>
      <c r="G536" s="237"/>
      <c r="H536" s="240">
        <v>951.98000000000002</v>
      </c>
      <c r="I536" s="241"/>
      <c r="J536" s="237"/>
      <c r="K536" s="237"/>
      <c r="L536" s="242"/>
      <c r="M536" s="243"/>
      <c r="N536" s="244"/>
      <c r="O536" s="244"/>
      <c r="P536" s="244"/>
      <c r="Q536" s="244"/>
      <c r="R536" s="244"/>
      <c r="S536" s="244"/>
      <c r="T536" s="245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46" t="s">
        <v>176</v>
      </c>
      <c r="AU536" s="246" t="s">
        <v>79</v>
      </c>
      <c r="AV536" s="14" t="s">
        <v>143</v>
      </c>
      <c r="AW536" s="14" t="s">
        <v>31</v>
      </c>
      <c r="AX536" s="14" t="s">
        <v>77</v>
      </c>
      <c r="AY536" s="246" t="s">
        <v>136</v>
      </c>
    </row>
    <row r="537" s="2" customFormat="1" ht="16.5" customHeight="1">
      <c r="A537" s="40"/>
      <c r="B537" s="41"/>
      <c r="C537" s="206" t="s">
        <v>965</v>
      </c>
      <c r="D537" s="206" t="s">
        <v>138</v>
      </c>
      <c r="E537" s="207" t="s">
        <v>966</v>
      </c>
      <c r="F537" s="208" t="s">
        <v>967</v>
      </c>
      <c r="G537" s="209" t="s">
        <v>141</v>
      </c>
      <c r="H537" s="210">
        <v>200</v>
      </c>
      <c r="I537" s="211"/>
      <c r="J537" s="212">
        <f>ROUND(I537*H537,2)</f>
        <v>0</v>
      </c>
      <c r="K537" s="208" t="s">
        <v>142</v>
      </c>
      <c r="L537" s="46"/>
      <c r="M537" s="213" t="s">
        <v>19</v>
      </c>
      <c r="N537" s="214" t="s">
        <v>40</v>
      </c>
      <c r="O537" s="86"/>
      <c r="P537" s="215">
        <f>O537*H537</f>
        <v>0</v>
      </c>
      <c r="Q537" s="215">
        <v>0.001</v>
      </c>
      <c r="R537" s="215">
        <f>Q537*H537</f>
        <v>0.20000000000000001</v>
      </c>
      <c r="S537" s="215">
        <v>0.00031</v>
      </c>
      <c r="T537" s="216">
        <f>S537*H537</f>
        <v>0.062</v>
      </c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R537" s="217" t="s">
        <v>221</v>
      </c>
      <c r="AT537" s="217" t="s">
        <v>138</v>
      </c>
      <c r="AU537" s="217" t="s">
        <v>79</v>
      </c>
      <c r="AY537" s="19" t="s">
        <v>136</v>
      </c>
      <c r="BE537" s="218">
        <f>IF(N537="základní",J537,0)</f>
        <v>0</v>
      </c>
      <c r="BF537" s="218">
        <f>IF(N537="snížená",J537,0)</f>
        <v>0</v>
      </c>
      <c r="BG537" s="218">
        <f>IF(N537="zákl. přenesená",J537,0)</f>
        <v>0</v>
      </c>
      <c r="BH537" s="218">
        <f>IF(N537="sníž. přenesená",J537,0)</f>
        <v>0</v>
      </c>
      <c r="BI537" s="218">
        <f>IF(N537="nulová",J537,0)</f>
        <v>0</v>
      </c>
      <c r="BJ537" s="19" t="s">
        <v>77</v>
      </c>
      <c r="BK537" s="218">
        <f>ROUND(I537*H537,2)</f>
        <v>0</v>
      </c>
      <c r="BL537" s="19" t="s">
        <v>221</v>
      </c>
      <c r="BM537" s="217" t="s">
        <v>968</v>
      </c>
    </row>
    <row r="538" s="2" customFormat="1">
      <c r="A538" s="40"/>
      <c r="B538" s="41"/>
      <c r="C538" s="42"/>
      <c r="D538" s="219" t="s">
        <v>145</v>
      </c>
      <c r="E538" s="42"/>
      <c r="F538" s="220" t="s">
        <v>969</v>
      </c>
      <c r="G538" s="42"/>
      <c r="H538" s="42"/>
      <c r="I538" s="221"/>
      <c r="J538" s="42"/>
      <c r="K538" s="42"/>
      <c r="L538" s="46"/>
      <c r="M538" s="222"/>
      <c r="N538" s="223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145</v>
      </c>
      <c r="AU538" s="19" t="s">
        <v>79</v>
      </c>
    </row>
    <row r="539" s="2" customFormat="1" ht="16.5" customHeight="1">
      <c r="A539" s="40"/>
      <c r="B539" s="41"/>
      <c r="C539" s="206" t="s">
        <v>970</v>
      </c>
      <c r="D539" s="206" t="s">
        <v>138</v>
      </c>
      <c r="E539" s="207" t="s">
        <v>971</v>
      </c>
      <c r="F539" s="208" t="s">
        <v>972</v>
      </c>
      <c r="G539" s="209" t="s">
        <v>141</v>
      </c>
      <c r="H539" s="210">
        <v>455.63</v>
      </c>
      <c r="I539" s="211"/>
      <c r="J539" s="212">
        <f>ROUND(I539*H539,2)</f>
        <v>0</v>
      </c>
      <c r="K539" s="208" t="s">
        <v>142</v>
      </c>
      <c r="L539" s="46"/>
      <c r="M539" s="213" t="s">
        <v>19</v>
      </c>
      <c r="N539" s="214" t="s">
        <v>40</v>
      </c>
      <c r="O539" s="86"/>
      <c r="P539" s="215">
        <f>O539*H539</f>
        <v>0</v>
      </c>
      <c r="Q539" s="215">
        <v>0</v>
      </c>
      <c r="R539" s="215">
        <f>Q539*H539</f>
        <v>0</v>
      </c>
      <c r="S539" s="215">
        <v>0</v>
      </c>
      <c r="T539" s="216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17" t="s">
        <v>221</v>
      </c>
      <c r="AT539" s="217" t="s">
        <v>138</v>
      </c>
      <c r="AU539" s="217" t="s">
        <v>79</v>
      </c>
      <c r="AY539" s="19" t="s">
        <v>136</v>
      </c>
      <c r="BE539" s="218">
        <f>IF(N539="základní",J539,0)</f>
        <v>0</v>
      </c>
      <c r="BF539" s="218">
        <f>IF(N539="snížená",J539,0)</f>
        <v>0</v>
      </c>
      <c r="BG539" s="218">
        <f>IF(N539="zákl. přenesená",J539,0)</f>
        <v>0</v>
      </c>
      <c r="BH539" s="218">
        <f>IF(N539="sníž. přenesená",J539,0)</f>
        <v>0</v>
      </c>
      <c r="BI539" s="218">
        <f>IF(N539="nulová",J539,0)</f>
        <v>0</v>
      </c>
      <c r="BJ539" s="19" t="s">
        <v>77</v>
      </c>
      <c r="BK539" s="218">
        <f>ROUND(I539*H539,2)</f>
        <v>0</v>
      </c>
      <c r="BL539" s="19" t="s">
        <v>221</v>
      </c>
      <c r="BM539" s="217" t="s">
        <v>973</v>
      </c>
    </row>
    <row r="540" s="2" customFormat="1">
      <c r="A540" s="40"/>
      <c r="B540" s="41"/>
      <c r="C540" s="42"/>
      <c r="D540" s="219" t="s">
        <v>145</v>
      </c>
      <c r="E540" s="42"/>
      <c r="F540" s="220" t="s">
        <v>974</v>
      </c>
      <c r="G540" s="42"/>
      <c r="H540" s="42"/>
      <c r="I540" s="221"/>
      <c r="J540" s="42"/>
      <c r="K540" s="42"/>
      <c r="L540" s="46"/>
      <c r="M540" s="222"/>
      <c r="N540" s="223"/>
      <c r="O540" s="86"/>
      <c r="P540" s="86"/>
      <c r="Q540" s="86"/>
      <c r="R540" s="86"/>
      <c r="S540" s="86"/>
      <c r="T540" s="87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145</v>
      </c>
      <c r="AU540" s="19" t="s">
        <v>79</v>
      </c>
    </row>
    <row r="541" s="13" customFormat="1">
      <c r="A541" s="13"/>
      <c r="B541" s="224"/>
      <c r="C541" s="225"/>
      <c r="D541" s="226" t="s">
        <v>176</v>
      </c>
      <c r="E541" s="227" t="s">
        <v>19</v>
      </c>
      <c r="F541" s="228" t="s">
        <v>975</v>
      </c>
      <c r="G541" s="225"/>
      <c r="H541" s="229">
        <v>455.63</v>
      </c>
      <c r="I541" s="230"/>
      <c r="J541" s="225"/>
      <c r="K541" s="225"/>
      <c r="L541" s="231"/>
      <c r="M541" s="232"/>
      <c r="N541" s="233"/>
      <c r="O541" s="233"/>
      <c r="P541" s="233"/>
      <c r="Q541" s="233"/>
      <c r="R541" s="233"/>
      <c r="S541" s="233"/>
      <c r="T541" s="23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5" t="s">
        <v>176</v>
      </c>
      <c r="AU541" s="235" t="s">
        <v>79</v>
      </c>
      <c r="AV541" s="13" t="s">
        <v>79</v>
      </c>
      <c r="AW541" s="13" t="s">
        <v>31</v>
      </c>
      <c r="AX541" s="13" t="s">
        <v>77</v>
      </c>
      <c r="AY541" s="235" t="s">
        <v>136</v>
      </c>
    </row>
    <row r="542" s="2" customFormat="1" ht="16.5" customHeight="1">
      <c r="A542" s="40"/>
      <c r="B542" s="41"/>
      <c r="C542" s="258" t="s">
        <v>976</v>
      </c>
      <c r="D542" s="258" t="s">
        <v>222</v>
      </c>
      <c r="E542" s="259" t="s">
        <v>977</v>
      </c>
      <c r="F542" s="260" t="s">
        <v>978</v>
      </c>
      <c r="G542" s="261" t="s">
        <v>141</v>
      </c>
      <c r="H542" s="262">
        <v>546.75599999999997</v>
      </c>
      <c r="I542" s="263"/>
      <c r="J542" s="264">
        <f>ROUND(I542*H542,2)</f>
        <v>0</v>
      </c>
      <c r="K542" s="260" t="s">
        <v>225</v>
      </c>
      <c r="L542" s="265"/>
      <c r="M542" s="266" t="s">
        <v>19</v>
      </c>
      <c r="N542" s="267" t="s">
        <v>40</v>
      </c>
      <c r="O542" s="86"/>
      <c r="P542" s="215">
        <f>O542*H542</f>
        <v>0</v>
      </c>
      <c r="Q542" s="215">
        <v>0</v>
      </c>
      <c r="R542" s="215">
        <f>Q542*H542</f>
        <v>0</v>
      </c>
      <c r="S542" s="215">
        <v>0</v>
      </c>
      <c r="T542" s="216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7" t="s">
        <v>265</v>
      </c>
      <c r="AT542" s="217" t="s">
        <v>222</v>
      </c>
      <c r="AU542" s="217" t="s">
        <v>79</v>
      </c>
      <c r="AY542" s="19" t="s">
        <v>136</v>
      </c>
      <c r="BE542" s="218">
        <f>IF(N542="základní",J542,0)</f>
        <v>0</v>
      </c>
      <c r="BF542" s="218">
        <f>IF(N542="snížená",J542,0)</f>
        <v>0</v>
      </c>
      <c r="BG542" s="218">
        <f>IF(N542="zákl. přenesená",J542,0)</f>
        <v>0</v>
      </c>
      <c r="BH542" s="218">
        <f>IF(N542="sníž. přenesená",J542,0)</f>
        <v>0</v>
      </c>
      <c r="BI542" s="218">
        <f>IF(N542="nulová",J542,0)</f>
        <v>0</v>
      </c>
      <c r="BJ542" s="19" t="s">
        <v>77</v>
      </c>
      <c r="BK542" s="218">
        <f>ROUND(I542*H542,2)</f>
        <v>0</v>
      </c>
      <c r="BL542" s="19" t="s">
        <v>221</v>
      </c>
      <c r="BM542" s="217" t="s">
        <v>979</v>
      </c>
    </row>
    <row r="543" s="13" customFormat="1">
      <c r="A543" s="13"/>
      <c r="B543" s="224"/>
      <c r="C543" s="225"/>
      <c r="D543" s="226" t="s">
        <v>176</v>
      </c>
      <c r="E543" s="227" t="s">
        <v>19</v>
      </c>
      <c r="F543" s="228" t="s">
        <v>980</v>
      </c>
      <c r="G543" s="225"/>
      <c r="H543" s="229">
        <v>546.75599999999997</v>
      </c>
      <c r="I543" s="230"/>
      <c r="J543" s="225"/>
      <c r="K543" s="225"/>
      <c r="L543" s="231"/>
      <c r="M543" s="232"/>
      <c r="N543" s="233"/>
      <c r="O543" s="233"/>
      <c r="P543" s="233"/>
      <c r="Q543" s="233"/>
      <c r="R543" s="233"/>
      <c r="S543" s="233"/>
      <c r="T543" s="234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35" t="s">
        <v>176</v>
      </c>
      <c r="AU543" s="235" t="s">
        <v>79</v>
      </c>
      <c r="AV543" s="13" t="s">
        <v>79</v>
      </c>
      <c r="AW543" s="13" t="s">
        <v>31</v>
      </c>
      <c r="AX543" s="13" t="s">
        <v>69</v>
      </c>
      <c r="AY543" s="235" t="s">
        <v>136</v>
      </c>
    </row>
    <row r="544" s="14" customFormat="1">
      <c r="A544" s="14"/>
      <c r="B544" s="236"/>
      <c r="C544" s="237"/>
      <c r="D544" s="226" t="s">
        <v>176</v>
      </c>
      <c r="E544" s="238" t="s">
        <v>19</v>
      </c>
      <c r="F544" s="239" t="s">
        <v>178</v>
      </c>
      <c r="G544" s="237"/>
      <c r="H544" s="240">
        <v>546.75599999999997</v>
      </c>
      <c r="I544" s="241"/>
      <c r="J544" s="237"/>
      <c r="K544" s="237"/>
      <c r="L544" s="242"/>
      <c r="M544" s="243"/>
      <c r="N544" s="244"/>
      <c r="O544" s="244"/>
      <c r="P544" s="244"/>
      <c r="Q544" s="244"/>
      <c r="R544" s="244"/>
      <c r="S544" s="244"/>
      <c r="T544" s="24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6" t="s">
        <v>176</v>
      </c>
      <c r="AU544" s="246" t="s">
        <v>79</v>
      </c>
      <c r="AV544" s="14" t="s">
        <v>143</v>
      </c>
      <c r="AW544" s="14" t="s">
        <v>31</v>
      </c>
      <c r="AX544" s="14" t="s">
        <v>77</v>
      </c>
      <c r="AY544" s="246" t="s">
        <v>136</v>
      </c>
    </row>
    <row r="545" s="2" customFormat="1" ht="16.5" customHeight="1">
      <c r="A545" s="40"/>
      <c r="B545" s="41"/>
      <c r="C545" s="206" t="s">
        <v>981</v>
      </c>
      <c r="D545" s="206" t="s">
        <v>138</v>
      </c>
      <c r="E545" s="207" t="s">
        <v>982</v>
      </c>
      <c r="F545" s="208" t="s">
        <v>983</v>
      </c>
      <c r="G545" s="209" t="s">
        <v>141</v>
      </c>
      <c r="H545" s="210">
        <v>670.97000000000003</v>
      </c>
      <c r="I545" s="211"/>
      <c r="J545" s="212">
        <f>ROUND(I545*H545,2)</f>
        <v>0</v>
      </c>
      <c r="K545" s="208" t="s">
        <v>142</v>
      </c>
      <c r="L545" s="46"/>
      <c r="M545" s="213" t="s">
        <v>19</v>
      </c>
      <c r="N545" s="214" t="s">
        <v>40</v>
      </c>
      <c r="O545" s="86"/>
      <c r="P545" s="215">
        <f>O545*H545</f>
        <v>0</v>
      </c>
      <c r="Q545" s="215">
        <v>0.00020000000000000001</v>
      </c>
      <c r="R545" s="215">
        <f>Q545*H545</f>
        <v>0.13419400000000001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221</v>
      </c>
      <c r="AT545" s="217" t="s">
        <v>138</v>
      </c>
      <c r="AU545" s="217" t="s">
        <v>79</v>
      </c>
      <c r="AY545" s="19" t="s">
        <v>136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77</v>
      </c>
      <c r="BK545" s="218">
        <f>ROUND(I545*H545,2)</f>
        <v>0</v>
      </c>
      <c r="BL545" s="19" t="s">
        <v>221</v>
      </c>
      <c r="BM545" s="217" t="s">
        <v>984</v>
      </c>
    </row>
    <row r="546" s="2" customFormat="1">
      <c r="A546" s="40"/>
      <c r="B546" s="41"/>
      <c r="C546" s="42"/>
      <c r="D546" s="219" t="s">
        <v>145</v>
      </c>
      <c r="E546" s="42"/>
      <c r="F546" s="220" t="s">
        <v>985</v>
      </c>
      <c r="G546" s="42"/>
      <c r="H546" s="42"/>
      <c r="I546" s="221"/>
      <c r="J546" s="42"/>
      <c r="K546" s="42"/>
      <c r="L546" s="46"/>
      <c r="M546" s="222"/>
      <c r="N546" s="223"/>
      <c r="O546" s="86"/>
      <c r="P546" s="86"/>
      <c r="Q546" s="86"/>
      <c r="R546" s="86"/>
      <c r="S546" s="86"/>
      <c r="T546" s="87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145</v>
      </c>
      <c r="AU546" s="19" t="s">
        <v>79</v>
      </c>
    </row>
    <row r="547" s="13" customFormat="1">
      <c r="A547" s="13"/>
      <c r="B547" s="224"/>
      <c r="C547" s="225"/>
      <c r="D547" s="226" t="s">
        <v>176</v>
      </c>
      <c r="E547" s="227" t="s">
        <v>19</v>
      </c>
      <c r="F547" s="228" t="s">
        <v>986</v>
      </c>
      <c r="G547" s="225"/>
      <c r="H547" s="229">
        <v>670.97000000000003</v>
      </c>
      <c r="I547" s="230"/>
      <c r="J547" s="225"/>
      <c r="K547" s="225"/>
      <c r="L547" s="231"/>
      <c r="M547" s="232"/>
      <c r="N547" s="233"/>
      <c r="O547" s="233"/>
      <c r="P547" s="233"/>
      <c r="Q547" s="233"/>
      <c r="R547" s="233"/>
      <c r="S547" s="233"/>
      <c r="T547" s="234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35" t="s">
        <v>176</v>
      </c>
      <c r="AU547" s="235" t="s">
        <v>79</v>
      </c>
      <c r="AV547" s="13" t="s">
        <v>79</v>
      </c>
      <c r="AW547" s="13" t="s">
        <v>31</v>
      </c>
      <c r="AX547" s="13" t="s">
        <v>77</v>
      </c>
      <c r="AY547" s="235" t="s">
        <v>136</v>
      </c>
    </row>
    <row r="548" s="2" customFormat="1" ht="24.15" customHeight="1">
      <c r="A548" s="40"/>
      <c r="B548" s="41"/>
      <c r="C548" s="206" t="s">
        <v>987</v>
      </c>
      <c r="D548" s="206" t="s">
        <v>138</v>
      </c>
      <c r="E548" s="207" t="s">
        <v>988</v>
      </c>
      <c r="F548" s="208" t="s">
        <v>989</v>
      </c>
      <c r="G548" s="209" t="s">
        <v>141</v>
      </c>
      <c r="H548" s="210">
        <v>951.98000000000002</v>
      </c>
      <c r="I548" s="211"/>
      <c r="J548" s="212">
        <f>ROUND(I548*H548,2)</f>
        <v>0</v>
      </c>
      <c r="K548" s="208" t="s">
        <v>142</v>
      </c>
      <c r="L548" s="46"/>
      <c r="M548" s="213" t="s">
        <v>19</v>
      </c>
      <c r="N548" s="214" t="s">
        <v>40</v>
      </c>
      <c r="O548" s="86"/>
      <c r="P548" s="215">
        <f>O548*H548</f>
        <v>0</v>
      </c>
      <c r="Q548" s="215">
        <v>0.00025839999999999999</v>
      </c>
      <c r="R548" s="215">
        <f>Q548*H548</f>
        <v>0.24599163199999999</v>
      </c>
      <c r="S548" s="215">
        <v>0</v>
      </c>
      <c r="T548" s="216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17" t="s">
        <v>221</v>
      </c>
      <c r="AT548" s="217" t="s">
        <v>138</v>
      </c>
      <c r="AU548" s="217" t="s">
        <v>79</v>
      </c>
      <c r="AY548" s="19" t="s">
        <v>136</v>
      </c>
      <c r="BE548" s="218">
        <f>IF(N548="základní",J548,0)</f>
        <v>0</v>
      </c>
      <c r="BF548" s="218">
        <f>IF(N548="snížená",J548,0)</f>
        <v>0</v>
      </c>
      <c r="BG548" s="218">
        <f>IF(N548="zákl. přenesená",J548,0)</f>
        <v>0</v>
      </c>
      <c r="BH548" s="218">
        <f>IF(N548="sníž. přenesená",J548,0)</f>
        <v>0</v>
      </c>
      <c r="BI548" s="218">
        <f>IF(N548="nulová",J548,0)</f>
        <v>0</v>
      </c>
      <c r="BJ548" s="19" t="s">
        <v>77</v>
      </c>
      <c r="BK548" s="218">
        <f>ROUND(I548*H548,2)</f>
        <v>0</v>
      </c>
      <c r="BL548" s="19" t="s">
        <v>221</v>
      </c>
      <c r="BM548" s="217" t="s">
        <v>990</v>
      </c>
    </row>
    <row r="549" s="2" customFormat="1">
      <c r="A549" s="40"/>
      <c r="B549" s="41"/>
      <c r="C549" s="42"/>
      <c r="D549" s="219" t="s">
        <v>145</v>
      </c>
      <c r="E549" s="42"/>
      <c r="F549" s="220" t="s">
        <v>991</v>
      </c>
      <c r="G549" s="42"/>
      <c r="H549" s="42"/>
      <c r="I549" s="221"/>
      <c r="J549" s="42"/>
      <c r="K549" s="42"/>
      <c r="L549" s="46"/>
      <c r="M549" s="222"/>
      <c r="N549" s="223"/>
      <c r="O549" s="86"/>
      <c r="P549" s="86"/>
      <c r="Q549" s="86"/>
      <c r="R549" s="86"/>
      <c r="S549" s="86"/>
      <c r="T549" s="87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145</v>
      </c>
      <c r="AU549" s="19" t="s">
        <v>79</v>
      </c>
    </row>
    <row r="550" s="12" customFormat="1" ht="22.8" customHeight="1">
      <c r="A550" s="12"/>
      <c r="B550" s="190"/>
      <c r="C550" s="191"/>
      <c r="D550" s="192" t="s">
        <v>68</v>
      </c>
      <c r="E550" s="204" t="s">
        <v>992</v>
      </c>
      <c r="F550" s="204" t="s">
        <v>993</v>
      </c>
      <c r="G550" s="191"/>
      <c r="H550" s="191"/>
      <c r="I550" s="194"/>
      <c r="J550" s="205">
        <f>BK550</f>
        <v>0</v>
      </c>
      <c r="K550" s="191"/>
      <c r="L550" s="196"/>
      <c r="M550" s="197"/>
      <c r="N550" s="198"/>
      <c r="O550" s="198"/>
      <c r="P550" s="199">
        <f>SUM(P551:P552)</f>
        <v>0</v>
      </c>
      <c r="Q550" s="198"/>
      <c r="R550" s="199">
        <f>SUM(R551:R552)</f>
        <v>0.22694999999999999</v>
      </c>
      <c r="S550" s="198"/>
      <c r="T550" s="200">
        <f>SUM(T551:T552)</f>
        <v>0</v>
      </c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R550" s="201" t="s">
        <v>79</v>
      </c>
      <c r="AT550" s="202" t="s">
        <v>68</v>
      </c>
      <c r="AU550" s="202" t="s">
        <v>77</v>
      </c>
      <c r="AY550" s="201" t="s">
        <v>136</v>
      </c>
      <c r="BK550" s="203">
        <f>SUM(BK551:BK552)</f>
        <v>0</v>
      </c>
    </row>
    <row r="551" s="2" customFormat="1" ht="16.5" customHeight="1">
      <c r="A551" s="40"/>
      <c r="B551" s="41"/>
      <c r="C551" s="206" t="s">
        <v>994</v>
      </c>
      <c r="D551" s="206" t="s">
        <v>138</v>
      </c>
      <c r="E551" s="207" t="s">
        <v>995</v>
      </c>
      <c r="F551" s="208" t="s">
        <v>996</v>
      </c>
      <c r="G551" s="209" t="s">
        <v>141</v>
      </c>
      <c r="H551" s="210">
        <v>4.5389999999999997</v>
      </c>
      <c r="I551" s="211"/>
      <c r="J551" s="212">
        <f>ROUND(I551*H551,2)</f>
        <v>0</v>
      </c>
      <c r="K551" s="208" t="s">
        <v>19</v>
      </c>
      <c r="L551" s="46"/>
      <c r="M551" s="213" t="s">
        <v>19</v>
      </c>
      <c r="N551" s="214" t="s">
        <v>40</v>
      </c>
      <c r="O551" s="86"/>
      <c r="P551" s="215">
        <f>O551*H551</f>
        <v>0</v>
      </c>
      <c r="Q551" s="215">
        <v>0.050000000000000003</v>
      </c>
      <c r="R551" s="215">
        <f>Q551*H551</f>
        <v>0.22694999999999999</v>
      </c>
      <c r="S551" s="215">
        <v>0</v>
      </c>
      <c r="T551" s="216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17" t="s">
        <v>221</v>
      </c>
      <c r="AT551" s="217" t="s">
        <v>138</v>
      </c>
      <c r="AU551" s="217" t="s">
        <v>79</v>
      </c>
      <c r="AY551" s="19" t="s">
        <v>136</v>
      </c>
      <c r="BE551" s="218">
        <f>IF(N551="základní",J551,0)</f>
        <v>0</v>
      </c>
      <c r="BF551" s="218">
        <f>IF(N551="snížená",J551,0)</f>
        <v>0</v>
      </c>
      <c r="BG551" s="218">
        <f>IF(N551="zákl. přenesená",J551,0)</f>
        <v>0</v>
      </c>
      <c r="BH551" s="218">
        <f>IF(N551="sníž. přenesená",J551,0)</f>
        <v>0</v>
      </c>
      <c r="BI551" s="218">
        <f>IF(N551="nulová",J551,0)</f>
        <v>0</v>
      </c>
      <c r="BJ551" s="19" t="s">
        <v>77</v>
      </c>
      <c r="BK551" s="218">
        <f>ROUND(I551*H551,2)</f>
        <v>0</v>
      </c>
      <c r="BL551" s="19" t="s">
        <v>221</v>
      </c>
      <c r="BM551" s="217" t="s">
        <v>997</v>
      </c>
    </row>
    <row r="552" s="13" customFormat="1">
      <c r="A552" s="13"/>
      <c r="B552" s="224"/>
      <c r="C552" s="225"/>
      <c r="D552" s="226" t="s">
        <v>176</v>
      </c>
      <c r="E552" s="227" t="s">
        <v>19</v>
      </c>
      <c r="F552" s="228" t="s">
        <v>998</v>
      </c>
      <c r="G552" s="225"/>
      <c r="H552" s="229">
        <v>4.5389999999999997</v>
      </c>
      <c r="I552" s="230"/>
      <c r="J552" s="225"/>
      <c r="K552" s="225"/>
      <c r="L552" s="231"/>
      <c r="M552" s="232"/>
      <c r="N552" s="233"/>
      <c r="O552" s="233"/>
      <c r="P552" s="233"/>
      <c r="Q552" s="233"/>
      <c r="R552" s="233"/>
      <c r="S552" s="233"/>
      <c r="T552" s="234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5" t="s">
        <v>176</v>
      </c>
      <c r="AU552" s="235" t="s">
        <v>79</v>
      </c>
      <c r="AV552" s="13" t="s">
        <v>79</v>
      </c>
      <c r="AW552" s="13" t="s">
        <v>31</v>
      </c>
      <c r="AX552" s="13" t="s">
        <v>77</v>
      </c>
      <c r="AY552" s="235" t="s">
        <v>136</v>
      </c>
    </row>
    <row r="553" s="12" customFormat="1" ht="25.92" customHeight="1">
      <c r="A553" s="12"/>
      <c r="B553" s="190"/>
      <c r="C553" s="191"/>
      <c r="D553" s="192" t="s">
        <v>68</v>
      </c>
      <c r="E553" s="193" t="s">
        <v>999</v>
      </c>
      <c r="F553" s="193" t="s">
        <v>1000</v>
      </c>
      <c r="G553" s="191"/>
      <c r="H553" s="191"/>
      <c r="I553" s="194"/>
      <c r="J553" s="195">
        <f>BK553</f>
        <v>0</v>
      </c>
      <c r="K553" s="191"/>
      <c r="L553" s="196"/>
      <c r="M553" s="197"/>
      <c r="N553" s="198"/>
      <c r="O553" s="198"/>
      <c r="P553" s="199">
        <f>P554</f>
        <v>0</v>
      </c>
      <c r="Q553" s="198"/>
      <c r="R553" s="199">
        <f>R554</f>
        <v>0</v>
      </c>
      <c r="S553" s="198"/>
      <c r="T553" s="200">
        <f>T554</f>
        <v>0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201" t="s">
        <v>160</v>
      </c>
      <c r="AT553" s="202" t="s">
        <v>68</v>
      </c>
      <c r="AU553" s="202" t="s">
        <v>69</v>
      </c>
      <c r="AY553" s="201" t="s">
        <v>136</v>
      </c>
      <c r="BK553" s="203">
        <f>BK554</f>
        <v>0</v>
      </c>
    </row>
    <row r="554" s="12" customFormat="1" ht="22.8" customHeight="1">
      <c r="A554" s="12"/>
      <c r="B554" s="190"/>
      <c r="C554" s="191"/>
      <c r="D554" s="192" t="s">
        <v>68</v>
      </c>
      <c r="E554" s="204" t="s">
        <v>1001</v>
      </c>
      <c r="F554" s="204" t="s">
        <v>1002</v>
      </c>
      <c r="G554" s="191"/>
      <c r="H554" s="191"/>
      <c r="I554" s="194"/>
      <c r="J554" s="205">
        <f>BK554</f>
        <v>0</v>
      </c>
      <c r="K554" s="191"/>
      <c r="L554" s="196"/>
      <c r="M554" s="197"/>
      <c r="N554" s="198"/>
      <c r="O554" s="198"/>
      <c r="P554" s="199">
        <f>SUM(P555:P556)</f>
        <v>0</v>
      </c>
      <c r="Q554" s="198"/>
      <c r="R554" s="199">
        <f>SUM(R555:R556)</f>
        <v>0</v>
      </c>
      <c r="S554" s="198"/>
      <c r="T554" s="200">
        <f>SUM(T555:T556)</f>
        <v>0</v>
      </c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R554" s="201" t="s">
        <v>160</v>
      </c>
      <c r="AT554" s="202" t="s">
        <v>68</v>
      </c>
      <c r="AU554" s="202" t="s">
        <v>77</v>
      </c>
      <c r="AY554" s="201" t="s">
        <v>136</v>
      </c>
      <c r="BK554" s="203">
        <f>SUM(BK555:BK556)</f>
        <v>0</v>
      </c>
    </row>
    <row r="555" s="2" customFormat="1" ht="16.5" customHeight="1">
      <c r="A555" s="40"/>
      <c r="B555" s="41"/>
      <c r="C555" s="206" t="s">
        <v>1003</v>
      </c>
      <c r="D555" s="206" t="s">
        <v>138</v>
      </c>
      <c r="E555" s="207" t="s">
        <v>1004</v>
      </c>
      <c r="F555" s="208" t="s">
        <v>1002</v>
      </c>
      <c r="G555" s="209" t="s">
        <v>1005</v>
      </c>
      <c r="H555" s="210">
        <v>1</v>
      </c>
      <c r="I555" s="211"/>
      <c r="J555" s="212">
        <f>ROUND(I555*H555,2)</f>
        <v>0</v>
      </c>
      <c r="K555" s="208" t="s">
        <v>225</v>
      </c>
      <c r="L555" s="46"/>
      <c r="M555" s="213" t="s">
        <v>19</v>
      </c>
      <c r="N555" s="214" t="s">
        <v>40</v>
      </c>
      <c r="O555" s="86"/>
      <c r="P555" s="215">
        <f>O555*H555</f>
        <v>0</v>
      </c>
      <c r="Q555" s="215">
        <v>0</v>
      </c>
      <c r="R555" s="215">
        <f>Q555*H555</f>
        <v>0</v>
      </c>
      <c r="S555" s="215">
        <v>0</v>
      </c>
      <c r="T555" s="216">
        <f>S555*H555</f>
        <v>0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17" t="s">
        <v>1006</v>
      </c>
      <c r="AT555" s="217" t="s">
        <v>138</v>
      </c>
      <c r="AU555" s="217" t="s">
        <v>79</v>
      </c>
      <c r="AY555" s="19" t="s">
        <v>136</v>
      </c>
      <c r="BE555" s="218">
        <f>IF(N555="základní",J555,0)</f>
        <v>0</v>
      </c>
      <c r="BF555" s="218">
        <f>IF(N555="snížená",J555,0)</f>
        <v>0</v>
      </c>
      <c r="BG555" s="218">
        <f>IF(N555="zákl. přenesená",J555,0)</f>
        <v>0</v>
      </c>
      <c r="BH555" s="218">
        <f>IF(N555="sníž. přenesená",J555,0)</f>
        <v>0</v>
      </c>
      <c r="BI555" s="218">
        <f>IF(N555="nulová",J555,0)</f>
        <v>0</v>
      </c>
      <c r="BJ555" s="19" t="s">
        <v>77</v>
      </c>
      <c r="BK555" s="218">
        <f>ROUND(I555*H555,2)</f>
        <v>0</v>
      </c>
      <c r="BL555" s="19" t="s">
        <v>1006</v>
      </c>
      <c r="BM555" s="217" t="s">
        <v>1007</v>
      </c>
    </row>
    <row r="556" s="2" customFormat="1">
      <c r="A556" s="40"/>
      <c r="B556" s="41"/>
      <c r="C556" s="42"/>
      <c r="D556" s="219" t="s">
        <v>145</v>
      </c>
      <c r="E556" s="42"/>
      <c r="F556" s="220" t="s">
        <v>1008</v>
      </c>
      <c r="G556" s="42"/>
      <c r="H556" s="42"/>
      <c r="I556" s="221"/>
      <c r="J556" s="42"/>
      <c r="K556" s="42"/>
      <c r="L556" s="46"/>
      <c r="M556" s="280"/>
      <c r="N556" s="281"/>
      <c r="O556" s="282"/>
      <c r="P556" s="282"/>
      <c r="Q556" s="282"/>
      <c r="R556" s="282"/>
      <c r="S556" s="282"/>
      <c r="T556" s="283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145</v>
      </c>
      <c r="AU556" s="19" t="s">
        <v>79</v>
      </c>
    </row>
    <row r="557" s="2" customFormat="1" ht="6.96" customHeight="1">
      <c r="A557" s="40"/>
      <c r="B557" s="61"/>
      <c r="C557" s="62"/>
      <c r="D557" s="62"/>
      <c r="E557" s="62"/>
      <c r="F557" s="62"/>
      <c r="G557" s="62"/>
      <c r="H557" s="62"/>
      <c r="I557" s="62"/>
      <c r="J557" s="62"/>
      <c r="K557" s="62"/>
      <c r="L557" s="46"/>
      <c r="M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</row>
  </sheetData>
  <sheetProtection sheet="1" autoFilter="0" formatColumns="0" formatRows="0" objects="1" scenarios="1" spinCount="100000" saltValue="AaBvm5s4dHEj1U+gUkx+VnyNVXz0IMkxM2Ca9fQcDI/q4z8+S35DXvuywdzHkUd8Gkzoa2OfccARfEqBNQ7PGA==" hashValue="Dt/m2ixUU5aDpBkmhym3DWwXEcmxCR2cPRKlajclH53J9YiXW/iHcdyxKZZyJ09NA1kGSycjijsdV8zzOX/7bA==" algorithmName="SHA-512" password="CC35"/>
  <autoFilter ref="C103:K556"/>
  <mergeCells count="9">
    <mergeCell ref="E7:H7"/>
    <mergeCell ref="E9:H9"/>
    <mergeCell ref="E18:H18"/>
    <mergeCell ref="E27:H27"/>
    <mergeCell ref="E48:H48"/>
    <mergeCell ref="E50:H50"/>
    <mergeCell ref="E94:H94"/>
    <mergeCell ref="E96:H96"/>
    <mergeCell ref="L2:V2"/>
  </mergeCells>
  <hyperlinks>
    <hyperlink ref="F108" r:id="rId1" display="https://podminky.urs.cz/item/CS_URS_2021_02/113106271"/>
    <hyperlink ref="F110" r:id="rId2" display="https://podminky.urs.cz/item/CS_URS_2021_02/113107512"/>
    <hyperlink ref="F112" r:id="rId3" display="https://podminky.urs.cz/item/CS_URS_2021_02/113107532"/>
    <hyperlink ref="F114" r:id="rId4" display="https://podminky.urs.cz/item/CS_URS_2021_02/113107542"/>
    <hyperlink ref="F116" r:id="rId5" display="https://podminky.urs.cz/item/CS_URS_2021_02/119003227"/>
    <hyperlink ref="F118" r:id="rId6" display="https://podminky.urs.cz/item/CS_URS_2021_02/119003228"/>
    <hyperlink ref="F120" r:id="rId7" display="https://podminky.urs.cz/item/CS_URS_2021_02/132253102"/>
    <hyperlink ref="F124" r:id="rId8" display="https://podminky.urs.cz/item/CS_URS_2021_02/174101101"/>
    <hyperlink ref="F126" r:id="rId9" display="https://podminky.urs.cz/item/CS_URS_2021_02/181912112"/>
    <hyperlink ref="F129" r:id="rId10" display="https://podminky.urs.cz/item/CS_URS_2021_02/311231126"/>
    <hyperlink ref="F136" r:id="rId11" display="https://podminky.urs.cz/item/CS_URS_2021_02/317168022"/>
    <hyperlink ref="F138" r:id="rId12" display="https://podminky.urs.cz/item/CS_URS_2021_02/317168052"/>
    <hyperlink ref="F140" r:id="rId13" display="https://podminky.urs.cz/item/CS_URS_2021_02/317168054"/>
    <hyperlink ref="F142" r:id="rId14" display="https://podminky.urs.cz/item/CS_URS_2021_02/317168055"/>
    <hyperlink ref="F144" r:id="rId15" display="https://podminky.urs.cz/item/CS_URS_2021_02/317941121"/>
    <hyperlink ref="F153" r:id="rId16" display="https://podminky.urs.cz/item/CS_URS_2021_02/317941123"/>
    <hyperlink ref="F157" r:id="rId17" display="https://podminky.urs.cz/item/CS_URS_2021_02/317998112"/>
    <hyperlink ref="F160" r:id="rId18" display="https://podminky.urs.cz/item/CS_URS_2021_02/564231111"/>
    <hyperlink ref="F162" r:id="rId19" display="https://podminky.urs.cz/item/CS_URS_2021_02/564742111"/>
    <hyperlink ref="F164" r:id="rId20" display="https://podminky.urs.cz/item/CS_URS_2021_02/596212212"/>
    <hyperlink ref="F168" r:id="rId21" display="https://podminky.urs.cz/item/CS_URS_2021_02/611142001"/>
    <hyperlink ref="F170" r:id="rId22" display="https://podminky.urs.cz/item/CS_URS_2021_02/611321141"/>
    <hyperlink ref="F172" r:id="rId23" display="https://podminky.urs.cz/item/CS_URS_2021_02/612142001"/>
    <hyperlink ref="F174" r:id="rId24" display="https://podminky.urs.cz/item/CS_URS_2021_02/612321141"/>
    <hyperlink ref="F178" r:id="rId25" display="https://podminky.urs.cz/item/CS_URS_2021_02/612325422"/>
    <hyperlink ref="F182" r:id="rId26" display="https://podminky.urs.cz/item/CS_URS_2021_02/631311125"/>
    <hyperlink ref="F186" r:id="rId27" display="https://podminky.urs.cz/item/CS_URS_2021_02/631311125"/>
    <hyperlink ref="F189" r:id="rId28" display="https://podminky.urs.cz/item/CS_URS_2021_02/631319012"/>
    <hyperlink ref="F191" r:id="rId29" display="https://podminky.urs.cz/item/CS_URS_2021_02/631319012"/>
    <hyperlink ref="F193" r:id="rId30" display="https://podminky.urs.cz/item/CS_URS_2021_02/631362021"/>
    <hyperlink ref="F197" r:id="rId31" display="https://podminky.urs.cz/item/CS_URS_2021_02/631362021"/>
    <hyperlink ref="F202" r:id="rId32" display="https://podminky.urs.cz/item/CS_URS_2021_02/632481213"/>
    <hyperlink ref="F207" r:id="rId33" display="https://podminky.urs.cz/item/CS_URS_2021_02/634112112"/>
    <hyperlink ref="F210" r:id="rId34" display="https://podminky.urs.cz/item/CS_URS_2021_02/637121113"/>
    <hyperlink ref="F212" r:id="rId35" display="https://podminky.urs.cz/item/CS_URS_2021_02/637311122"/>
    <hyperlink ref="F217" r:id="rId36" display="https://podminky.urs.cz/item/CS_URS_2021_02/916231212"/>
    <hyperlink ref="F221" r:id="rId37" display="https://podminky.urs.cz/item/CS_URS_2021_02/919735112"/>
    <hyperlink ref="F223" r:id="rId38" display="https://podminky.urs.cz/item/CS_URS_2021_02/919735124"/>
    <hyperlink ref="F225" r:id="rId39" display="https://podminky.urs.cz/item/CS_URS_2021_02/952901111"/>
    <hyperlink ref="F227" r:id="rId40" display="https://podminky.urs.cz/item/CS_URS_2021_02/953961114"/>
    <hyperlink ref="F229" r:id="rId41" display="https://podminky.urs.cz/item/CS_URS_2021_02/953965133"/>
    <hyperlink ref="F231" r:id="rId42" display="https://podminky.urs.cz/item/CS_URS_2021_02/965042141"/>
    <hyperlink ref="F235" r:id="rId43" display="https://podminky.urs.cz/item/CS_URS_2021_02/973031324"/>
    <hyperlink ref="F238" r:id="rId44" display="https://podminky.urs.cz/item/CS_URS_2021_02/978011191"/>
    <hyperlink ref="F240" r:id="rId45" display="https://podminky.urs.cz/item/CS_URS_2021_02/978013141"/>
    <hyperlink ref="F248" r:id="rId46" display="https://podminky.urs.cz/item/CS_URS_2021_02/997013213"/>
    <hyperlink ref="F250" r:id="rId47" display="https://podminky.urs.cz/item/CS_URS_2021_02/997013501"/>
    <hyperlink ref="F252" r:id="rId48" display="https://podminky.urs.cz/item/CS_URS_2021_02/997013509"/>
    <hyperlink ref="F255" r:id="rId49" display="https://podminky.urs.cz/item/CS_URS_2021_02/997013631"/>
    <hyperlink ref="F258" r:id="rId50" display="https://podminky.urs.cz/item/CS_URS_2021_02/998017002"/>
    <hyperlink ref="F262" r:id="rId51" display="https://podminky.urs.cz/item/CS_URS_2021_02/711111001"/>
    <hyperlink ref="F269" r:id="rId52" display="https://podminky.urs.cz/item/CS_URS_2021_02/711131101"/>
    <hyperlink ref="F274" r:id="rId53" display="https://podminky.urs.cz/item/CS_URS_2021_02/711141559"/>
    <hyperlink ref="F279" r:id="rId54" display="https://podminky.urs.cz/item/CS_URS_2021_02/711748088"/>
    <hyperlink ref="F283" r:id="rId55" display="https://podminky.urs.cz/item/CS_URS_2021_02/998711102"/>
    <hyperlink ref="F285" r:id="rId56" display="https://podminky.urs.cz/item/CS_URS_2021_02/998711181"/>
    <hyperlink ref="F288" r:id="rId57" display="https://podminky.urs.cz/item/CS_URS_2021_02/721242105"/>
    <hyperlink ref="F290" r:id="rId58" display="https://podminky.urs.cz/item/CS_URS_2021_02/721242803"/>
    <hyperlink ref="F292" r:id="rId59" display="https://podminky.urs.cz/item/CS_URS_2021_02/998721102"/>
    <hyperlink ref="F294" r:id="rId60" display="https://podminky.urs.cz/item/CS_URS_2021_02/998721181"/>
    <hyperlink ref="F297" r:id="rId61" display="https://podminky.urs.cz/item/CS_URS_2021_02/762342921"/>
    <hyperlink ref="F301" r:id="rId62" display="https://podminky.urs.cz/item/CS_URS_2021_02/762343911"/>
    <hyperlink ref="F303" r:id="rId63" display="https://podminky.urs.cz/item/CS_URS_2021_02/998762102"/>
    <hyperlink ref="F305" r:id="rId64" display="https://podminky.urs.cz/item/CS_URS_2021_02/998762181"/>
    <hyperlink ref="F308" r:id="rId65" display="https://podminky.urs.cz/item/CS_URS_2021_02/763131714"/>
    <hyperlink ref="F310" r:id="rId66" display="https://podminky.urs.cz/item/CS_URS_2021_02/998763381"/>
    <hyperlink ref="F313" r:id="rId67" display="https://podminky.urs.cz/item/CS_URS_2021_02/764001851"/>
    <hyperlink ref="F315" r:id="rId68" display="https://podminky.urs.cz/item/CS_URS_2021_02/764002841"/>
    <hyperlink ref="F318" r:id="rId69" display="https://podminky.urs.cz/item/CS_URS_2021_02/764002851"/>
    <hyperlink ref="F321" r:id="rId70" display="https://podminky.urs.cz/item/CS_URS_2021_02/764002881"/>
    <hyperlink ref="F323" r:id="rId71" display="https://podminky.urs.cz/item/CS_URS_2021_02/764004801"/>
    <hyperlink ref="F334" r:id="rId72" display="https://podminky.urs.cz/item/CS_URS_2021_02/764004821"/>
    <hyperlink ref="F345" r:id="rId73" display="https://podminky.urs.cz/item/CS_URS_2021_02/764004861"/>
    <hyperlink ref="F356" r:id="rId74" display="https://podminky.urs.cz/item/CS_URS_2021_02/764211625"/>
    <hyperlink ref="F358" r:id="rId75" display="https://podminky.urs.cz/item/CS_URS_2021_02/764226445"/>
    <hyperlink ref="F361" r:id="rId76" display="https://podminky.urs.cz/item/CS_URS_2021_02/764226465"/>
    <hyperlink ref="F363" r:id="rId77" display="https://podminky.urs.cz/item/CS_URS_2021_02/764244408"/>
    <hyperlink ref="F365" r:id="rId78" display="https://podminky.urs.cz/item/CS_URS_2021_02/764244409"/>
    <hyperlink ref="F367" r:id="rId79" display="https://podminky.urs.cz/item/CS_URS_2021_02/764245446"/>
    <hyperlink ref="F369" r:id="rId80" display="https://podminky.urs.cz/item/CS_URS_2021_02/764346411"/>
    <hyperlink ref="F371" r:id="rId81" display="https://podminky.urs.cz/item/CS_URS_2021_02/764541405"/>
    <hyperlink ref="F373" r:id="rId82" display="https://podminky.urs.cz/item/CS_URS_2021_02/764541446"/>
    <hyperlink ref="F375" r:id="rId83" display="https://podminky.urs.cz/item/CS_URS_2021_02/764543406"/>
    <hyperlink ref="F386" r:id="rId84" display="https://podminky.urs.cz/item/CS_URS_2021_02/764548423"/>
    <hyperlink ref="F388" r:id="rId85" display="https://podminky.urs.cz/item/CS_URS_2021_02/998764102"/>
    <hyperlink ref="F390" r:id="rId86" display="https://podminky.urs.cz/item/CS_URS_2021_02/998764181"/>
    <hyperlink ref="F393" r:id="rId87" display="https://podminky.urs.cz/item/CS_URS_2021_02/765155001"/>
    <hyperlink ref="F397" r:id="rId88" display="https://podminky.urs.cz/item/CS_URS_2021_02/998765102"/>
    <hyperlink ref="F399" r:id="rId89" display="https://podminky.urs.cz/item/CS_URS_2021_02/998765181"/>
    <hyperlink ref="F402" r:id="rId90" display="https://podminky.urs.cz/item/CS_URS_2021_02/766441811"/>
    <hyperlink ref="F404" r:id="rId91" display="https://podminky.urs.cz/item/CS_URS_2021_02/766441821"/>
    <hyperlink ref="F406" r:id="rId92" display="https://podminky.urs.cz/item/CS_URS_2021_02/766660172"/>
    <hyperlink ref="F409" r:id="rId93" display="https://podminky.urs.cz/item/CS_URS_2021_02/766660173"/>
    <hyperlink ref="F412" r:id="rId94" display="https://podminky.urs.cz/item/CS_URS_2021_02/766660174"/>
    <hyperlink ref="F415" r:id="rId95" display="https://podminky.urs.cz/item/CS_URS_2021_02/766682112"/>
    <hyperlink ref="F418" r:id="rId96" display="https://podminky.urs.cz/item/CS_URS_2021_02/766682122"/>
    <hyperlink ref="F421" r:id="rId97" display="https://podminky.urs.cz/item/CS_URS_2021_02/766660171"/>
    <hyperlink ref="F426" r:id="rId98" display="https://podminky.urs.cz/item/CS_URS_2021_02/766691914"/>
    <hyperlink ref="F428" r:id="rId99" display="https://podminky.urs.cz/item/CS_URS_2021_02/766694111"/>
    <hyperlink ref="F430" r:id="rId100" display="https://podminky.urs.cz/item/CS_URS_2021_02/766694112"/>
    <hyperlink ref="F432" r:id="rId101" display="https://podminky.urs.cz/item/CS_URS_2021_02/766694113"/>
    <hyperlink ref="F436" r:id="rId102" display="https://podminky.urs.cz/item/CS_URS_2021_02/998766202"/>
    <hyperlink ref="F439" r:id="rId103" display="https://podminky.urs.cz/item/CS_URS_2021_02/628613611"/>
    <hyperlink ref="F446" r:id="rId104" display="https://podminky.urs.cz/item/CS_URS_2021_02/767832801"/>
    <hyperlink ref="F452" r:id="rId105" display="https://podminky.urs.cz/item/CS_URS_2021_02/767995115"/>
    <hyperlink ref="F454" r:id="rId106" display="https://podminky.urs.cz/item/CS_URS_2021_02/998767102"/>
    <hyperlink ref="F456" r:id="rId107" display="https://podminky.urs.cz/item/CS_URS_2021_02/998767181"/>
    <hyperlink ref="F459" r:id="rId108" display="https://podminky.urs.cz/item/CS_URS_2021_02/771111011"/>
    <hyperlink ref="F461" r:id="rId109" display="https://podminky.urs.cz/item/CS_URS_2021_02/771151012"/>
    <hyperlink ref="F463" r:id="rId110" display="https://podminky.urs.cz/item/CS_URS_2021_02/771573810"/>
    <hyperlink ref="F467" r:id="rId111" display="https://podminky.urs.cz/item/CS_URS_2021_02/771574113"/>
    <hyperlink ref="F474" r:id="rId112" display="https://podminky.urs.cz/item/CS_URS_2021_02/771121011"/>
    <hyperlink ref="F476" r:id="rId113" display="https://podminky.urs.cz/item/CS_URS_2021_02/771591112"/>
    <hyperlink ref="F478" r:id="rId114" display="https://podminky.urs.cz/item/CS_URS_2021_02/771591115"/>
    <hyperlink ref="F480" r:id="rId115" display="https://podminky.urs.cz/item/CS_URS_2021_01/771591185"/>
    <hyperlink ref="F482" r:id="rId116" display="https://podminky.urs.cz/item/CS_URS_2021_02/998771102"/>
    <hyperlink ref="F484" r:id="rId117" display="https://podminky.urs.cz/item/CS_URS_2021_02/998771181"/>
    <hyperlink ref="F487" r:id="rId118" display="https://podminky.urs.cz/item/CS_URS_2021_01/775413411"/>
    <hyperlink ref="F492" r:id="rId119" display="https://podminky.urs.cz/item/CS_URS_2021_02/775511441"/>
    <hyperlink ref="F496" r:id="rId120" display="https://podminky.urs.cz/item/CS_URS_2021_02/775521800"/>
    <hyperlink ref="F500" r:id="rId121" display="https://podminky.urs.cz/item/CS_URS_2021_02/775591311"/>
    <hyperlink ref="F502" r:id="rId122" display="https://podminky.urs.cz/item/CS_URS_2021_02/775591314"/>
    <hyperlink ref="F504" r:id="rId123" display="https://podminky.urs.cz/item/CS_URS_2021_02/775591316"/>
    <hyperlink ref="F506" r:id="rId124" display="https://podminky.urs.cz/item/CS_URS_2021_02/998775102"/>
    <hyperlink ref="F508" r:id="rId125" display="https://podminky.urs.cz/item/CS_URS_2021_02/998775181"/>
    <hyperlink ref="F511" r:id="rId126" display="https://podminky.urs.cz/item/CS_URS_2021_02/776201811"/>
    <hyperlink ref="F516" r:id="rId127" display="https://podminky.urs.cz/item/CS_URS_2021_02/783101403"/>
    <hyperlink ref="F520" r:id="rId128" display="https://podminky.urs.cz/item/CS_URS_2021_02/783113111"/>
    <hyperlink ref="F525" r:id="rId129" display="https://podminky.urs.cz/item/CS_URS_2021_02/783114101"/>
    <hyperlink ref="F529" r:id="rId130" display="https://podminky.urs.cz/item/CS_URS_2021_02/783117101"/>
    <hyperlink ref="F534" r:id="rId131" display="https://podminky.urs.cz/item/CS_URS_2021_02/784111001"/>
    <hyperlink ref="F538" r:id="rId132" display="https://podminky.urs.cz/item/CS_URS_2021_02/784121001"/>
    <hyperlink ref="F540" r:id="rId133" display="https://podminky.urs.cz/item/CS_URS_2021_02/784171101"/>
    <hyperlink ref="F546" r:id="rId134" display="https://podminky.urs.cz/item/CS_URS_2021_02/784181121"/>
    <hyperlink ref="F549" r:id="rId135" display="https://podminky.urs.cz/item/CS_URS_2021_02/784211101"/>
    <hyperlink ref="F556" r:id="rId136" display="https://podminky.urs.cz/item/CS_URS_2021_01/03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vnitřní úpravy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1009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1010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1011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1012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ROUND((SUM(BE89:BE241)),  2)</f>
        <v>0</v>
      </c>
      <c r="G33" s="40"/>
      <c r="H33" s="40"/>
      <c r="I33" s="150">
        <v>0.20999999999999999</v>
      </c>
      <c r="J33" s="149">
        <f>ROUND(((SUM(BE89:BE241))*I33),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ROUND((SUM(BF89:BF241)),  2)</f>
        <v>0</v>
      </c>
      <c r="G34" s="40"/>
      <c r="H34" s="40"/>
      <c r="I34" s="150">
        <v>0.14999999999999999</v>
      </c>
      <c r="J34" s="149">
        <f>ROUND(((SUM(BF89:BF241))*I34),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ROUND((SUM(BG89:BG241)),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ROUND((SUM(BH89:BH241)),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ROUND((SUM(BI89:BI241)),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vnitřní úpravy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773d - ZTI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96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97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1013</v>
      </c>
      <c r="E62" s="176"/>
      <c r="F62" s="176"/>
      <c r="G62" s="176"/>
      <c r="H62" s="176"/>
      <c r="I62" s="176"/>
      <c r="J62" s="177">
        <f>J117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101</v>
      </c>
      <c r="E63" s="176"/>
      <c r="F63" s="176"/>
      <c r="G63" s="176"/>
      <c r="H63" s="176"/>
      <c r="I63" s="176"/>
      <c r="J63" s="177">
        <f>J126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J128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104</v>
      </c>
      <c r="E65" s="170"/>
      <c r="F65" s="170"/>
      <c r="G65" s="170"/>
      <c r="H65" s="170"/>
      <c r="I65" s="170"/>
      <c r="J65" s="171">
        <f>J131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106</v>
      </c>
      <c r="E66" s="176"/>
      <c r="F66" s="176"/>
      <c r="G66" s="176"/>
      <c r="H66" s="176"/>
      <c r="I66" s="176"/>
      <c r="J66" s="177">
        <f>J132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1014</v>
      </c>
      <c r="E67" s="176"/>
      <c r="F67" s="176"/>
      <c r="G67" s="176"/>
      <c r="H67" s="176"/>
      <c r="I67" s="176"/>
      <c r="J67" s="177">
        <f>J169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1015</v>
      </c>
      <c r="E68" s="176"/>
      <c r="F68" s="176"/>
      <c r="G68" s="176"/>
      <c r="H68" s="176"/>
      <c r="I68" s="176"/>
      <c r="J68" s="177">
        <f>J212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7"/>
      <c r="C69" s="168"/>
      <c r="D69" s="169" t="s">
        <v>1016</v>
      </c>
      <c r="E69" s="170"/>
      <c r="F69" s="170"/>
      <c r="G69" s="170"/>
      <c r="H69" s="170"/>
      <c r="I69" s="170"/>
      <c r="J69" s="171">
        <f>J239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121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773 - Kulturni dum Lahost - vnitřní úpravy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90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773d - ZTI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>Lahošť</v>
      </c>
      <c r="G83" s="42"/>
      <c r="H83" s="42"/>
      <c r="I83" s="34" t="s">
        <v>23</v>
      </c>
      <c r="J83" s="74" t="str">
        <f>IF(J12="","",J12)</f>
        <v>16. 4. 2021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>Obec Lahošť, Švermova 22, 417 25 Lahošť</v>
      </c>
      <c r="G85" s="42"/>
      <c r="H85" s="42"/>
      <c r="I85" s="34" t="s">
        <v>30</v>
      </c>
      <c r="J85" s="38" t="str">
        <f>E21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28</v>
      </c>
      <c r="D86" s="42"/>
      <c r="E86" s="42"/>
      <c r="F86" s="29" t="str">
        <f>IF(E18="","",E18)</f>
        <v>Vyplň údaj</v>
      </c>
      <c r="G86" s="42"/>
      <c r="H86" s="42"/>
      <c r="I86" s="34" t="s">
        <v>32</v>
      </c>
      <c r="J86" s="38" t="str">
        <f>E24</f>
        <v xml:space="preserve"> 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79"/>
      <c r="B88" s="180"/>
      <c r="C88" s="181" t="s">
        <v>122</v>
      </c>
      <c r="D88" s="182" t="s">
        <v>54</v>
      </c>
      <c r="E88" s="182" t="s">
        <v>50</v>
      </c>
      <c r="F88" s="182" t="s">
        <v>51</v>
      </c>
      <c r="G88" s="182" t="s">
        <v>123</v>
      </c>
      <c r="H88" s="182" t="s">
        <v>124</v>
      </c>
      <c r="I88" s="182" t="s">
        <v>125</v>
      </c>
      <c r="J88" s="182" t="s">
        <v>94</v>
      </c>
      <c r="K88" s="183" t="s">
        <v>126</v>
      </c>
      <c r="L88" s="184"/>
      <c r="M88" s="94" t="s">
        <v>19</v>
      </c>
      <c r="N88" s="95" t="s">
        <v>39</v>
      </c>
      <c r="O88" s="95" t="s">
        <v>127</v>
      </c>
      <c r="P88" s="95" t="s">
        <v>128</v>
      </c>
      <c r="Q88" s="95" t="s">
        <v>129</v>
      </c>
      <c r="R88" s="95" t="s">
        <v>130</v>
      </c>
      <c r="S88" s="95" t="s">
        <v>131</v>
      </c>
      <c r="T88" s="96" t="s">
        <v>132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40"/>
      <c r="B89" s="41"/>
      <c r="C89" s="101" t="s">
        <v>133</v>
      </c>
      <c r="D89" s="42"/>
      <c r="E89" s="42"/>
      <c r="F89" s="42"/>
      <c r="G89" s="42"/>
      <c r="H89" s="42"/>
      <c r="I89" s="42"/>
      <c r="J89" s="185">
        <f>BK89</f>
        <v>0</v>
      </c>
      <c r="K89" s="42"/>
      <c r="L89" s="46"/>
      <c r="M89" s="97"/>
      <c r="N89" s="186"/>
      <c r="O89" s="98"/>
      <c r="P89" s="187">
        <f>P90+P131+P239</f>
        <v>0</v>
      </c>
      <c r="Q89" s="98"/>
      <c r="R89" s="187">
        <f>R90+R131+R239</f>
        <v>64.463367997099994</v>
      </c>
      <c r="S89" s="98"/>
      <c r="T89" s="188">
        <f>T90+T131+T239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68</v>
      </c>
      <c r="AU89" s="19" t="s">
        <v>95</v>
      </c>
      <c r="BK89" s="189">
        <f>BK90+BK131+BK239</f>
        <v>0</v>
      </c>
    </row>
    <row r="90" s="12" customFormat="1" ht="25.92" customHeight="1">
      <c r="A90" s="12"/>
      <c r="B90" s="190"/>
      <c r="C90" s="191"/>
      <c r="D90" s="192" t="s">
        <v>68</v>
      </c>
      <c r="E90" s="193" t="s">
        <v>134</v>
      </c>
      <c r="F90" s="193" t="s">
        <v>135</v>
      </c>
      <c r="G90" s="191"/>
      <c r="H90" s="191"/>
      <c r="I90" s="194"/>
      <c r="J90" s="195">
        <f>BK90</f>
        <v>0</v>
      </c>
      <c r="K90" s="191"/>
      <c r="L90" s="196"/>
      <c r="M90" s="197"/>
      <c r="N90" s="198"/>
      <c r="O90" s="198"/>
      <c r="P90" s="199">
        <f>P91+P117+P126+P128</f>
        <v>0</v>
      </c>
      <c r="Q90" s="198"/>
      <c r="R90" s="199">
        <f>R91+R117+R126+R128</f>
        <v>62.660976198299998</v>
      </c>
      <c r="S90" s="198"/>
      <c r="T90" s="200">
        <f>T91+T117+T126+T128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77</v>
      </c>
      <c r="AT90" s="202" t="s">
        <v>68</v>
      </c>
      <c r="AU90" s="202" t="s">
        <v>69</v>
      </c>
      <c r="AY90" s="201" t="s">
        <v>136</v>
      </c>
      <c r="BK90" s="203">
        <f>BK91+BK117+BK126+BK128</f>
        <v>0</v>
      </c>
    </row>
    <row r="91" s="12" customFormat="1" ht="22.8" customHeight="1">
      <c r="A91" s="12"/>
      <c r="B91" s="190"/>
      <c r="C91" s="191"/>
      <c r="D91" s="192" t="s">
        <v>68</v>
      </c>
      <c r="E91" s="204" t="s">
        <v>77</v>
      </c>
      <c r="F91" s="204" t="s">
        <v>137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SUM(P92:P116)</f>
        <v>0</v>
      </c>
      <c r="Q91" s="198"/>
      <c r="R91" s="199">
        <f>SUM(R92:R116)</f>
        <v>60.238999999999997</v>
      </c>
      <c r="S91" s="198"/>
      <c r="T91" s="200">
        <f>SUM(T92:T116)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77</v>
      </c>
      <c r="AT91" s="202" t="s">
        <v>68</v>
      </c>
      <c r="AU91" s="202" t="s">
        <v>77</v>
      </c>
      <c r="AY91" s="201" t="s">
        <v>136</v>
      </c>
      <c r="BK91" s="203">
        <f>SUM(BK92:BK116)</f>
        <v>0</v>
      </c>
    </row>
    <row r="92" s="2" customFormat="1" ht="24.15" customHeight="1">
      <c r="A92" s="40"/>
      <c r="B92" s="41"/>
      <c r="C92" s="206" t="s">
        <v>77</v>
      </c>
      <c r="D92" s="206" t="s">
        <v>138</v>
      </c>
      <c r="E92" s="207" t="s">
        <v>1017</v>
      </c>
      <c r="F92" s="208" t="s">
        <v>1018</v>
      </c>
      <c r="G92" s="209" t="s">
        <v>174</v>
      </c>
      <c r="H92" s="210">
        <v>41.106999999999999</v>
      </c>
      <c r="I92" s="211"/>
      <c r="J92" s="212">
        <f>ROUND(I92*H92,2)</f>
        <v>0</v>
      </c>
      <c r="K92" s="208" t="s">
        <v>142</v>
      </c>
      <c r="L92" s="46"/>
      <c r="M92" s="213" t="s">
        <v>19</v>
      </c>
      <c r="N92" s="214" t="s">
        <v>40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143</v>
      </c>
      <c r="AT92" s="217" t="s">
        <v>138</v>
      </c>
      <c r="AU92" s="217" t="s">
        <v>79</v>
      </c>
      <c r="AY92" s="19" t="s">
        <v>136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77</v>
      </c>
      <c r="BK92" s="218">
        <f>ROUND(I92*H92,2)</f>
        <v>0</v>
      </c>
      <c r="BL92" s="19" t="s">
        <v>143</v>
      </c>
      <c r="BM92" s="217" t="s">
        <v>1019</v>
      </c>
    </row>
    <row r="93" s="2" customFormat="1">
      <c r="A93" s="40"/>
      <c r="B93" s="41"/>
      <c r="C93" s="42"/>
      <c r="D93" s="219" t="s">
        <v>145</v>
      </c>
      <c r="E93" s="42"/>
      <c r="F93" s="220" t="s">
        <v>1020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145</v>
      </c>
      <c r="AU93" s="19" t="s">
        <v>79</v>
      </c>
    </row>
    <row r="94" s="13" customFormat="1">
      <c r="A94" s="13"/>
      <c r="B94" s="224"/>
      <c r="C94" s="225"/>
      <c r="D94" s="226" t="s">
        <v>176</v>
      </c>
      <c r="E94" s="227" t="s">
        <v>19</v>
      </c>
      <c r="F94" s="228" t="s">
        <v>1021</v>
      </c>
      <c r="G94" s="225"/>
      <c r="H94" s="229">
        <v>20.352</v>
      </c>
      <c r="I94" s="230"/>
      <c r="J94" s="225"/>
      <c r="K94" s="225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176</v>
      </c>
      <c r="AU94" s="235" t="s">
        <v>79</v>
      </c>
      <c r="AV94" s="13" t="s">
        <v>79</v>
      </c>
      <c r="AW94" s="13" t="s">
        <v>31</v>
      </c>
      <c r="AX94" s="13" t="s">
        <v>69</v>
      </c>
      <c r="AY94" s="235" t="s">
        <v>136</v>
      </c>
    </row>
    <row r="95" s="13" customFormat="1">
      <c r="A95" s="13"/>
      <c r="B95" s="224"/>
      <c r="C95" s="225"/>
      <c r="D95" s="226" t="s">
        <v>176</v>
      </c>
      <c r="E95" s="227" t="s">
        <v>19</v>
      </c>
      <c r="F95" s="228" t="s">
        <v>1022</v>
      </c>
      <c r="G95" s="225"/>
      <c r="H95" s="229">
        <v>3.5569999999999999</v>
      </c>
      <c r="I95" s="230"/>
      <c r="J95" s="225"/>
      <c r="K95" s="225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176</v>
      </c>
      <c r="AU95" s="235" t="s">
        <v>79</v>
      </c>
      <c r="AV95" s="13" t="s">
        <v>79</v>
      </c>
      <c r="AW95" s="13" t="s">
        <v>31</v>
      </c>
      <c r="AX95" s="13" t="s">
        <v>69</v>
      </c>
      <c r="AY95" s="235" t="s">
        <v>136</v>
      </c>
    </row>
    <row r="96" s="13" customFormat="1">
      <c r="A96" s="13"/>
      <c r="B96" s="224"/>
      <c r="C96" s="225"/>
      <c r="D96" s="226" t="s">
        <v>176</v>
      </c>
      <c r="E96" s="227" t="s">
        <v>19</v>
      </c>
      <c r="F96" s="228" t="s">
        <v>1023</v>
      </c>
      <c r="G96" s="225"/>
      <c r="H96" s="229">
        <v>6.7080000000000002</v>
      </c>
      <c r="I96" s="230"/>
      <c r="J96" s="225"/>
      <c r="K96" s="225"/>
      <c r="L96" s="231"/>
      <c r="M96" s="232"/>
      <c r="N96" s="233"/>
      <c r="O96" s="233"/>
      <c r="P96" s="233"/>
      <c r="Q96" s="233"/>
      <c r="R96" s="233"/>
      <c r="S96" s="233"/>
      <c r="T96" s="23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176</v>
      </c>
      <c r="AU96" s="235" t="s">
        <v>79</v>
      </c>
      <c r="AV96" s="13" t="s">
        <v>79</v>
      </c>
      <c r="AW96" s="13" t="s">
        <v>31</v>
      </c>
      <c r="AX96" s="13" t="s">
        <v>69</v>
      </c>
      <c r="AY96" s="235" t="s">
        <v>136</v>
      </c>
    </row>
    <row r="97" s="13" customFormat="1">
      <c r="A97" s="13"/>
      <c r="B97" s="224"/>
      <c r="C97" s="225"/>
      <c r="D97" s="226" t="s">
        <v>176</v>
      </c>
      <c r="E97" s="227" t="s">
        <v>19</v>
      </c>
      <c r="F97" s="228" t="s">
        <v>1024</v>
      </c>
      <c r="G97" s="225"/>
      <c r="H97" s="229">
        <v>10.49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176</v>
      </c>
      <c r="AU97" s="235" t="s">
        <v>79</v>
      </c>
      <c r="AV97" s="13" t="s">
        <v>79</v>
      </c>
      <c r="AW97" s="13" t="s">
        <v>31</v>
      </c>
      <c r="AX97" s="13" t="s">
        <v>69</v>
      </c>
      <c r="AY97" s="235" t="s">
        <v>136</v>
      </c>
    </row>
    <row r="98" s="14" customFormat="1">
      <c r="A98" s="14"/>
      <c r="B98" s="236"/>
      <c r="C98" s="237"/>
      <c r="D98" s="226" t="s">
        <v>176</v>
      </c>
      <c r="E98" s="238" t="s">
        <v>19</v>
      </c>
      <c r="F98" s="239" t="s">
        <v>178</v>
      </c>
      <c r="G98" s="237"/>
      <c r="H98" s="240">
        <v>41.106999999999999</v>
      </c>
      <c r="I98" s="241"/>
      <c r="J98" s="237"/>
      <c r="K98" s="237"/>
      <c r="L98" s="242"/>
      <c r="M98" s="243"/>
      <c r="N98" s="244"/>
      <c r="O98" s="244"/>
      <c r="P98" s="244"/>
      <c r="Q98" s="244"/>
      <c r="R98" s="244"/>
      <c r="S98" s="244"/>
      <c r="T98" s="24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6" t="s">
        <v>176</v>
      </c>
      <c r="AU98" s="246" t="s">
        <v>79</v>
      </c>
      <c r="AV98" s="14" t="s">
        <v>143</v>
      </c>
      <c r="AW98" s="14" t="s">
        <v>31</v>
      </c>
      <c r="AX98" s="14" t="s">
        <v>77</v>
      </c>
      <c r="AY98" s="246" t="s">
        <v>136</v>
      </c>
    </row>
    <row r="99" s="2" customFormat="1" ht="24.15" customHeight="1">
      <c r="A99" s="40"/>
      <c r="B99" s="41"/>
      <c r="C99" s="206" t="s">
        <v>79</v>
      </c>
      <c r="D99" s="206" t="s">
        <v>138</v>
      </c>
      <c r="E99" s="207" t="s">
        <v>1025</v>
      </c>
      <c r="F99" s="208" t="s">
        <v>1026</v>
      </c>
      <c r="G99" s="209" t="s">
        <v>174</v>
      </c>
      <c r="H99" s="210">
        <v>40.859999999999999</v>
      </c>
      <c r="I99" s="211"/>
      <c r="J99" s="212">
        <f>ROUND(I99*H99,2)</f>
        <v>0</v>
      </c>
      <c r="K99" s="208" t="s">
        <v>142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143</v>
      </c>
      <c r="AT99" s="217" t="s">
        <v>138</v>
      </c>
      <c r="AU99" s="217" t="s">
        <v>79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143</v>
      </c>
      <c r="BM99" s="217" t="s">
        <v>1027</v>
      </c>
    </row>
    <row r="100" s="2" customFormat="1">
      <c r="A100" s="40"/>
      <c r="B100" s="41"/>
      <c r="C100" s="42"/>
      <c r="D100" s="219" t="s">
        <v>145</v>
      </c>
      <c r="E100" s="42"/>
      <c r="F100" s="220" t="s">
        <v>1028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145</v>
      </c>
      <c r="AU100" s="19" t="s">
        <v>79</v>
      </c>
    </row>
    <row r="101" s="13" customFormat="1">
      <c r="A101" s="13"/>
      <c r="B101" s="224"/>
      <c r="C101" s="225"/>
      <c r="D101" s="226" t="s">
        <v>176</v>
      </c>
      <c r="E101" s="227" t="s">
        <v>19</v>
      </c>
      <c r="F101" s="228" t="s">
        <v>1029</v>
      </c>
      <c r="G101" s="225"/>
      <c r="H101" s="229">
        <v>3.6899999999999999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176</v>
      </c>
      <c r="AU101" s="235" t="s">
        <v>79</v>
      </c>
      <c r="AV101" s="13" t="s">
        <v>79</v>
      </c>
      <c r="AW101" s="13" t="s">
        <v>31</v>
      </c>
      <c r="AX101" s="13" t="s">
        <v>69</v>
      </c>
      <c r="AY101" s="235" t="s">
        <v>136</v>
      </c>
    </row>
    <row r="102" s="13" customFormat="1">
      <c r="A102" s="13"/>
      <c r="B102" s="224"/>
      <c r="C102" s="225"/>
      <c r="D102" s="226" t="s">
        <v>176</v>
      </c>
      <c r="E102" s="227" t="s">
        <v>19</v>
      </c>
      <c r="F102" s="228" t="s">
        <v>1030</v>
      </c>
      <c r="G102" s="225"/>
      <c r="H102" s="229">
        <v>32.939999999999998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176</v>
      </c>
      <c r="AU102" s="235" t="s">
        <v>79</v>
      </c>
      <c r="AV102" s="13" t="s">
        <v>79</v>
      </c>
      <c r="AW102" s="13" t="s">
        <v>31</v>
      </c>
      <c r="AX102" s="13" t="s">
        <v>69</v>
      </c>
      <c r="AY102" s="235" t="s">
        <v>136</v>
      </c>
    </row>
    <row r="103" s="13" customFormat="1">
      <c r="A103" s="13"/>
      <c r="B103" s="224"/>
      <c r="C103" s="225"/>
      <c r="D103" s="226" t="s">
        <v>176</v>
      </c>
      <c r="E103" s="227" t="s">
        <v>19</v>
      </c>
      <c r="F103" s="228" t="s">
        <v>1031</v>
      </c>
      <c r="G103" s="225"/>
      <c r="H103" s="229">
        <v>4.2300000000000004</v>
      </c>
      <c r="I103" s="230"/>
      <c r="J103" s="225"/>
      <c r="K103" s="225"/>
      <c r="L103" s="231"/>
      <c r="M103" s="232"/>
      <c r="N103" s="233"/>
      <c r="O103" s="233"/>
      <c r="P103" s="233"/>
      <c r="Q103" s="233"/>
      <c r="R103" s="233"/>
      <c r="S103" s="233"/>
      <c r="T103" s="234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5" t="s">
        <v>176</v>
      </c>
      <c r="AU103" s="235" t="s">
        <v>79</v>
      </c>
      <c r="AV103" s="13" t="s">
        <v>79</v>
      </c>
      <c r="AW103" s="13" t="s">
        <v>31</v>
      </c>
      <c r="AX103" s="13" t="s">
        <v>69</v>
      </c>
      <c r="AY103" s="235" t="s">
        <v>136</v>
      </c>
    </row>
    <row r="104" s="14" customFormat="1">
      <c r="A104" s="14"/>
      <c r="B104" s="236"/>
      <c r="C104" s="237"/>
      <c r="D104" s="226" t="s">
        <v>176</v>
      </c>
      <c r="E104" s="238" t="s">
        <v>19</v>
      </c>
      <c r="F104" s="239" t="s">
        <v>178</v>
      </c>
      <c r="G104" s="237"/>
      <c r="H104" s="240">
        <v>40.859999999999999</v>
      </c>
      <c r="I104" s="241"/>
      <c r="J104" s="237"/>
      <c r="K104" s="237"/>
      <c r="L104" s="242"/>
      <c r="M104" s="243"/>
      <c r="N104" s="244"/>
      <c r="O104" s="244"/>
      <c r="P104" s="244"/>
      <c r="Q104" s="244"/>
      <c r="R104" s="244"/>
      <c r="S104" s="244"/>
      <c r="T104" s="24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6" t="s">
        <v>176</v>
      </c>
      <c r="AU104" s="246" t="s">
        <v>79</v>
      </c>
      <c r="AV104" s="14" t="s">
        <v>143</v>
      </c>
      <c r="AW104" s="14" t="s">
        <v>31</v>
      </c>
      <c r="AX104" s="14" t="s">
        <v>77</v>
      </c>
      <c r="AY104" s="246" t="s">
        <v>136</v>
      </c>
    </row>
    <row r="105" s="2" customFormat="1" ht="24.15" customHeight="1">
      <c r="A105" s="40"/>
      <c r="B105" s="41"/>
      <c r="C105" s="206" t="s">
        <v>151</v>
      </c>
      <c r="D105" s="206" t="s">
        <v>138</v>
      </c>
      <c r="E105" s="207" t="s">
        <v>180</v>
      </c>
      <c r="F105" s="208" t="s">
        <v>181</v>
      </c>
      <c r="G105" s="209" t="s">
        <v>174</v>
      </c>
      <c r="H105" s="210">
        <v>39.969999999999999</v>
      </c>
      <c r="I105" s="211"/>
      <c r="J105" s="212">
        <f>ROUND(I105*H105,2)</f>
        <v>0</v>
      </c>
      <c r="K105" s="208" t="s">
        <v>142</v>
      </c>
      <c r="L105" s="46"/>
      <c r="M105" s="213" t="s">
        <v>19</v>
      </c>
      <c r="N105" s="214" t="s">
        <v>40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143</v>
      </c>
      <c r="AT105" s="217" t="s">
        <v>138</v>
      </c>
      <c r="AU105" s="217" t="s">
        <v>79</v>
      </c>
      <c r="AY105" s="19" t="s">
        <v>136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77</v>
      </c>
      <c r="BK105" s="218">
        <f>ROUND(I105*H105,2)</f>
        <v>0</v>
      </c>
      <c r="BL105" s="19" t="s">
        <v>143</v>
      </c>
      <c r="BM105" s="217" t="s">
        <v>1032</v>
      </c>
    </row>
    <row r="106" s="2" customFormat="1">
      <c r="A106" s="40"/>
      <c r="B106" s="41"/>
      <c r="C106" s="42"/>
      <c r="D106" s="219" t="s">
        <v>145</v>
      </c>
      <c r="E106" s="42"/>
      <c r="F106" s="220" t="s">
        <v>182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145</v>
      </c>
      <c r="AU106" s="19" t="s">
        <v>79</v>
      </c>
    </row>
    <row r="107" s="13" customFormat="1">
      <c r="A107" s="13"/>
      <c r="B107" s="224"/>
      <c r="C107" s="225"/>
      <c r="D107" s="226" t="s">
        <v>176</v>
      </c>
      <c r="E107" s="227" t="s">
        <v>19</v>
      </c>
      <c r="F107" s="228" t="s">
        <v>1033</v>
      </c>
      <c r="G107" s="225"/>
      <c r="H107" s="229">
        <v>15.172000000000001</v>
      </c>
      <c r="I107" s="230"/>
      <c r="J107" s="225"/>
      <c r="K107" s="225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176</v>
      </c>
      <c r="AU107" s="235" t="s">
        <v>79</v>
      </c>
      <c r="AV107" s="13" t="s">
        <v>79</v>
      </c>
      <c r="AW107" s="13" t="s">
        <v>31</v>
      </c>
      <c r="AX107" s="13" t="s">
        <v>69</v>
      </c>
      <c r="AY107" s="235" t="s">
        <v>136</v>
      </c>
    </row>
    <row r="108" s="13" customFormat="1">
      <c r="A108" s="13"/>
      <c r="B108" s="224"/>
      <c r="C108" s="225"/>
      <c r="D108" s="226" t="s">
        <v>176</v>
      </c>
      <c r="E108" s="227" t="s">
        <v>19</v>
      </c>
      <c r="F108" s="228" t="s">
        <v>1034</v>
      </c>
      <c r="G108" s="225"/>
      <c r="H108" s="229">
        <v>24.797999999999998</v>
      </c>
      <c r="I108" s="230"/>
      <c r="J108" s="225"/>
      <c r="K108" s="225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176</v>
      </c>
      <c r="AU108" s="235" t="s">
        <v>79</v>
      </c>
      <c r="AV108" s="13" t="s">
        <v>79</v>
      </c>
      <c r="AW108" s="13" t="s">
        <v>31</v>
      </c>
      <c r="AX108" s="13" t="s">
        <v>69</v>
      </c>
      <c r="AY108" s="235" t="s">
        <v>136</v>
      </c>
    </row>
    <row r="109" s="14" customFormat="1">
      <c r="A109" s="14"/>
      <c r="B109" s="236"/>
      <c r="C109" s="237"/>
      <c r="D109" s="226" t="s">
        <v>176</v>
      </c>
      <c r="E109" s="238" t="s">
        <v>19</v>
      </c>
      <c r="F109" s="239" t="s">
        <v>178</v>
      </c>
      <c r="G109" s="237"/>
      <c r="H109" s="240">
        <v>39.969999999999999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6" t="s">
        <v>176</v>
      </c>
      <c r="AU109" s="246" t="s">
        <v>79</v>
      </c>
      <c r="AV109" s="14" t="s">
        <v>143</v>
      </c>
      <c r="AW109" s="14" t="s">
        <v>31</v>
      </c>
      <c r="AX109" s="14" t="s">
        <v>77</v>
      </c>
      <c r="AY109" s="246" t="s">
        <v>136</v>
      </c>
    </row>
    <row r="110" s="2" customFormat="1" ht="37.8" customHeight="1">
      <c r="A110" s="40"/>
      <c r="B110" s="41"/>
      <c r="C110" s="206" t="s">
        <v>143</v>
      </c>
      <c r="D110" s="206" t="s">
        <v>138</v>
      </c>
      <c r="E110" s="207" t="s">
        <v>1035</v>
      </c>
      <c r="F110" s="208" t="s">
        <v>1036</v>
      </c>
      <c r="G110" s="209" t="s">
        <v>174</v>
      </c>
      <c r="H110" s="210">
        <v>33.466000000000001</v>
      </c>
      <c r="I110" s="211"/>
      <c r="J110" s="212">
        <f>ROUND(I110*H110,2)</f>
        <v>0</v>
      </c>
      <c r="K110" s="208" t="s">
        <v>142</v>
      </c>
      <c r="L110" s="46"/>
      <c r="M110" s="213" t="s">
        <v>19</v>
      </c>
      <c r="N110" s="214" t="s">
        <v>40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143</v>
      </c>
      <c r="AT110" s="217" t="s">
        <v>138</v>
      </c>
      <c r="AU110" s="217" t="s">
        <v>79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143</v>
      </c>
      <c r="BM110" s="217" t="s">
        <v>1037</v>
      </c>
    </row>
    <row r="111" s="2" customFormat="1">
      <c r="A111" s="40"/>
      <c r="B111" s="41"/>
      <c r="C111" s="42"/>
      <c r="D111" s="219" t="s">
        <v>145</v>
      </c>
      <c r="E111" s="42"/>
      <c r="F111" s="220" t="s">
        <v>1038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145</v>
      </c>
      <c r="AU111" s="19" t="s">
        <v>79</v>
      </c>
    </row>
    <row r="112" s="13" customFormat="1">
      <c r="A112" s="13"/>
      <c r="B112" s="224"/>
      <c r="C112" s="225"/>
      <c r="D112" s="226" t="s">
        <v>176</v>
      </c>
      <c r="E112" s="227" t="s">
        <v>19</v>
      </c>
      <c r="F112" s="228" t="s">
        <v>1039</v>
      </c>
      <c r="G112" s="225"/>
      <c r="H112" s="229">
        <v>22.757999999999999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176</v>
      </c>
      <c r="AU112" s="235" t="s">
        <v>79</v>
      </c>
      <c r="AV112" s="13" t="s">
        <v>79</v>
      </c>
      <c r="AW112" s="13" t="s">
        <v>31</v>
      </c>
      <c r="AX112" s="13" t="s">
        <v>69</v>
      </c>
      <c r="AY112" s="235" t="s">
        <v>136</v>
      </c>
    </row>
    <row r="113" s="13" customFormat="1">
      <c r="A113" s="13"/>
      <c r="B113" s="224"/>
      <c r="C113" s="225"/>
      <c r="D113" s="226" t="s">
        <v>176</v>
      </c>
      <c r="E113" s="227" t="s">
        <v>19</v>
      </c>
      <c r="F113" s="228" t="s">
        <v>1040</v>
      </c>
      <c r="G113" s="225"/>
      <c r="H113" s="229">
        <v>10.708</v>
      </c>
      <c r="I113" s="230"/>
      <c r="J113" s="225"/>
      <c r="K113" s="225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176</v>
      </c>
      <c r="AU113" s="235" t="s">
        <v>79</v>
      </c>
      <c r="AV113" s="13" t="s">
        <v>79</v>
      </c>
      <c r="AW113" s="13" t="s">
        <v>31</v>
      </c>
      <c r="AX113" s="13" t="s">
        <v>69</v>
      </c>
      <c r="AY113" s="235" t="s">
        <v>136</v>
      </c>
    </row>
    <row r="114" s="14" customFormat="1">
      <c r="A114" s="14"/>
      <c r="B114" s="236"/>
      <c r="C114" s="237"/>
      <c r="D114" s="226" t="s">
        <v>176</v>
      </c>
      <c r="E114" s="238" t="s">
        <v>19</v>
      </c>
      <c r="F114" s="239" t="s">
        <v>178</v>
      </c>
      <c r="G114" s="237"/>
      <c r="H114" s="240">
        <v>33.466000000000001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176</v>
      </c>
      <c r="AU114" s="246" t="s">
        <v>79</v>
      </c>
      <c r="AV114" s="14" t="s">
        <v>143</v>
      </c>
      <c r="AW114" s="14" t="s">
        <v>31</v>
      </c>
      <c r="AX114" s="14" t="s">
        <v>77</v>
      </c>
      <c r="AY114" s="246" t="s">
        <v>136</v>
      </c>
    </row>
    <row r="115" s="2" customFormat="1" ht="16.5" customHeight="1">
      <c r="A115" s="40"/>
      <c r="B115" s="41"/>
      <c r="C115" s="258" t="s">
        <v>160</v>
      </c>
      <c r="D115" s="258" t="s">
        <v>222</v>
      </c>
      <c r="E115" s="259" t="s">
        <v>1041</v>
      </c>
      <c r="F115" s="260" t="s">
        <v>1042</v>
      </c>
      <c r="G115" s="261" t="s">
        <v>218</v>
      </c>
      <c r="H115" s="262">
        <v>60.238999999999997</v>
      </c>
      <c r="I115" s="263"/>
      <c r="J115" s="264">
        <f>ROUND(I115*H115,2)</f>
        <v>0</v>
      </c>
      <c r="K115" s="260" t="s">
        <v>225</v>
      </c>
      <c r="L115" s="265"/>
      <c r="M115" s="266" t="s">
        <v>19</v>
      </c>
      <c r="N115" s="267" t="s">
        <v>40</v>
      </c>
      <c r="O115" s="86"/>
      <c r="P115" s="215">
        <f>O115*H115</f>
        <v>0</v>
      </c>
      <c r="Q115" s="215">
        <v>1</v>
      </c>
      <c r="R115" s="215">
        <f>Q115*H115</f>
        <v>60.238999999999997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179</v>
      </c>
      <c r="AT115" s="217" t="s">
        <v>222</v>
      </c>
      <c r="AU115" s="217" t="s">
        <v>79</v>
      </c>
      <c r="AY115" s="19" t="s">
        <v>136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143</v>
      </c>
      <c r="BM115" s="217" t="s">
        <v>1043</v>
      </c>
    </row>
    <row r="116" s="13" customFormat="1">
      <c r="A116" s="13"/>
      <c r="B116" s="224"/>
      <c r="C116" s="225"/>
      <c r="D116" s="226" t="s">
        <v>176</v>
      </c>
      <c r="E116" s="227" t="s">
        <v>19</v>
      </c>
      <c r="F116" s="228" t="s">
        <v>1044</v>
      </c>
      <c r="G116" s="225"/>
      <c r="H116" s="229">
        <v>60.238999999999997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5" t="s">
        <v>176</v>
      </c>
      <c r="AU116" s="235" t="s">
        <v>79</v>
      </c>
      <c r="AV116" s="13" t="s">
        <v>79</v>
      </c>
      <c r="AW116" s="13" t="s">
        <v>31</v>
      </c>
      <c r="AX116" s="13" t="s">
        <v>77</v>
      </c>
      <c r="AY116" s="235" t="s">
        <v>136</v>
      </c>
    </row>
    <row r="117" s="12" customFormat="1" ht="22.8" customHeight="1">
      <c r="A117" s="12"/>
      <c r="B117" s="190"/>
      <c r="C117" s="191"/>
      <c r="D117" s="192" t="s">
        <v>68</v>
      </c>
      <c r="E117" s="204" t="s">
        <v>179</v>
      </c>
      <c r="F117" s="204" t="s">
        <v>1045</v>
      </c>
      <c r="G117" s="191"/>
      <c r="H117" s="191"/>
      <c r="I117" s="194"/>
      <c r="J117" s="205">
        <f>BK117</f>
        <v>0</v>
      </c>
      <c r="K117" s="191"/>
      <c r="L117" s="196"/>
      <c r="M117" s="197"/>
      <c r="N117" s="198"/>
      <c r="O117" s="198"/>
      <c r="P117" s="199">
        <f>SUM(P118:P125)</f>
        <v>0</v>
      </c>
      <c r="Q117" s="198"/>
      <c r="R117" s="199">
        <f>SUM(R118:R125)</f>
        <v>2.4219761983000003</v>
      </c>
      <c r="S117" s="198"/>
      <c r="T117" s="200">
        <f>SUM(T118:T125)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1" t="s">
        <v>77</v>
      </c>
      <c r="AT117" s="202" t="s">
        <v>68</v>
      </c>
      <c r="AU117" s="202" t="s">
        <v>77</v>
      </c>
      <c r="AY117" s="201" t="s">
        <v>136</v>
      </c>
      <c r="BK117" s="203">
        <f>SUM(BK118:BK125)</f>
        <v>0</v>
      </c>
    </row>
    <row r="118" s="2" customFormat="1" ht="24.15" customHeight="1">
      <c r="A118" s="40"/>
      <c r="B118" s="41"/>
      <c r="C118" s="206" t="s">
        <v>166</v>
      </c>
      <c r="D118" s="206" t="s">
        <v>138</v>
      </c>
      <c r="E118" s="207" t="s">
        <v>1046</v>
      </c>
      <c r="F118" s="208" t="s">
        <v>1047</v>
      </c>
      <c r="G118" s="209" t="s">
        <v>200</v>
      </c>
      <c r="H118" s="210">
        <v>1</v>
      </c>
      <c r="I118" s="211"/>
      <c r="J118" s="212">
        <f>ROUND(I118*H118,2)</f>
        <v>0</v>
      </c>
      <c r="K118" s="208" t="s">
        <v>142</v>
      </c>
      <c r="L118" s="46"/>
      <c r="M118" s="213" t="s">
        <v>19</v>
      </c>
      <c r="N118" s="214" t="s">
        <v>40</v>
      </c>
      <c r="O118" s="86"/>
      <c r="P118" s="215">
        <f>O118*H118</f>
        <v>0</v>
      </c>
      <c r="Q118" s="215">
        <v>1.9080232923</v>
      </c>
      <c r="R118" s="215">
        <f>Q118*H118</f>
        <v>1.9080232923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143</v>
      </c>
      <c r="AT118" s="217" t="s">
        <v>138</v>
      </c>
      <c r="AU118" s="217" t="s">
        <v>79</v>
      </c>
      <c r="AY118" s="19" t="s">
        <v>136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77</v>
      </c>
      <c r="BK118" s="218">
        <f>ROUND(I118*H118,2)</f>
        <v>0</v>
      </c>
      <c r="BL118" s="19" t="s">
        <v>143</v>
      </c>
      <c r="BM118" s="217" t="s">
        <v>1048</v>
      </c>
    </row>
    <row r="119" s="2" customFormat="1">
      <c r="A119" s="40"/>
      <c r="B119" s="41"/>
      <c r="C119" s="42"/>
      <c r="D119" s="219" t="s">
        <v>145</v>
      </c>
      <c r="E119" s="42"/>
      <c r="F119" s="220" t="s">
        <v>1049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145</v>
      </c>
      <c r="AU119" s="19" t="s">
        <v>79</v>
      </c>
    </row>
    <row r="120" s="2" customFormat="1" ht="16.5" customHeight="1">
      <c r="A120" s="40"/>
      <c r="B120" s="41"/>
      <c r="C120" s="258" t="s">
        <v>171</v>
      </c>
      <c r="D120" s="258" t="s">
        <v>222</v>
      </c>
      <c r="E120" s="259" t="s">
        <v>1050</v>
      </c>
      <c r="F120" s="260" t="s">
        <v>1051</v>
      </c>
      <c r="G120" s="261" t="s">
        <v>200</v>
      </c>
      <c r="H120" s="262">
        <v>1</v>
      </c>
      <c r="I120" s="263"/>
      <c r="J120" s="264">
        <f>ROUND(I120*H120,2)</f>
        <v>0</v>
      </c>
      <c r="K120" s="260" t="s">
        <v>225</v>
      </c>
      <c r="L120" s="265"/>
      <c r="M120" s="266" t="s">
        <v>19</v>
      </c>
      <c r="N120" s="267" t="s">
        <v>40</v>
      </c>
      <c r="O120" s="86"/>
      <c r="P120" s="215">
        <f>O120*H120</f>
        <v>0</v>
      </c>
      <c r="Q120" s="215">
        <v>0.051999999999999998</v>
      </c>
      <c r="R120" s="215">
        <f>Q120*H120</f>
        <v>0.051999999999999998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179</v>
      </c>
      <c r="AT120" s="217" t="s">
        <v>222</v>
      </c>
      <c r="AU120" s="217" t="s">
        <v>79</v>
      </c>
      <c r="AY120" s="19" t="s">
        <v>136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77</v>
      </c>
      <c r="BK120" s="218">
        <f>ROUND(I120*H120,2)</f>
        <v>0</v>
      </c>
      <c r="BL120" s="19" t="s">
        <v>143</v>
      </c>
      <c r="BM120" s="217" t="s">
        <v>1052</v>
      </c>
    </row>
    <row r="121" s="2" customFormat="1" ht="24.15" customHeight="1">
      <c r="A121" s="40"/>
      <c r="B121" s="41"/>
      <c r="C121" s="206" t="s">
        <v>179</v>
      </c>
      <c r="D121" s="206" t="s">
        <v>138</v>
      </c>
      <c r="E121" s="207" t="s">
        <v>1053</v>
      </c>
      <c r="F121" s="208" t="s">
        <v>1054</v>
      </c>
      <c r="G121" s="209" t="s">
        <v>163</v>
      </c>
      <c r="H121" s="210">
        <v>6</v>
      </c>
      <c r="I121" s="211"/>
      <c r="J121" s="212">
        <f>ROUND(I121*H121,2)</f>
        <v>0</v>
      </c>
      <c r="K121" s="208" t="s">
        <v>142</v>
      </c>
      <c r="L121" s="46"/>
      <c r="M121" s="213" t="s">
        <v>19</v>
      </c>
      <c r="N121" s="214" t="s">
        <v>40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143</v>
      </c>
      <c r="AT121" s="217" t="s">
        <v>138</v>
      </c>
      <c r="AU121" s="217" t="s">
        <v>79</v>
      </c>
      <c r="AY121" s="19" t="s">
        <v>136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77</v>
      </c>
      <c r="BK121" s="218">
        <f>ROUND(I121*H121,2)</f>
        <v>0</v>
      </c>
      <c r="BL121" s="19" t="s">
        <v>143</v>
      </c>
      <c r="BM121" s="217" t="s">
        <v>1055</v>
      </c>
    </row>
    <row r="122" s="2" customFormat="1">
      <c r="A122" s="40"/>
      <c r="B122" s="41"/>
      <c r="C122" s="42"/>
      <c r="D122" s="219" t="s">
        <v>145</v>
      </c>
      <c r="E122" s="42"/>
      <c r="F122" s="220" t="s">
        <v>1056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145</v>
      </c>
      <c r="AU122" s="19" t="s">
        <v>79</v>
      </c>
    </row>
    <row r="123" s="2" customFormat="1" ht="16.5" customHeight="1">
      <c r="A123" s="40"/>
      <c r="B123" s="41"/>
      <c r="C123" s="258" t="s">
        <v>183</v>
      </c>
      <c r="D123" s="258" t="s">
        <v>222</v>
      </c>
      <c r="E123" s="259" t="s">
        <v>1057</v>
      </c>
      <c r="F123" s="260" t="s">
        <v>1058</v>
      </c>
      <c r="G123" s="261" t="s">
        <v>163</v>
      </c>
      <c r="H123" s="262">
        <v>6</v>
      </c>
      <c r="I123" s="263"/>
      <c r="J123" s="264">
        <f>ROUND(I123*H123,2)</f>
        <v>0</v>
      </c>
      <c r="K123" s="260" t="s">
        <v>225</v>
      </c>
      <c r="L123" s="265"/>
      <c r="M123" s="266" t="s">
        <v>19</v>
      </c>
      <c r="N123" s="267" t="s">
        <v>40</v>
      </c>
      <c r="O123" s="86"/>
      <c r="P123" s="215">
        <f>O123*H123</f>
        <v>0</v>
      </c>
      <c r="Q123" s="215">
        <v>0.00042999999999999999</v>
      </c>
      <c r="R123" s="215">
        <f>Q123*H123</f>
        <v>0.0025799999999999998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179</v>
      </c>
      <c r="AT123" s="217" t="s">
        <v>222</v>
      </c>
      <c r="AU123" s="217" t="s">
        <v>79</v>
      </c>
      <c r="AY123" s="19" t="s">
        <v>136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77</v>
      </c>
      <c r="BK123" s="218">
        <f>ROUND(I123*H123,2)</f>
        <v>0</v>
      </c>
      <c r="BL123" s="19" t="s">
        <v>143</v>
      </c>
      <c r="BM123" s="217" t="s">
        <v>1059</v>
      </c>
    </row>
    <row r="124" s="2" customFormat="1" ht="16.5" customHeight="1">
      <c r="A124" s="40"/>
      <c r="B124" s="41"/>
      <c r="C124" s="206" t="s">
        <v>189</v>
      </c>
      <c r="D124" s="206" t="s">
        <v>138</v>
      </c>
      <c r="E124" s="207" t="s">
        <v>1060</v>
      </c>
      <c r="F124" s="208" t="s">
        <v>1061</v>
      </c>
      <c r="G124" s="209" t="s">
        <v>200</v>
      </c>
      <c r="H124" s="210">
        <v>1</v>
      </c>
      <c r="I124" s="211"/>
      <c r="J124" s="212">
        <f>ROUND(I124*H124,2)</f>
        <v>0</v>
      </c>
      <c r="K124" s="208" t="s">
        <v>142</v>
      </c>
      <c r="L124" s="46"/>
      <c r="M124" s="213" t="s">
        <v>19</v>
      </c>
      <c r="N124" s="214" t="s">
        <v>40</v>
      </c>
      <c r="O124" s="86"/>
      <c r="P124" s="215">
        <f>O124*H124</f>
        <v>0</v>
      </c>
      <c r="Q124" s="215">
        <v>0.45937290600000003</v>
      </c>
      <c r="R124" s="215">
        <f>Q124*H124</f>
        <v>0.45937290600000003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143</v>
      </c>
      <c r="AT124" s="217" t="s">
        <v>138</v>
      </c>
      <c r="AU124" s="217" t="s">
        <v>79</v>
      </c>
      <c r="AY124" s="19" t="s">
        <v>136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77</v>
      </c>
      <c r="BK124" s="218">
        <f>ROUND(I124*H124,2)</f>
        <v>0</v>
      </c>
      <c r="BL124" s="19" t="s">
        <v>143</v>
      </c>
      <c r="BM124" s="217" t="s">
        <v>1062</v>
      </c>
    </row>
    <row r="125" s="2" customFormat="1">
      <c r="A125" s="40"/>
      <c r="B125" s="41"/>
      <c r="C125" s="42"/>
      <c r="D125" s="219" t="s">
        <v>145</v>
      </c>
      <c r="E125" s="42"/>
      <c r="F125" s="220" t="s">
        <v>1063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145</v>
      </c>
      <c r="AU125" s="19" t="s">
        <v>79</v>
      </c>
    </row>
    <row r="126" s="12" customFormat="1" ht="22.8" customHeight="1">
      <c r="A126" s="12"/>
      <c r="B126" s="190"/>
      <c r="C126" s="191"/>
      <c r="D126" s="192" t="s">
        <v>68</v>
      </c>
      <c r="E126" s="204" t="s">
        <v>183</v>
      </c>
      <c r="F126" s="204" t="s">
        <v>344</v>
      </c>
      <c r="G126" s="191"/>
      <c r="H126" s="191"/>
      <c r="I126" s="194"/>
      <c r="J126" s="205">
        <f>BK126</f>
        <v>0</v>
      </c>
      <c r="K126" s="191"/>
      <c r="L126" s="196"/>
      <c r="M126" s="197"/>
      <c r="N126" s="198"/>
      <c r="O126" s="198"/>
      <c r="P126" s="199">
        <f>P127</f>
        <v>0</v>
      </c>
      <c r="Q126" s="198"/>
      <c r="R126" s="199">
        <f>R127</f>
        <v>0</v>
      </c>
      <c r="S126" s="198"/>
      <c r="T126" s="20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1" t="s">
        <v>77</v>
      </c>
      <c r="AT126" s="202" t="s">
        <v>68</v>
      </c>
      <c r="AU126" s="202" t="s">
        <v>77</v>
      </c>
      <c r="AY126" s="201" t="s">
        <v>136</v>
      </c>
      <c r="BK126" s="203">
        <f>BK127</f>
        <v>0</v>
      </c>
    </row>
    <row r="127" s="2" customFormat="1" ht="16.5" customHeight="1">
      <c r="A127" s="40"/>
      <c r="B127" s="41"/>
      <c r="C127" s="206" t="s">
        <v>1064</v>
      </c>
      <c r="D127" s="206" t="s">
        <v>138</v>
      </c>
      <c r="E127" s="207" t="s">
        <v>1065</v>
      </c>
      <c r="F127" s="208" t="s">
        <v>1066</v>
      </c>
      <c r="G127" s="209" t="s">
        <v>1005</v>
      </c>
      <c r="H127" s="210">
        <v>1</v>
      </c>
      <c r="I127" s="211"/>
      <c r="J127" s="212">
        <f>ROUND(I127*H127,2)</f>
        <v>0</v>
      </c>
      <c r="K127" s="208" t="s">
        <v>19</v>
      </c>
      <c r="L127" s="46"/>
      <c r="M127" s="213" t="s">
        <v>19</v>
      </c>
      <c r="N127" s="214" t="s">
        <v>40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143</v>
      </c>
      <c r="AT127" s="217" t="s">
        <v>138</v>
      </c>
      <c r="AU127" s="217" t="s">
        <v>79</v>
      </c>
      <c r="AY127" s="19" t="s">
        <v>136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77</v>
      </c>
      <c r="BK127" s="218">
        <f>ROUND(I127*H127,2)</f>
        <v>0</v>
      </c>
      <c r="BL127" s="19" t="s">
        <v>143</v>
      </c>
      <c r="BM127" s="217" t="s">
        <v>1067</v>
      </c>
    </row>
    <row r="128" s="12" customFormat="1" ht="22.8" customHeight="1">
      <c r="A128" s="12"/>
      <c r="B128" s="190"/>
      <c r="C128" s="191"/>
      <c r="D128" s="192" t="s">
        <v>68</v>
      </c>
      <c r="E128" s="204" t="s">
        <v>425</v>
      </c>
      <c r="F128" s="204" t="s">
        <v>426</v>
      </c>
      <c r="G128" s="191"/>
      <c r="H128" s="191"/>
      <c r="I128" s="194"/>
      <c r="J128" s="205">
        <f>BK128</f>
        <v>0</v>
      </c>
      <c r="K128" s="191"/>
      <c r="L128" s="196"/>
      <c r="M128" s="197"/>
      <c r="N128" s="198"/>
      <c r="O128" s="198"/>
      <c r="P128" s="199">
        <f>SUM(P129:P130)</f>
        <v>0</v>
      </c>
      <c r="Q128" s="198"/>
      <c r="R128" s="199">
        <f>SUM(R129:R130)</f>
        <v>0</v>
      </c>
      <c r="S128" s="198"/>
      <c r="T128" s="200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1" t="s">
        <v>77</v>
      </c>
      <c r="AT128" s="202" t="s">
        <v>68</v>
      </c>
      <c r="AU128" s="202" t="s">
        <v>77</v>
      </c>
      <c r="AY128" s="201" t="s">
        <v>136</v>
      </c>
      <c r="BK128" s="203">
        <f>SUM(BK129:BK130)</f>
        <v>0</v>
      </c>
    </row>
    <row r="129" s="2" customFormat="1" ht="33" customHeight="1">
      <c r="A129" s="40"/>
      <c r="B129" s="41"/>
      <c r="C129" s="206" t="s">
        <v>197</v>
      </c>
      <c r="D129" s="206" t="s">
        <v>138</v>
      </c>
      <c r="E129" s="207" t="s">
        <v>1068</v>
      </c>
      <c r="F129" s="208" t="s">
        <v>1069</v>
      </c>
      <c r="G129" s="209" t="s">
        <v>218</v>
      </c>
      <c r="H129" s="210">
        <v>62.670999999999999</v>
      </c>
      <c r="I129" s="211"/>
      <c r="J129" s="212">
        <f>ROUND(I129*H129,2)</f>
        <v>0</v>
      </c>
      <c r="K129" s="208" t="s">
        <v>142</v>
      </c>
      <c r="L129" s="46"/>
      <c r="M129" s="213" t="s">
        <v>19</v>
      </c>
      <c r="N129" s="214" t="s">
        <v>40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143</v>
      </c>
      <c r="AT129" s="217" t="s">
        <v>138</v>
      </c>
      <c r="AU129" s="217" t="s">
        <v>79</v>
      </c>
      <c r="AY129" s="19" t="s">
        <v>136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143</v>
      </c>
      <c r="BM129" s="217" t="s">
        <v>1070</v>
      </c>
    </row>
    <row r="130" s="2" customFormat="1">
      <c r="A130" s="40"/>
      <c r="B130" s="41"/>
      <c r="C130" s="42"/>
      <c r="D130" s="219" t="s">
        <v>145</v>
      </c>
      <c r="E130" s="42"/>
      <c r="F130" s="220" t="s">
        <v>1071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145</v>
      </c>
      <c r="AU130" s="19" t="s">
        <v>79</v>
      </c>
    </row>
    <row r="131" s="12" customFormat="1" ht="25.92" customHeight="1">
      <c r="A131" s="12"/>
      <c r="B131" s="190"/>
      <c r="C131" s="191"/>
      <c r="D131" s="192" t="s">
        <v>68</v>
      </c>
      <c r="E131" s="193" t="s">
        <v>431</v>
      </c>
      <c r="F131" s="193" t="s">
        <v>432</v>
      </c>
      <c r="G131" s="191"/>
      <c r="H131" s="191"/>
      <c r="I131" s="194"/>
      <c r="J131" s="195">
        <f>BK131</f>
        <v>0</v>
      </c>
      <c r="K131" s="191"/>
      <c r="L131" s="196"/>
      <c r="M131" s="197"/>
      <c r="N131" s="198"/>
      <c r="O131" s="198"/>
      <c r="P131" s="199">
        <f>P132+P169+P212</f>
        <v>0</v>
      </c>
      <c r="Q131" s="198"/>
      <c r="R131" s="199">
        <f>R132+R169+R212</f>
        <v>1.8023917988</v>
      </c>
      <c r="S131" s="198"/>
      <c r="T131" s="200">
        <f>T132+T169+T212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1" t="s">
        <v>79</v>
      </c>
      <c r="AT131" s="202" t="s">
        <v>68</v>
      </c>
      <c r="AU131" s="202" t="s">
        <v>69</v>
      </c>
      <c r="AY131" s="201" t="s">
        <v>136</v>
      </c>
      <c r="BK131" s="203">
        <f>BK132+BK169+BK212</f>
        <v>0</v>
      </c>
    </row>
    <row r="132" s="12" customFormat="1" ht="22.8" customHeight="1">
      <c r="A132" s="12"/>
      <c r="B132" s="190"/>
      <c r="C132" s="191"/>
      <c r="D132" s="192" t="s">
        <v>68</v>
      </c>
      <c r="E132" s="204" t="s">
        <v>482</v>
      </c>
      <c r="F132" s="204" t="s">
        <v>483</v>
      </c>
      <c r="G132" s="191"/>
      <c r="H132" s="191"/>
      <c r="I132" s="194"/>
      <c r="J132" s="205">
        <f>BK132</f>
        <v>0</v>
      </c>
      <c r="K132" s="191"/>
      <c r="L132" s="196"/>
      <c r="M132" s="197"/>
      <c r="N132" s="198"/>
      <c r="O132" s="198"/>
      <c r="P132" s="199">
        <f>SUM(P133:P168)</f>
        <v>0</v>
      </c>
      <c r="Q132" s="198"/>
      <c r="R132" s="199">
        <f>SUM(R133:R168)</f>
        <v>0.89667678309999999</v>
      </c>
      <c r="S132" s="198"/>
      <c r="T132" s="200">
        <f>SUM(T133:T168)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1" t="s">
        <v>79</v>
      </c>
      <c r="AT132" s="202" t="s">
        <v>68</v>
      </c>
      <c r="AU132" s="202" t="s">
        <v>77</v>
      </c>
      <c r="AY132" s="201" t="s">
        <v>136</v>
      </c>
      <c r="BK132" s="203">
        <f>SUM(BK133:BK168)</f>
        <v>0</v>
      </c>
    </row>
    <row r="133" s="2" customFormat="1" ht="16.5" customHeight="1">
      <c r="A133" s="40"/>
      <c r="B133" s="41"/>
      <c r="C133" s="206" t="s">
        <v>202</v>
      </c>
      <c r="D133" s="206" t="s">
        <v>138</v>
      </c>
      <c r="E133" s="207" t="s">
        <v>1072</v>
      </c>
      <c r="F133" s="208" t="s">
        <v>1073</v>
      </c>
      <c r="G133" s="209" t="s">
        <v>163</v>
      </c>
      <c r="H133" s="210">
        <v>33.127000000000002</v>
      </c>
      <c r="I133" s="211"/>
      <c r="J133" s="212">
        <f>ROUND(I133*H133,2)</f>
        <v>0</v>
      </c>
      <c r="K133" s="208" t="s">
        <v>142</v>
      </c>
      <c r="L133" s="46"/>
      <c r="M133" s="213" t="s">
        <v>19</v>
      </c>
      <c r="N133" s="214" t="s">
        <v>40</v>
      </c>
      <c r="O133" s="86"/>
      <c r="P133" s="215">
        <f>O133*H133</f>
        <v>0</v>
      </c>
      <c r="Q133" s="215">
        <v>0.0014215499999999999</v>
      </c>
      <c r="R133" s="215">
        <f>Q133*H133</f>
        <v>0.047091686850000002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221</v>
      </c>
      <c r="AT133" s="217" t="s">
        <v>138</v>
      </c>
      <c r="AU133" s="217" t="s">
        <v>79</v>
      </c>
      <c r="AY133" s="19" t="s">
        <v>136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77</v>
      </c>
      <c r="BK133" s="218">
        <f>ROUND(I133*H133,2)</f>
        <v>0</v>
      </c>
      <c r="BL133" s="19" t="s">
        <v>221</v>
      </c>
      <c r="BM133" s="217" t="s">
        <v>1074</v>
      </c>
    </row>
    <row r="134" s="2" customFormat="1">
      <c r="A134" s="40"/>
      <c r="B134" s="41"/>
      <c r="C134" s="42"/>
      <c r="D134" s="219" t="s">
        <v>145</v>
      </c>
      <c r="E134" s="42"/>
      <c r="F134" s="220" t="s">
        <v>1075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145</v>
      </c>
      <c r="AU134" s="19" t="s">
        <v>79</v>
      </c>
    </row>
    <row r="135" s="13" customFormat="1">
      <c r="A135" s="13"/>
      <c r="B135" s="224"/>
      <c r="C135" s="225"/>
      <c r="D135" s="226" t="s">
        <v>176</v>
      </c>
      <c r="E135" s="227" t="s">
        <v>19</v>
      </c>
      <c r="F135" s="228" t="s">
        <v>1076</v>
      </c>
      <c r="G135" s="225"/>
      <c r="H135" s="229">
        <v>33.127000000000002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176</v>
      </c>
      <c r="AU135" s="235" t="s">
        <v>79</v>
      </c>
      <c r="AV135" s="13" t="s">
        <v>79</v>
      </c>
      <c r="AW135" s="13" t="s">
        <v>31</v>
      </c>
      <c r="AX135" s="13" t="s">
        <v>77</v>
      </c>
      <c r="AY135" s="235" t="s">
        <v>136</v>
      </c>
    </row>
    <row r="136" s="2" customFormat="1" ht="16.5" customHeight="1">
      <c r="A136" s="40"/>
      <c r="B136" s="41"/>
      <c r="C136" s="206" t="s">
        <v>206</v>
      </c>
      <c r="D136" s="206" t="s">
        <v>138</v>
      </c>
      <c r="E136" s="207" t="s">
        <v>1077</v>
      </c>
      <c r="F136" s="208" t="s">
        <v>1078</v>
      </c>
      <c r="G136" s="209" t="s">
        <v>163</v>
      </c>
      <c r="H136" s="210">
        <v>94.754999999999995</v>
      </c>
      <c r="I136" s="211"/>
      <c r="J136" s="212">
        <f>ROUND(I136*H136,2)</f>
        <v>0</v>
      </c>
      <c r="K136" s="208" t="s">
        <v>142</v>
      </c>
      <c r="L136" s="46"/>
      <c r="M136" s="213" t="s">
        <v>19</v>
      </c>
      <c r="N136" s="214" t="s">
        <v>40</v>
      </c>
      <c r="O136" s="86"/>
      <c r="P136" s="215">
        <f>O136*H136</f>
        <v>0</v>
      </c>
      <c r="Q136" s="215">
        <v>0.007443</v>
      </c>
      <c r="R136" s="215">
        <f>Q136*H136</f>
        <v>0.70526146499999998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221</v>
      </c>
      <c r="AT136" s="217" t="s">
        <v>138</v>
      </c>
      <c r="AU136" s="217" t="s">
        <v>79</v>
      </c>
      <c r="AY136" s="19" t="s">
        <v>136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77</v>
      </c>
      <c r="BK136" s="218">
        <f>ROUND(I136*H136,2)</f>
        <v>0</v>
      </c>
      <c r="BL136" s="19" t="s">
        <v>221</v>
      </c>
      <c r="BM136" s="217" t="s">
        <v>1079</v>
      </c>
    </row>
    <row r="137" s="2" customFormat="1">
      <c r="A137" s="40"/>
      <c r="B137" s="41"/>
      <c r="C137" s="42"/>
      <c r="D137" s="219" t="s">
        <v>145</v>
      </c>
      <c r="E137" s="42"/>
      <c r="F137" s="220" t="s">
        <v>1080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145</v>
      </c>
      <c r="AU137" s="19" t="s">
        <v>79</v>
      </c>
    </row>
    <row r="138" s="13" customFormat="1">
      <c r="A138" s="13"/>
      <c r="B138" s="224"/>
      <c r="C138" s="225"/>
      <c r="D138" s="226" t="s">
        <v>176</v>
      </c>
      <c r="E138" s="227" t="s">
        <v>19</v>
      </c>
      <c r="F138" s="228" t="s">
        <v>1081</v>
      </c>
      <c r="G138" s="225"/>
      <c r="H138" s="229">
        <v>36.600000000000001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5" t="s">
        <v>176</v>
      </c>
      <c r="AU138" s="235" t="s">
        <v>79</v>
      </c>
      <c r="AV138" s="13" t="s">
        <v>79</v>
      </c>
      <c r="AW138" s="13" t="s">
        <v>31</v>
      </c>
      <c r="AX138" s="13" t="s">
        <v>69</v>
      </c>
      <c r="AY138" s="235" t="s">
        <v>136</v>
      </c>
    </row>
    <row r="139" s="13" customFormat="1">
      <c r="A139" s="13"/>
      <c r="B139" s="224"/>
      <c r="C139" s="225"/>
      <c r="D139" s="226" t="s">
        <v>176</v>
      </c>
      <c r="E139" s="227" t="s">
        <v>19</v>
      </c>
      <c r="F139" s="228" t="s">
        <v>1082</v>
      </c>
      <c r="G139" s="225"/>
      <c r="H139" s="229">
        <v>4.0999999999999996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176</v>
      </c>
      <c r="AU139" s="235" t="s">
        <v>79</v>
      </c>
      <c r="AV139" s="13" t="s">
        <v>79</v>
      </c>
      <c r="AW139" s="13" t="s">
        <v>31</v>
      </c>
      <c r="AX139" s="13" t="s">
        <v>69</v>
      </c>
      <c r="AY139" s="235" t="s">
        <v>136</v>
      </c>
    </row>
    <row r="140" s="13" customFormat="1">
      <c r="A140" s="13"/>
      <c r="B140" s="224"/>
      <c r="C140" s="225"/>
      <c r="D140" s="226" t="s">
        <v>176</v>
      </c>
      <c r="E140" s="227" t="s">
        <v>19</v>
      </c>
      <c r="F140" s="228" t="s">
        <v>1083</v>
      </c>
      <c r="G140" s="225"/>
      <c r="H140" s="229">
        <v>54.055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176</v>
      </c>
      <c r="AU140" s="235" t="s">
        <v>79</v>
      </c>
      <c r="AV140" s="13" t="s">
        <v>79</v>
      </c>
      <c r="AW140" s="13" t="s">
        <v>31</v>
      </c>
      <c r="AX140" s="13" t="s">
        <v>69</v>
      </c>
      <c r="AY140" s="235" t="s">
        <v>136</v>
      </c>
    </row>
    <row r="141" s="14" customFormat="1">
      <c r="A141" s="14"/>
      <c r="B141" s="236"/>
      <c r="C141" s="237"/>
      <c r="D141" s="226" t="s">
        <v>176</v>
      </c>
      <c r="E141" s="238" t="s">
        <v>19</v>
      </c>
      <c r="F141" s="239" t="s">
        <v>178</v>
      </c>
      <c r="G141" s="237"/>
      <c r="H141" s="240">
        <v>94.754999999999995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176</v>
      </c>
      <c r="AU141" s="246" t="s">
        <v>79</v>
      </c>
      <c r="AV141" s="14" t="s">
        <v>143</v>
      </c>
      <c r="AW141" s="14" t="s">
        <v>31</v>
      </c>
      <c r="AX141" s="14" t="s">
        <v>77</v>
      </c>
      <c r="AY141" s="246" t="s">
        <v>136</v>
      </c>
    </row>
    <row r="142" s="2" customFormat="1" ht="16.5" customHeight="1">
      <c r="A142" s="40"/>
      <c r="B142" s="41"/>
      <c r="C142" s="206" t="s">
        <v>211</v>
      </c>
      <c r="D142" s="206" t="s">
        <v>138</v>
      </c>
      <c r="E142" s="207" t="s">
        <v>1084</v>
      </c>
      <c r="F142" s="208" t="s">
        <v>1085</v>
      </c>
      <c r="G142" s="209" t="s">
        <v>163</v>
      </c>
      <c r="H142" s="210">
        <v>7.6449999999999996</v>
      </c>
      <c r="I142" s="211"/>
      <c r="J142" s="212">
        <f>ROUND(I142*H142,2)</f>
        <v>0</v>
      </c>
      <c r="K142" s="208" t="s">
        <v>142</v>
      </c>
      <c r="L142" s="46"/>
      <c r="M142" s="213" t="s">
        <v>19</v>
      </c>
      <c r="N142" s="214" t="s">
        <v>40</v>
      </c>
      <c r="O142" s="86"/>
      <c r="P142" s="215">
        <f>O142*H142</f>
        <v>0</v>
      </c>
      <c r="Q142" s="215">
        <v>0.01232225</v>
      </c>
      <c r="R142" s="215">
        <f>Q142*H142</f>
        <v>0.094203601249999991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221</v>
      </c>
      <c r="AT142" s="217" t="s">
        <v>138</v>
      </c>
      <c r="AU142" s="217" t="s">
        <v>79</v>
      </c>
      <c r="AY142" s="19" t="s">
        <v>136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77</v>
      </c>
      <c r="BK142" s="218">
        <f>ROUND(I142*H142,2)</f>
        <v>0</v>
      </c>
      <c r="BL142" s="19" t="s">
        <v>221</v>
      </c>
      <c r="BM142" s="217" t="s">
        <v>1086</v>
      </c>
    </row>
    <row r="143" s="2" customFormat="1">
      <c r="A143" s="40"/>
      <c r="B143" s="41"/>
      <c r="C143" s="42"/>
      <c r="D143" s="219" t="s">
        <v>145</v>
      </c>
      <c r="E143" s="42"/>
      <c r="F143" s="220" t="s">
        <v>1087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145</v>
      </c>
      <c r="AU143" s="19" t="s">
        <v>79</v>
      </c>
    </row>
    <row r="144" s="13" customFormat="1">
      <c r="A144" s="13"/>
      <c r="B144" s="224"/>
      <c r="C144" s="225"/>
      <c r="D144" s="226" t="s">
        <v>176</v>
      </c>
      <c r="E144" s="227" t="s">
        <v>19</v>
      </c>
      <c r="F144" s="228" t="s">
        <v>1088</v>
      </c>
      <c r="G144" s="225"/>
      <c r="H144" s="229">
        <v>7.6449999999999996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176</v>
      </c>
      <c r="AU144" s="235" t="s">
        <v>79</v>
      </c>
      <c r="AV144" s="13" t="s">
        <v>79</v>
      </c>
      <c r="AW144" s="13" t="s">
        <v>31</v>
      </c>
      <c r="AX144" s="13" t="s">
        <v>77</v>
      </c>
      <c r="AY144" s="235" t="s">
        <v>136</v>
      </c>
    </row>
    <row r="145" s="2" customFormat="1" ht="16.5" customHeight="1">
      <c r="A145" s="40"/>
      <c r="B145" s="41"/>
      <c r="C145" s="206" t="s">
        <v>8</v>
      </c>
      <c r="D145" s="206" t="s">
        <v>138</v>
      </c>
      <c r="E145" s="207" t="s">
        <v>1089</v>
      </c>
      <c r="F145" s="208" t="s">
        <v>1090</v>
      </c>
      <c r="G145" s="209" t="s">
        <v>163</v>
      </c>
      <c r="H145" s="210">
        <v>5.0999999999999996</v>
      </c>
      <c r="I145" s="211"/>
      <c r="J145" s="212">
        <f>ROUND(I145*H145,2)</f>
        <v>0</v>
      </c>
      <c r="K145" s="208" t="s">
        <v>142</v>
      </c>
      <c r="L145" s="46"/>
      <c r="M145" s="213" t="s">
        <v>19</v>
      </c>
      <c r="N145" s="214" t="s">
        <v>40</v>
      </c>
      <c r="O145" s="86"/>
      <c r="P145" s="215">
        <f>O145*H145</f>
        <v>0</v>
      </c>
      <c r="Q145" s="215">
        <v>0.00058679999999999995</v>
      </c>
      <c r="R145" s="215">
        <f>Q145*H145</f>
        <v>0.0029926799999999997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221</v>
      </c>
      <c r="AT145" s="217" t="s">
        <v>138</v>
      </c>
      <c r="AU145" s="217" t="s">
        <v>79</v>
      </c>
      <c r="AY145" s="19" t="s">
        <v>136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77</v>
      </c>
      <c r="BK145" s="218">
        <f>ROUND(I145*H145,2)</f>
        <v>0</v>
      </c>
      <c r="BL145" s="19" t="s">
        <v>221</v>
      </c>
      <c r="BM145" s="217" t="s">
        <v>1091</v>
      </c>
    </row>
    <row r="146" s="2" customFormat="1">
      <c r="A146" s="40"/>
      <c r="B146" s="41"/>
      <c r="C146" s="42"/>
      <c r="D146" s="219" t="s">
        <v>145</v>
      </c>
      <c r="E146" s="42"/>
      <c r="F146" s="220" t="s">
        <v>1092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145</v>
      </c>
      <c r="AU146" s="19" t="s">
        <v>79</v>
      </c>
    </row>
    <row r="147" s="13" customFormat="1">
      <c r="A147" s="13"/>
      <c r="B147" s="224"/>
      <c r="C147" s="225"/>
      <c r="D147" s="226" t="s">
        <v>176</v>
      </c>
      <c r="E147" s="227" t="s">
        <v>19</v>
      </c>
      <c r="F147" s="228" t="s">
        <v>1093</v>
      </c>
      <c r="G147" s="225"/>
      <c r="H147" s="229">
        <v>5.0999999999999996</v>
      </c>
      <c r="I147" s="230"/>
      <c r="J147" s="225"/>
      <c r="K147" s="225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176</v>
      </c>
      <c r="AU147" s="235" t="s">
        <v>79</v>
      </c>
      <c r="AV147" s="13" t="s">
        <v>79</v>
      </c>
      <c r="AW147" s="13" t="s">
        <v>31</v>
      </c>
      <c r="AX147" s="13" t="s">
        <v>69</v>
      </c>
      <c r="AY147" s="235" t="s">
        <v>136</v>
      </c>
    </row>
    <row r="148" s="14" customFormat="1">
      <c r="A148" s="14"/>
      <c r="B148" s="236"/>
      <c r="C148" s="237"/>
      <c r="D148" s="226" t="s">
        <v>176</v>
      </c>
      <c r="E148" s="238" t="s">
        <v>19</v>
      </c>
      <c r="F148" s="239" t="s">
        <v>178</v>
      </c>
      <c r="G148" s="237"/>
      <c r="H148" s="240">
        <v>5.0999999999999996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176</v>
      </c>
      <c r="AU148" s="246" t="s">
        <v>79</v>
      </c>
      <c r="AV148" s="14" t="s">
        <v>143</v>
      </c>
      <c r="AW148" s="14" t="s">
        <v>31</v>
      </c>
      <c r="AX148" s="14" t="s">
        <v>77</v>
      </c>
      <c r="AY148" s="246" t="s">
        <v>136</v>
      </c>
    </row>
    <row r="149" s="2" customFormat="1" ht="16.5" customHeight="1">
      <c r="A149" s="40"/>
      <c r="B149" s="41"/>
      <c r="C149" s="206" t="s">
        <v>221</v>
      </c>
      <c r="D149" s="206" t="s">
        <v>138</v>
      </c>
      <c r="E149" s="207" t="s">
        <v>1094</v>
      </c>
      <c r="F149" s="208" t="s">
        <v>1095</v>
      </c>
      <c r="G149" s="209" t="s">
        <v>163</v>
      </c>
      <c r="H149" s="210">
        <v>8</v>
      </c>
      <c r="I149" s="211"/>
      <c r="J149" s="212">
        <f>ROUND(I149*H149,2)</f>
        <v>0</v>
      </c>
      <c r="K149" s="208" t="s">
        <v>142</v>
      </c>
      <c r="L149" s="46"/>
      <c r="M149" s="213" t="s">
        <v>19</v>
      </c>
      <c r="N149" s="214" t="s">
        <v>40</v>
      </c>
      <c r="O149" s="86"/>
      <c r="P149" s="215">
        <f>O149*H149</f>
        <v>0</v>
      </c>
      <c r="Q149" s="215">
        <v>0.00041189999999999998</v>
      </c>
      <c r="R149" s="215">
        <f>Q149*H149</f>
        <v>0.0032951999999999999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221</v>
      </c>
      <c r="AT149" s="217" t="s">
        <v>138</v>
      </c>
      <c r="AU149" s="217" t="s">
        <v>79</v>
      </c>
      <c r="AY149" s="19" t="s">
        <v>136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77</v>
      </c>
      <c r="BK149" s="218">
        <f>ROUND(I149*H149,2)</f>
        <v>0</v>
      </c>
      <c r="BL149" s="19" t="s">
        <v>221</v>
      </c>
      <c r="BM149" s="217" t="s">
        <v>1096</v>
      </c>
    </row>
    <row r="150" s="2" customFormat="1">
      <c r="A150" s="40"/>
      <c r="B150" s="41"/>
      <c r="C150" s="42"/>
      <c r="D150" s="219" t="s">
        <v>145</v>
      </c>
      <c r="E150" s="42"/>
      <c r="F150" s="220" t="s">
        <v>1097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145</v>
      </c>
      <c r="AU150" s="19" t="s">
        <v>79</v>
      </c>
    </row>
    <row r="151" s="2" customFormat="1" ht="16.5" customHeight="1">
      <c r="A151" s="40"/>
      <c r="B151" s="41"/>
      <c r="C151" s="206" t="s">
        <v>227</v>
      </c>
      <c r="D151" s="206" t="s">
        <v>138</v>
      </c>
      <c r="E151" s="207" t="s">
        <v>1098</v>
      </c>
      <c r="F151" s="208" t="s">
        <v>1099</v>
      </c>
      <c r="G151" s="209" t="s">
        <v>163</v>
      </c>
      <c r="H151" s="210">
        <v>15.300000000000001</v>
      </c>
      <c r="I151" s="211"/>
      <c r="J151" s="212">
        <f>ROUND(I151*H151,2)</f>
        <v>0</v>
      </c>
      <c r="K151" s="208" t="s">
        <v>142</v>
      </c>
      <c r="L151" s="46"/>
      <c r="M151" s="213" t="s">
        <v>19</v>
      </c>
      <c r="N151" s="214" t="s">
        <v>40</v>
      </c>
      <c r="O151" s="86"/>
      <c r="P151" s="215">
        <f>O151*H151</f>
        <v>0</v>
      </c>
      <c r="Q151" s="215">
        <v>0.00047649999999999998</v>
      </c>
      <c r="R151" s="215">
        <f>Q151*H151</f>
        <v>0.0072904500000000004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221</v>
      </c>
      <c r="AT151" s="217" t="s">
        <v>138</v>
      </c>
      <c r="AU151" s="217" t="s">
        <v>79</v>
      </c>
      <c r="AY151" s="19" t="s">
        <v>136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77</v>
      </c>
      <c r="BK151" s="218">
        <f>ROUND(I151*H151,2)</f>
        <v>0</v>
      </c>
      <c r="BL151" s="19" t="s">
        <v>221</v>
      </c>
      <c r="BM151" s="217" t="s">
        <v>1100</v>
      </c>
    </row>
    <row r="152" s="2" customFormat="1">
      <c r="A152" s="40"/>
      <c r="B152" s="41"/>
      <c r="C152" s="42"/>
      <c r="D152" s="219" t="s">
        <v>145</v>
      </c>
      <c r="E152" s="42"/>
      <c r="F152" s="220" t="s">
        <v>1101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145</v>
      </c>
      <c r="AU152" s="19" t="s">
        <v>79</v>
      </c>
    </row>
    <row r="153" s="13" customFormat="1">
      <c r="A153" s="13"/>
      <c r="B153" s="224"/>
      <c r="C153" s="225"/>
      <c r="D153" s="226" t="s">
        <v>176</v>
      </c>
      <c r="E153" s="227" t="s">
        <v>19</v>
      </c>
      <c r="F153" s="228" t="s">
        <v>1102</v>
      </c>
      <c r="G153" s="225"/>
      <c r="H153" s="229">
        <v>15.300000000000001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176</v>
      </c>
      <c r="AU153" s="235" t="s">
        <v>79</v>
      </c>
      <c r="AV153" s="13" t="s">
        <v>79</v>
      </c>
      <c r="AW153" s="13" t="s">
        <v>31</v>
      </c>
      <c r="AX153" s="13" t="s">
        <v>69</v>
      </c>
      <c r="AY153" s="235" t="s">
        <v>136</v>
      </c>
    </row>
    <row r="154" s="14" customFormat="1">
      <c r="A154" s="14"/>
      <c r="B154" s="236"/>
      <c r="C154" s="237"/>
      <c r="D154" s="226" t="s">
        <v>176</v>
      </c>
      <c r="E154" s="238" t="s">
        <v>19</v>
      </c>
      <c r="F154" s="239" t="s">
        <v>178</v>
      </c>
      <c r="G154" s="237"/>
      <c r="H154" s="240">
        <v>15.300000000000001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6" t="s">
        <v>176</v>
      </c>
      <c r="AU154" s="246" t="s">
        <v>79</v>
      </c>
      <c r="AV154" s="14" t="s">
        <v>143</v>
      </c>
      <c r="AW154" s="14" t="s">
        <v>31</v>
      </c>
      <c r="AX154" s="14" t="s">
        <v>77</v>
      </c>
      <c r="AY154" s="246" t="s">
        <v>136</v>
      </c>
    </row>
    <row r="155" s="2" customFormat="1" ht="16.5" customHeight="1">
      <c r="A155" s="40"/>
      <c r="B155" s="41"/>
      <c r="C155" s="206" t="s">
        <v>232</v>
      </c>
      <c r="D155" s="206" t="s">
        <v>138</v>
      </c>
      <c r="E155" s="207" t="s">
        <v>1103</v>
      </c>
      <c r="F155" s="208" t="s">
        <v>1104</v>
      </c>
      <c r="G155" s="209" t="s">
        <v>163</v>
      </c>
      <c r="H155" s="210">
        <v>18.5</v>
      </c>
      <c r="I155" s="211"/>
      <c r="J155" s="212">
        <f>ROUND(I155*H155,2)</f>
        <v>0</v>
      </c>
      <c r="K155" s="208" t="s">
        <v>142</v>
      </c>
      <c r="L155" s="46"/>
      <c r="M155" s="213" t="s">
        <v>19</v>
      </c>
      <c r="N155" s="214" t="s">
        <v>40</v>
      </c>
      <c r="O155" s="86"/>
      <c r="P155" s="215">
        <f>O155*H155</f>
        <v>0</v>
      </c>
      <c r="Q155" s="215">
        <v>0.0018982000000000001</v>
      </c>
      <c r="R155" s="215">
        <f>Q155*H155</f>
        <v>0.035116700000000001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221</v>
      </c>
      <c r="AT155" s="217" t="s">
        <v>138</v>
      </c>
      <c r="AU155" s="217" t="s">
        <v>79</v>
      </c>
      <c r="AY155" s="19" t="s">
        <v>136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77</v>
      </c>
      <c r="BK155" s="218">
        <f>ROUND(I155*H155,2)</f>
        <v>0</v>
      </c>
      <c r="BL155" s="19" t="s">
        <v>221</v>
      </c>
      <c r="BM155" s="217" t="s">
        <v>1105</v>
      </c>
    </row>
    <row r="156" s="2" customFormat="1">
      <c r="A156" s="40"/>
      <c r="B156" s="41"/>
      <c r="C156" s="42"/>
      <c r="D156" s="219" t="s">
        <v>145</v>
      </c>
      <c r="E156" s="42"/>
      <c r="F156" s="220" t="s">
        <v>1106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145</v>
      </c>
      <c r="AU156" s="19" t="s">
        <v>79</v>
      </c>
    </row>
    <row r="157" s="13" customFormat="1">
      <c r="A157" s="13"/>
      <c r="B157" s="224"/>
      <c r="C157" s="225"/>
      <c r="D157" s="226" t="s">
        <v>176</v>
      </c>
      <c r="E157" s="227" t="s">
        <v>19</v>
      </c>
      <c r="F157" s="228" t="s">
        <v>1107</v>
      </c>
      <c r="G157" s="225"/>
      <c r="H157" s="229">
        <v>18.5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176</v>
      </c>
      <c r="AU157" s="235" t="s">
        <v>79</v>
      </c>
      <c r="AV157" s="13" t="s">
        <v>79</v>
      </c>
      <c r="AW157" s="13" t="s">
        <v>31</v>
      </c>
      <c r="AX157" s="13" t="s">
        <v>69</v>
      </c>
      <c r="AY157" s="235" t="s">
        <v>136</v>
      </c>
    </row>
    <row r="158" s="14" customFormat="1">
      <c r="A158" s="14"/>
      <c r="B158" s="236"/>
      <c r="C158" s="237"/>
      <c r="D158" s="226" t="s">
        <v>176</v>
      </c>
      <c r="E158" s="238" t="s">
        <v>19</v>
      </c>
      <c r="F158" s="239" t="s">
        <v>178</v>
      </c>
      <c r="G158" s="237"/>
      <c r="H158" s="240">
        <v>18.5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176</v>
      </c>
      <c r="AU158" s="246" t="s">
        <v>79</v>
      </c>
      <c r="AV158" s="14" t="s">
        <v>143</v>
      </c>
      <c r="AW158" s="14" t="s">
        <v>31</v>
      </c>
      <c r="AX158" s="14" t="s">
        <v>77</v>
      </c>
      <c r="AY158" s="246" t="s">
        <v>136</v>
      </c>
    </row>
    <row r="159" s="2" customFormat="1" ht="16.5" customHeight="1">
      <c r="A159" s="40"/>
      <c r="B159" s="41"/>
      <c r="C159" s="206" t="s">
        <v>236</v>
      </c>
      <c r="D159" s="206" t="s">
        <v>138</v>
      </c>
      <c r="E159" s="207" t="s">
        <v>1108</v>
      </c>
      <c r="F159" s="208" t="s">
        <v>1109</v>
      </c>
      <c r="G159" s="209" t="s">
        <v>200</v>
      </c>
      <c r="H159" s="210">
        <v>5</v>
      </c>
      <c r="I159" s="211"/>
      <c r="J159" s="212">
        <f>ROUND(I159*H159,2)</f>
        <v>0</v>
      </c>
      <c r="K159" s="208" t="s">
        <v>142</v>
      </c>
      <c r="L159" s="46"/>
      <c r="M159" s="213" t="s">
        <v>19</v>
      </c>
      <c r="N159" s="214" t="s">
        <v>40</v>
      </c>
      <c r="O159" s="86"/>
      <c r="P159" s="215">
        <f>O159*H159</f>
        <v>0</v>
      </c>
      <c r="Q159" s="215">
        <v>0.00028499999999999999</v>
      </c>
      <c r="R159" s="215">
        <f>Q159*H159</f>
        <v>0.0014250000000000001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221</v>
      </c>
      <c r="AT159" s="217" t="s">
        <v>138</v>
      </c>
      <c r="AU159" s="217" t="s">
        <v>79</v>
      </c>
      <c r="AY159" s="19" t="s">
        <v>136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221</v>
      </c>
      <c r="BM159" s="217" t="s">
        <v>1110</v>
      </c>
    </row>
    <row r="160" s="2" customFormat="1">
      <c r="A160" s="40"/>
      <c r="B160" s="41"/>
      <c r="C160" s="42"/>
      <c r="D160" s="219" t="s">
        <v>145</v>
      </c>
      <c r="E160" s="42"/>
      <c r="F160" s="220" t="s">
        <v>1111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145</v>
      </c>
      <c r="AU160" s="19" t="s">
        <v>79</v>
      </c>
    </row>
    <row r="161" s="2" customFormat="1" ht="16.5" customHeight="1">
      <c r="A161" s="40"/>
      <c r="B161" s="41"/>
      <c r="C161" s="206" t="s">
        <v>239</v>
      </c>
      <c r="D161" s="206" t="s">
        <v>138</v>
      </c>
      <c r="E161" s="207" t="s">
        <v>1112</v>
      </c>
      <c r="F161" s="208" t="s">
        <v>1113</v>
      </c>
      <c r="G161" s="209" t="s">
        <v>163</v>
      </c>
      <c r="H161" s="210">
        <v>174.78200000000001</v>
      </c>
      <c r="I161" s="211"/>
      <c r="J161" s="212">
        <f>ROUND(I161*H161,2)</f>
        <v>0</v>
      </c>
      <c r="K161" s="208" t="s">
        <v>142</v>
      </c>
      <c r="L161" s="46"/>
      <c r="M161" s="213" t="s">
        <v>19</v>
      </c>
      <c r="N161" s="214" t="s">
        <v>40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221</v>
      </c>
      <c r="AT161" s="217" t="s">
        <v>138</v>
      </c>
      <c r="AU161" s="217" t="s">
        <v>79</v>
      </c>
      <c r="AY161" s="19" t="s">
        <v>136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77</v>
      </c>
      <c r="BK161" s="218">
        <f>ROUND(I161*H161,2)</f>
        <v>0</v>
      </c>
      <c r="BL161" s="19" t="s">
        <v>221</v>
      </c>
      <c r="BM161" s="217" t="s">
        <v>1114</v>
      </c>
    </row>
    <row r="162" s="2" customFormat="1">
      <c r="A162" s="40"/>
      <c r="B162" s="41"/>
      <c r="C162" s="42"/>
      <c r="D162" s="219" t="s">
        <v>145</v>
      </c>
      <c r="E162" s="42"/>
      <c r="F162" s="220" t="s">
        <v>1115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145</v>
      </c>
      <c r="AU162" s="19" t="s">
        <v>79</v>
      </c>
    </row>
    <row r="163" s="13" customFormat="1">
      <c r="A163" s="13"/>
      <c r="B163" s="224"/>
      <c r="C163" s="225"/>
      <c r="D163" s="226" t="s">
        <v>176</v>
      </c>
      <c r="E163" s="227" t="s">
        <v>19</v>
      </c>
      <c r="F163" s="228" t="s">
        <v>1116</v>
      </c>
      <c r="G163" s="225"/>
      <c r="H163" s="229">
        <v>174.78200000000001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176</v>
      </c>
      <c r="AU163" s="235" t="s">
        <v>79</v>
      </c>
      <c r="AV163" s="13" t="s">
        <v>79</v>
      </c>
      <c r="AW163" s="13" t="s">
        <v>31</v>
      </c>
      <c r="AX163" s="13" t="s">
        <v>69</v>
      </c>
      <c r="AY163" s="235" t="s">
        <v>136</v>
      </c>
    </row>
    <row r="164" s="14" customFormat="1">
      <c r="A164" s="14"/>
      <c r="B164" s="236"/>
      <c r="C164" s="237"/>
      <c r="D164" s="226" t="s">
        <v>176</v>
      </c>
      <c r="E164" s="238" t="s">
        <v>19</v>
      </c>
      <c r="F164" s="239" t="s">
        <v>178</v>
      </c>
      <c r="G164" s="237"/>
      <c r="H164" s="240">
        <v>174.78200000000001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6" t="s">
        <v>176</v>
      </c>
      <c r="AU164" s="246" t="s">
        <v>79</v>
      </c>
      <c r="AV164" s="14" t="s">
        <v>143</v>
      </c>
      <c r="AW164" s="14" t="s">
        <v>31</v>
      </c>
      <c r="AX164" s="14" t="s">
        <v>77</v>
      </c>
      <c r="AY164" s="246" t="s">
        <v>136</v>
      </c>
    </row>
    <row r="165" s="2" customFormat="1" ht="16.5" customHeight="1">
      <c r="A165" s="40"/>
      <c r="B165" s="41"/>
      <c r="C165" s="206" t="s">
        <v>7</v>
      </c>
      <c r="D165" s="206" t="s">
        <v>138</v>
      </c>
      <c r="E165" s="207" t="s">
        <v>1117</v>
      </c>
      <c r="F165" s="208" t="s">
        <v>1118</v>
      </c>
      <c r="G165" s="209" t="s">
        <v>163</v>
      </c>
      <c r="H165" s="210">
        <v>7.6449999999999996</v>
      </c>
      <c r="I165" s="211"/>
      <c r="J165" s="212">
        <f>ROUND(I165*H165,2)</f>
        <v>0</v>
      </c>
      <c r="K165" s="208" t="s">
        <v>142</v>
      </c>
      <c r="L165" s="46"/>
      <c r="M165" s="213" t="s">
        <v>19</v>
      </c>
      <c r="N165" s="214" t="s">
        <v>40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221</v>
      </c>
      <c r="AT165" s="217" t="s">
        <v>138</v>
      </c>
      <c r="AU165" s="217" t="s">
        <v>79</v>
      </c>
      <c r="AY165" s="19" t="s">
        <v>136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77</v>
      </c>
      <c r="BK165" s="218">
        <f>ROUND(I165*H165,2)</f>
        <v>0</v>
      </c>
      <c r="BL165" s="19" t="s">
        <v>221</v>
      </c>
      <c r="BM165" s="217" t="s">
        <v>1119</v>
      </c>
    </row>
    <row r="166" s="2" customFormat="1">
      <c r="A166" s="40"/>
      <c r="B166" s="41"/>
      <c r="C166" s="42"/>
      <c r="D166" s="219" t="s">
        <v>145</v>
      </c>
      <c r="E166" s="42"/>
      <c r="F166" s="220" t="s">
        <v>1120</v>
      </c>
      <c r="G166" s="42"/>
      <c r="H166" s="42"/>
      <c r="I166" s="221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145</v>
      </c>
      <c r="AU166" s="19" t="s">
        <v>79</v>
      </c>
    </row>
    <row r="167" s="2" customFormat="1" ht="24.15" customHeight="1">
      <c r="A167" s="40"/>
      <c r="B167" s="41"/>
      <c r="C167" s="206" t="s">
        <v>243</v>
      </c>
      <c r="D167" s="206" t="s">
        <v>138</v>
      </c>
      <c r="E167" s="207" t="s">
        <v>1121</v>
      </c>
      <c r="F167" s="208" t="s">
        <v>1122</v>
      </c>
      <c r="G167" s="209" t="s">
        <v>776</v>
      </c>
      <c r="H167" s="279"/>
      <c r="I167" s="211"/>
      <c r="J167" s="212">
        <f>ROUND(I167*H167,2)</f>
        <v>0</v>
      </c>
      <c r="K167" s="208" t="s">
        <v>142</v>
      </c>
      <c r="L167" s="46"/>
      <c r="M167" s="213" t="s">
        <v>19</v>
      </c>
      <c r="N167" s="214" t="s">
        <v>40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221</v>
      </c>
      <c r="AT167" s="217" t="s">
        <v>138</v>
      </c>
      <c r="AU167" s="217" t="s">
        <v>79</v>
      </c>
      <c r="AY167" s="19" t="s">
        <v>136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77</v>
      </c>
      <c r="BK167" s="218">
        <f>ROUND(I167*H167,2)</f>
        <v>0</v>
      </c>
      <c r="BL167" s="19" t="s">
        <v>221</v>
      </c>
      <c r="BM167" s="217" t="s">
        <v>1123</v>
      </c>
    </row>
    <row r="168" s="2" customFormat="1">
      <c r="A168" s="40"/>
      <c r="B168" s="41"/>
      <c r="C168" s="42"/>
      <c r="D168" s="219" t="s">
        <v>145</v>
      </c>
      <c r="E168" s="42"/>
      <c r="F168" s="220" t="s">
        <v>1124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145</v>
      </c>
      <c r="AU168" s="19" t="s">
        <v>79</v>
      </c>
    </row>
    <row r="169" s="12" customFormat="1" ht="22.8" customHeight="1">
      <c r="A169" s="12"/>
      <c r="B169" s="190"/>
      <c r="C169" s="191"/>
      <c r="D169" s="192" t="s">
        <v>68</v>
      </c>
      <c r="E169" s="204" t="s">
        <v>1125</v>
      </c>
      <c r="F169" s="204" t="s">
        <v>1126</v>
      </c>
      <c r="G169" s="191"/>
      <c r="H169" s="191"/>
      <c r="I169" s="194"/>
      <c r="J169" s="205">
        <f>BK169</f>
        <v>0</v>
      </c>
      <c r="K169" s="191"/>
      <c r="L169" s="196"/>
      <c r="M169" s="197"/>
      <c r="N169" s="198"/>
      <c r="O169" s="198"/>
      <c r="P169" s="199">
        <f>SUM(P170:P211)</f>
        <v>0</v>
      </c>
      <c r="Q169" s="198"/>
      <c r="R169" s="199">
        <f>SUM(R170:R211)</f>
        <v>0.48567315470000005</v>
      </c>
      <c r="S169" s="198"/>
      <c r="T169" s="200">
        <f>SUM(T170:T211)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1" t="s">
        <v>79</v>
      </c>
      <c r="AT169" s="202" t="s">
        <v>68</v>
      </c>
      <c r="AU169" s="202" t="s">
        <v>77</v>
      </c>
      <c r="AY169" s="201" t="s">
        <v>136</v>
      </c>
      <c r="BK169" s="203">
        <f>SUM(BK170:BK211)</f>
        <v>0</v>
      </c>
    </row>
    <row r="170" s="2" customFormat="1" ht="24.15" customHeight="1">
      <c r="A170" s="40"/>
      <c r="B170" s="41"/>
      <c r="C170" s="206" t="s">
        <v>1127</v>
      </c>
      <c r="D170" s="206" t="s">
        <v>138</v>
      </c>
      <c r="E170" s="207" t="s">
        <v>1128</v>
      </c>
      <c r="F170" s="208" t="s">
        <v>1129</v>
      </c>
      <c r="G170" s="209" t="s">
        <v>163</v>
      </c>
      <c r="H170" s="210">
        <v>2</v>
      </c>
      <c r="I170" s="211"/>
      <c r="J170" s="212">
        <f>ROUND(I170*H170,2)</f>
        <v>0</v>
      </c>
      <c r="K170" s="208" t="s">
        <v>142</v>
      </c>
      <c r="L170" s="46"/>
      <c r="M170" s="213" t="s">
        <v>19</v>
      </c>
      <c r="N170" s="214" t="s">
        <v>40</v>
      </c>
      <c r="O170" s="86"/>
      <c r="P170" s="215">
        <f>O170*H170</f>
        <v>0</v>
      </c>
      <c r="Q170" s="215">
        <v>0.0011921</v>
      </c>
      <c r="R170" s="215">
        <f>Q170*H170</f>
        <v>0.0023841999999999999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221</v>
      </c>
      <c r="AT170" s="217" t="s">
        <v>138</v>
      </c>
      <c r="AU170" s="217" t="s">
        <v>79</v>
      </c>
      <c r="AY170" s="19" t="s">
        <v>136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77</v>
      </c>
      <c r="BK170" s="218">
        <f>ROUND(I170*H170,2)</f>
        <v>0</v>
      </c>
      <c r="BL170" s="19" t="s">
        <v>221</v>
      </c>
      <c r="BM170" s="217" t="s">
        <v>1130</v>
      </c>
    </row>
    <row r="171" s="2" customFormat="1">
      <c r="A171" s="40"/>
      <c r="B171" s="41"/>
      <c r="C171" s="42"/>
      <c r="D171" s="219" t="s">
        <v>145</v>
      </c>
      <c r="E171" s="42"/>
      <c r="F171" s="220" t="s">
        <v>1131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145</v>
      </c>
      <c r="AU171" s="19" t="s">
        <v>79</v>
      </c>
    </row>
    <row r="172" s="2" customFormat="1" ht="24.15" customHeight="1">
      <c r="A172" s="40"/>
      <c r="B172" s="41"/>
      <c r="C172" s="206" t="s">
        <v>577</v>
      </c>
      <c r="D172" s="206" t="s">
        <v>138</v>
      </c>
      <c r="E172" s="207" t="s">
        <v>1132</v>
      </c>
      <c r="F172" s="208" t="s">
        <v>1133</v>
      </c>
      <c r="G172" s="209" t="s">
        <v>163</v>
      </c>
      <c r="H172" s="210">
        <v>32</v>
      </c>
      <c r="I172" s="211"/>
      <c r="J172" s="212">
        <f>ROUND(I172*H172,2)</f>
        <v>0</v>
      </c>
      <c r="K172" s="208" t="s">
        <v>142</v>
      </c>
      <c r="L172" s="46"/>
      <c r="M172" s="213" t="s">
        <v>19</v>
      </c>
      <c r="N172" s="214" t="s">
        <v>40</v>
      </c>
      <c r="O172" s="86"/>
      <c r="P172" s="215">
        <f>O172*H172</f>
        <v>0</v>
      </c>
      <c r="Q172" s="215">
        <v>0.0015000700000000001</v>
      </c>
      <c r="R172" s="215">
        <f>Q172*H172</f>
        <v>0.048002240000000002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221</v>
      </c>
      <c r="AT172" s="217" t="s">
        <v>138</v>
      </c>
      <c r="AU172" s="217" t="s">
        <v>79</v>
      </c>
      <c r="AY172" s="19" t="s">
        <v>136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77</v>
      </c>
      <c r="BK172" s="218">
        <f>ROUND(I172*H172,2)</f>
        <v>0</v>
      </c>
      <c r="BL172" s="19" t="s">
        <v>221</v>
      </c>
      <c r="BM172" s="217" t="s">
        <v>1134</v>
      </c>
    </row>
    <row r="173" s="2" customFormat="1">
      <c r="A173" s="40"/>
      <c r="B173" s="41"/>
      <c r="C173" s="42"/>
      <c r="D173" s="219" t="s">
        <v>145</v>
      </c>
      <c r="E173" s="42"/>
      <c r="F173" s="220" t="s">
        <v>1135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145</v>
      </c>
      <c r="AU173" s="19" t="s">
        <v>79</v>
      </c>
    </row>
    <row r="174" s="2" customFormat="1" ht="21.75" customHeight="1">
      <c r="A174" s="40"/>
      <c r="B174" s="41"/>
      <c r="C174" s="206" t="s">
        <v>1136</v>
      </c>
      <c r="D174" s="206" t="s">
        <v>138</v>
      </c>
      <c r="E174" s="207" t="s">
        <v>1137</v>
      </c>
      <c r="F174" s="208" t="s">
        <v>1138</v>
      </c>
      <c r="G174" s="209" t="s">
        <v>163</v>
      </c>
      <c r="H174" s="210">
        <v>34</v>
      </c>
      <c r="I174" s="211"/>
      <c r="J174" s="212">
        <f>ROUND(I174*H174,2)</f>
        <v>0</v>
      </c>
      <c r="K174" s="208" t="s">
        <v>142</v>
      </c>
      <c r="L174" s="46"/>
      <c r="M174" s="213" t="s">
        <v>19</v>
      </c>
      <c r="N174" s="214" t="s">
        <v>40</v>
      </c>
      <c r="O174" s="86"/>
      <c r="P174" s="215">
        <f>O174*H174</f>
        <v>0</v>
      </c>
      <c r="Q174" s="215">
        <v>0.00050540000000000003</v>
      </c>
      <c r="R174" s="215">
        <f>Q174*H174</f>
        <v>0.0171836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221</v>
      </c>
      <c r="AT174" s="217" t="s">
        <v>138</v>
      </c>
      <c r="AU174" s="217" t="s">
        <v>79</v>
      </c>
      <c r="AY174" s="19" t="s">
        <v>136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221</v>
      </c>
      <c r="BM174" s="217" t="s">
        <v>1139</v>
      </c>
    </row>
    <row r="175" s="2" customFormat="1">
      <c r="A175" s="40"/>
      <c r="B175" s="41"/>
      <c r="C175" s="42"/>
      <c r="D175" s="219" t="s">
        <v>145</v>
      </c>
      <c r="E175" s="42"/>
      <c r="F175" s="220" t="s">
        <v>1140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145</v>
      </c>
      <c r="AU175" s="19" t="s">
        <v>79</v>
      </c>
    </row>
    <row r="176" s="2" customFormat="1" ht="21.75" customHeight="1">
      <c r="A176" s="40"/>
      <c r="B176" s="41"/>
      <c r="C176" s="206" t="s">
        <v>1141</v>
      </c>
      <c r="D176" s="206" t="s">
        <v>138</v>
      </c>
      <c r="E176" s="207" t="s">
        <v>1142</v>
      </c>
      <c r="F176" s="208" t="s">
        <v>1143</v>
      </c>
      <c r="G176" s="209" t="s">
        <v>163</v>
      </c>
      <c r="H176" s="210">
        <v>89.299999999999997</v>
      </c>
      <c r="I176" s="211"/>
      <c r="J176" s="212">
        <f>ROUND(I176*H176,2)</f>
        <v>0</v>
      </c>
      <c r="K176" s="208" t="s">
        <v>142</v>
      </c>
      <c r="L176" s="46"/>
      <c r="M176" s="213" t="s">
        <v>19</v>
      </c>
      <c r="N176" s="214" t="s">
        <v>40</v>
      </c>
      <c r="O176" s="86"/>
      <c r="P176" s="215">
        <f>O176*H176</f>
        <v>0</v>
      </c>
      <c r="Q176" s="215">
        <v>0.00084230000000000004</v>
      </c>
      <c r="R176" s="215">
        <f>Q176*H176</f>
        <v>0.075217389999999995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221</v>
      </c>
      <c r="AT176" s="217" t="s">
        <v>138</v>
      </c>
      <c r="AU176" s="217" t="s">
        <v>79</v>
      </c>
      <c r="AY176" s="19" t="s">
        <v>136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77</v>
      </c>
      <c r="BK176" s="218">
        <f>ROUND(I176*H176,2)</f>
        <v>0</v>
      </c>
      <c r="BL176" s="19" t="s">
        <v>221</v>
      </c>
      <c r="BM176" s="217" t="s">
        <v>1144</v>
      </c>
    </row>
    <row r="177" s="2" customFormat="1">
      <c r="A177" s="40"/>
      <c r="B177" s="41"/>
      <c r="C177" s="42"/>
      <c r="D177" s="219" t="s">
        <v>145</v>
      </c>
      <c r="E177" s="42"/>
      <c r="F177" s="220" t="s">
        <v>1145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145</v>
      </c>
      <c r="AU177" s="19" t="s">
        <v>79</v>
      </c>
    </row>
    <row r="178" s="2" customFormat="1" ht="21.75" customHeight="1">
      <c r="A178" s="40"/>
      <c r="B178" s="41"/>
      <c r="C178" s="206" t="s">
        <v>1146</v>
      </c>
      <c r="D178" s="206" t="s">
        <v>138</v>
      </c>
      <c r="E178" s="207" t="s">
        <v>1147</v>
      </c>
      <c r="F178" s="208" t="s">
        <v>1148</v>
      </c>
      <c r="G178" s="209" t="s">
        <v>163</v>
      </c>
      <c r="H178" s="210">
        <v>47.399999999999999</v>
      </c>
      <c r="I178" s="211"/>
      <c r="J178" s="212">
        <f>ROUND(I178*H178,2)</f>
        <v>0</v>
      </c>
      <c r="K178" s="208" t="s">
        <v>142</v>
      </c>
      <c r="L178" s="46"/>
      <c r="M178" s="213" t="s">
        <v>19</v>
      </c>
      <c r="N178" s="214" t="s">
        <v>40</v>
      </c>
      <c r="O178" s="86"/>
      <c r="P178" s="215">
        <f>O178*H178</f>
        <v>0</v>
      </c>
      <c r="Q178" s="215">
        <v>0.0011590999999999999</v>
      </c>
      <c r="R178" s="215">
        <f>Q178*H178</f>
        <v>0.054941339999999998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221</v>
      </c>
      <c r="AT178" s="217" t="s">
        <v>138</v>
      </c>
      <c r="AU178" s="217" t="s">
        <v>79</v>
      </c>
      <c r="AY178" s="19" t="s">
        <v>136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77</v>
      </c>
      <c r="BK178" s="218">
        <f>ROUND(I178*H178,2)</f>
        <v>0</v>
      </c>
      <c r="BL178" s="19" t="s">
        <v>221</v>
      </c>
      <c r="BM178" s="217" t="s">
        <v>1149</v>
      </c>
    </row>
    <row r="179" s="2" customFormat="1">
      <c r="A179" s="40"/>
      <c r="B179" s="41"/>
      <c r="C179" s="42"/>
      <c r="D179" s="219" t="s">
        <v>145</v>
      </c>
      <c r="E179" s="42"/>
      <c r="F179" s="220" t="s">
        <v>1150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145</v>
      </c>
      <c r="AU179" s="19" t="s">
        <v>79</v>
      </c>
    </row>
    <row r="180" s="2" customFormat="1" ht="21.75" customHeight="1">
      <c r="A180" s="40"/>
      <c r="B180" s="41"/>
      <c r="C180" s="206" t="s">
        <v>1151</v>
      </c>
      <c r="D180" s="206" t="s">
        <v>138</v>
      </c>
      <c r="E180" s="207" t="s">
        <v>1152</v>
      </c>
      <c r="F180" s="208" t="s">
        <v>1153</v>
      </c>
      <c r="G180" s="209" t="s">
        <v>163</v>
      </c>
      <c r="H180" s="210">
        <v>33.299999999999997</v>
      </c>
      <c r="I180" s="211"/>
      <c r="J180" s="212">
        <f>ROUND(I180*H180,2)</f>
        <v>0</v>
      </c>
      <c r="K180" s="208" t="s">
        <v>142</v>
      </c>
      <c r="L180" s="46"/>
      <c r="M180" s="213" t="s">
        <v>19</v>
      </c>
      <c r="N180" s="214" t="s">
        <v>40</v>
      </c>
      <c r="O180" s="86"/>
      <c r="P180" s="215">
        <f>O180*H180</f>
        <v>0</v>
      </c>
      <c r="Q180" s="215">
        <v>0.0014411999999999999</v>
      </c>
      <c r="R180" s="215">
        <f>Q180*H180</f>
        <v>0.047991959999999993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221</v>
      </c>
      <c r="AT180" s="217" t="s">
        <v>138</v>
      </c>
      <c r="AU180" s="217" t="s">
        <v>79</v>
      </c>
      <c r="AY180" s="19" t="s">
        <v>136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77</v>
      </c>
      <c r="BK180" s="218">
        <f>ROUND(I180*H180,2)</f>
        <v>0</v>
      </c>
      <c r="BL180" s="19" t="s">
        <v>221</v>
      </c>
      <c r="BM180" s="217" t="s">
        <v>1154</v>
      </c>
    </row>
    <row r="181" s="2" customFormat="1">
      <c r="A181" s="40"/>
      <c r="B181" s="41"/>
      <c r="C181" s="42"/>
      <c r="D181" s="219" t="s">
        <v>145</v>
      </c>
      <c r="E181" s="42"/>
      <c r="F181" s="220" t="s">
        <v>1155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145</v>
      </c>
      <c r="AU181" s="19" t="s">
        <v>79</v>
      </c>
    </row>
    <row r="182" s="2" customFormat="1" ht="21.75" customHeight="1">
      <c r="A182" s="40"/>
      <c r="B182" s="41"/>
      <c r="C182" s="206" t="s">
        <v>250</v>
      </c>
      <c r="D182" s="206" t="s">
        <v>138</v>
      </c>
      <c r="E182" s="207" t="s">
        <v>1156</v>
      </c>
      <c r="F182" s="208" t="s">
        <v>1157</v>
      </c>
      <c r="G182" s="209" t="s">
        <v>163</v>
      </c>
      <c r="H182" s="210">
        <v>25.600000000000001</v>
      </c>
      <c r="I182" s="211"/>
      <c r="J182" s="212">
        <f>ROUND(I182*H182,2)</f>
        <v>0</v>
      </c>
      <c r="K182" s="208" t="s">
        <v>142</v>
      </c>
      <c r="L182" s="46"/>
      <c r="M182" s="213" t="s">
        <v>19</v>
      </c>
      <c r="N182" s="214" t="s">
        <v>40</v>
      </c>
      <c r="O182" s="86"/>
      <c r="P182" s="215">
        <f>O182*H182</f>
        <v>0</v>
      </c>
      <c r="Q182" s="215">
        <v>0.0028100400000000002</v>
      </c>
      <c r="R182" s="215">
        <f>Q182*H182</f>
        <v>0.071937024000000002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221</v>
      </c>
      <c r="AT182" s="217" t="s">
        <v>138</v>
      </c>
      <c r="AU182" s="217" t="s">
        <v>79</v>
      </c>
      <c r="AY182" s="19" t="s">
        <v>136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77</v>
      </c>
      <c r="BK182" s="218">
        <f>ROUND(I182*H182,2)</f>
        <v>0</v>
      </c>
      <c r="BL182" s="19" t="s">
        <v>221</v>
      </c>
      <c r="BM182" s="217" t="s">
        <v>1158</v>
      </c>
    </row>
    <row r="183" s="2" customFormat="1">
      <c r="A183" s="40"/>
      <c r="B183" s="41"/>
      <c r="C183" s="42"/>
      <c r="D183" s="219" t="s">
        <v>145</v>
      </c>
      <c r="E183" s="42"/>
      <c r="F183" s="220" t="s">
        <v>1159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145</v>
      </c>
      <c r="AU183" s="19" t="s">
        <v>79</v>
      </c>
    </row>
    <row r="184" s="2" customFormat="1" ht="21.75" customHeight="1">
      <c r="A184" s="40"/>
      <c r="B184" s="41"/>
      <c r="C184" s="206" t="s">
        <v>255</v>
      </c>
      <c r="D184" s="206" t="s">
        <v>138</v>
      </c>
      <c r="E184" s="207" t="s">
        <v>1160</v>
      </c>
      <c r="F184" s="208" t="s">
        <v>1161</v>
      </c>
      <c r="G184" s="209" t="s">
        <v>163</v>
      </c>
      <c r="H184" s="210">
        <v>6.5999999999999996</v>
      </c>
      <c r="I184" s="211"/>
      <c r="J184" s="212">
        <f>ROUND(I184*H184,2)</f>
        <v>0</v>
      </c>
      <c r="K184" s="208" t="s">
        <v>142</v>
      </c>
      <c r="L184" s="46"/>
      <c r="M184" s="213" t="s">
        <v>19</v>
      </c>
      <c r="N184" s="214" t="s">
        <v>40</v>
      </c>
      <c r="O184" s="86"/>
      <c r="P184" s="215">
        <f>O184*H184</f>
        <v>0</v>
      </c>
      <c r="Q184" s="215">
        <v>0.0036178</v>
      </c>
      <c r="R184" s="215">
        <f>Q184*H184</f>
        <v>0.02387748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221</v>
      </c>
      <c r="AT184" s="217" t="s">
        <v>138</v>
      </c>
      <c r="AU184" s="217" t="s">
        <v>79</v>
      </c>
      <c r="AY184" s="19" t="s">
        <v>136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77</v>
      </c>
      <c r="BK184" s="218">
        <f>ROUND(I184*H184,2)</f>
        <v>0</v>
      </c>
      <c r="BL184" s="19" t="s">
        <v>221</v>
      </c>
      <c r="BM184" s="217" t="s">
        <v>1162</v>
      </c>
    </row>
    <row r="185" s="2" customFormat="1">
      <c r="A185" s="40"/>
      <c r="B185" s="41"/>
      <c r="C185" s="42"/>
      <c r="D185" s="219" t="s">
        <v>145</v>
      </c>
      <c r="E185" s="42"/>
      <c r="F185" s="220" t="s">
        <v>1163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145</v>
      </c>
      <c r="AU185" s="19" t="s">
        <v>79</v>
      </c>
    </row>
    <row r="186" s="2" customFormat="1" ht="33" customHeight="1">
      <c r="A186" s="40"/>
      <c r="B186" s="41"/>
      <c r="C186" s="206" t="s">
        <v>260</v>
      </c>
      <c r="D186" s="206" t="s">
        <v>138</v>
      </c>
      <c r="E186" s="207" t="s">
        <v>1164</v>
      </c>
      <c r="F186" s="208" t="s">
        <v>1165</v>
      </c>
      <c r="G186" s="209" t="s">
        <v>163</v>
      </c>
      <c r="H186" s="210">
        <v>123.3</v>
      </c>
      <c r="I186" s="211"/>
      <c r="J186" s="212">
        <f>ROUND(I186*H186,2)</f>
        <v>0</v>
      </c>
      <c r="K186" s="208" t="s">
        <v>142</v>
      </c>
      <c r="L186" s="46"/>
      <c r="M186" s="213" t="s">
        <v>19</v>
      </c>
      <c r="N186" s="214" t="s">
        <v>40</v>
      </c>
      <c r="O186" s="86"/>
      <c r="P186" s="215">
        <f>O186*H186</f>
        <v>0</v>
      </c>
      <c r="Q186" s="215">
        <v>0.00012156</v>
      </c>
      <c r="R186" s="215">
        <f>Q186*H186</f>
        <v>0.014988347999999999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221</v>
      </c>
      <c r="AT186" s="217" t="s">
        <v>138</v>
      </c>
      <c r="AU186" s="217" t="s">
        <v>79</v>
      </c>
      <c r="AY186" s="19" t="s">
        <v>136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77</v>
      </c>
      <c r="BK186" s="218">
        <f>ROUND(I186*H186,2)</f>
        <v>0</v>
      </c>
      <c r="BL186" s="19" t="s">
        <v>221</v>
      </c>
      <c r="BM186" s="217" t="s">
        <v>1166</v>
      </c>
    </row>
    <row r="187" s="2" customFormat="1">
      <c r="A187" s="40"/>
      <c r="B187" s="41"/>
      <c r="C187" s="42"/>
      <c r="D187" s="219" t="s">
        <v>145</v>
      </c>
      <c r="E187" s="42"/>
      <c r="F187" s="220" t="s">
        <v>1167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145</v>
      </c>
      <c r="AU187" s="19" t="s">
        <v>79</v>
      </c>
    </row>
    <row r="188" s="13" customFormat="1">
      <c r="A188" s="13"/>
      <c r="B188" s="224"/>
      <c r="C188" s="225"/>
      <c r="D188" s="226" t="s">
        <v>176</v>
      </c>
      <c r="E188" s="227" t="s">
        <v>19</v>
      </c>
      <c r="F188" s="228" t="s">
        <v>1168</v>
      </c>
      <c r="G188" s="225"/>
      <c r="H188" s="229">
        <v>123.3</v>
      </c>
      <c r="I188" s="230"/>
      <c r="J188" s="225"/>
      <c r="K188" s="225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176</v>
      </c>
      <c r="AU188" s="235" t="s">
        <v>79</v>
      </c>
      <c r="AV188" s="13" t="s">
        <v>79</v>
      </c>
      <c r="AW188" s="13" t="s">
        <v>31</v>
      </c>
      <c r="AX188" s="13" t="s">
        <v>69</v>
      </c>
      <c r="AY188" s="235" t="s">
        <v>136</v>
      </c>
    </row>
    <row r="189" s="14" customFormat="1">
      <c r="A189" s="14"/>
      <c r="B189" s="236"/>
      <c r="C189" s="237"/>
      <c r="D189" s="226" t="s">
        <v>176</v>
      </c>
      <c r="E189" s="238" t="s">
        <v>19</v>
      </c>
      <c r="F189" s="239" t="s">
        <v>178</v>
      </c>
      <c r="G189" s="237"/>
      <c r="H189" s="240">
        <v>123.3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176</v>
      </c>
      <c r="AU189" s="246" t="s">
        <v>79</v>
      </c>
      <c r="AV189" s="14" t="s">
        <v>143</v>
      </c>
      <c r="AW189" s="14" t="s">
        <v>31</v>
      </c>
      <c r="AX189" s="14" t="s">
        <v>77</v>
      </c>
      <c r="AY189" s="246" t="s">
        <v>136</v>
      </c>
    </row>
    <row r="190" s="2" customFormat="1" ht="33" customHeight="1">
      <c r="A190" s="40"/>
      <c r="B190" s="41"/>
      <c r="C190" s="206" t="s">
        <v>265</v>
      </c>
      <c r="D190" s="206" t="s">
        <v>138</v>
      </c>
      <c r="E190" s="207" t="s">
        <v>1169</v>
      </c>
      <c r="F190" s="208" t="s">
        <v>1170</v>
      </c>
      <c r="G190" s="209" t="s">
        <v>163</v>
      </c>
      <c r="H190" s="210">
        <v>140.30000000000001</v>
      </c>
      <c r="I190" s="211"/>
      <c r="J190" s="212">
        <f>ROUND(I190*H190,2)</f>
        <v>0</v>
      </c>
      <c r="K190" s="208" t="s">
        <v>142</v>
      </c>
      <c r="L190" s="46"/>
      <c r="M190" s="213" t="s">
        <v>19</v>
      </c>
      <c r="N190" s="214" t="s">
        <v>40</v>
      </c>
      <c r="O190" s="86"/>
      <c r="P190" s="215">
        <f>O190*H190</f>
        <v>0</v>
      </c>
      <c r="Q190" s="215">
        <v>0.00024078000000000001</v>
      </c>
      <c r="R190" s="215">
        <f>Q190*H190</f>
        <v>0.033781434000000006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221</v>
      </c>
      <c r="AT190" s="217" t="s">
        <v>138</v>
      </c>
      <c r="AU190" s="217" t="s">
        <v>79</v>
      </c>
      <c r="AY190" s="19" t="s">
        <v>136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77</v>
      </c>
      <c r="BK190" s="218">
        <f>ROUND(I190*H190,2)</f>
        <v>0</v>
      </c>
      <c r="BL190" s="19" t="s">
        <v>221</v>
      </c>
      <c r="BM190" s="217" t="s">
        <v>1171</v>
      </c>
    </row>
    <row r="191" s="2" customFormat="1">
      <c r="A191" s="40"/>
      <c r="B191" s="41"/>
      <c r="C191" s="42"/>
      <c r="D191" s="219" t="s">
        <v>145</v>
      </c>
      <c r="E191" s="42"/>
      <c r="F191" s="220" t="s">
        <v>1172</v>
      </c>
      <c r="G191" s="42"/>
      <c r="H191" s="42"/>
      <c r="I191" s="221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145</v>
      </c>
      <c r="AU191" s="19" t="s">
        <v>79</v>
      </c>
    </row>
    <row r="192" s="13" customFormat="1">
      <c r="A192" s="13"/>
      <c r="B192" s="224"/>
      <c r="C192" s="225"/>
      <c r="D192" s="226" t="s">
        <v>176</v>
      </c>
      <c r="E192" s="227" t="s">
        <v>19</v>
      </c>
      <c r="F192" s="228" t="s">
        <v>1173</v>
      </c>
      <c r="G192" s="225"/>
      <c r="H192" s="229">
        <v>140.30000000000001</v>
      </c>
      <c r="I192" s="230"/>
      <c r="J192" s="225"/>
      <c r="K192" s="225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176</v>
      </c>
      <c r="AU192" s="235" t="s">
        <v>79</v>
      </c>
      <c r="AV192" s="13" t="s">
        <v>79</v>
      </c>
      <c r="AW192" s="13" t="s">
        <v>31</v>
      </c>
      <c r="AX192" s="13" t="s">
        <v>69</v>
      </c>
      <c r="AY192" s="235" t="s">
        <v>136</v>
      </c>
    </row>
    <row r="193" s="14" customFormat="1">
      <c r="A193" s="14"/>
      <c r="B193" s="236"/>
      <c r="C193" s="237"/>
      <c r="D193" s="226" t="s">
        <v>176</v>
      </c>
      <c r="E193" s="238" t="s">
        <v>19</v>
      </c>
      <c r="F193" s="239" t="s">
        <v>178</v>
      </c>
      <c r="G193" s="237"/>
      <c r="H193" s="240">
        <v>140.30000000000001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176</v>
      </c>
      <c r="AU193" s="246" t="s">
        <v>79</v>
      </c>
      <c r="AV193" s="14" t="s">
        <v>143</v>
      </c>
      <c r="AW193" s="14" t="s">
        <v>31</v>
      </c>
      <c r="AX193" s="14" t="s">
        <v>77</v>
      </c>
      <c r="AY193" s="246" t="s">
        <v>136</v>
      </c>
    </row>
    <row r="194" s="2" customFormat="1" ht="33" customHeight="1">
      <c r="A194" s="40"/>
      <c r="B194" s="41"/>
      <c r="C194" s="206" t="s">
        <v>270</v>
      </c>
      <c r="D194" s="206" t="s">
        <v>138</v>
      </c>
      <c r="E194" s="207" t="s">
        <v>1174</v>
      </c>
      <c r="F194" s="208" t="s">
        <v>1175</v>
      </c>
      <c r="G194" s="209" t="s">
        <v>163</v>
      </c>
      <c r="H194" s="210">
        <v>6.5999999999999996</v>
      </c>
      <c r="I194" s="211"/>
      <c r="J194" s="212">
        <f>ROUND(I194*H194,2)</f>
        <v>0</v>
      </c>
      <c r="K194" s="208" t="s">
        <v>142</v>
      </c>
      <c r="L194" s="46"/>
      <c r="M194" s="213" t="s">
        <v>19</v>
      </c>
      <c r="N194" s="214" t="s">
        <v>40</v>
      </c>
      <c r="O194" s="86"/>
      <c r="P194" s="215">
        <f>O194*H194</f>
        <v>0</v>
      </c>
      <c r="Q194" s="215">
        <v>0.00027327999999999999</v>
      </c>
      <c r="R194" s="215">
        <f>Q194*H194</f>
        <v>0.0018036479999999997</v>
      </c>
      <c r="S194" s="215">
        <v>0</v>
      </c>
      <c r="T194" s="21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221</v>
      </c>
      <c r="AT194" s="217" t="s">
        <v>138</v>
      </c>
      <c r="AU194" s="217" t="s">
        <v>79</v>
      </c>
      <c r="AY194" s="19" t="s">
        <v>136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77</v>
      </c>
      <c r="BK194" s="218">
        <f>ROUND(I194*H194,2)</f>
        <v>0</v>
      </c>
      <c r="BL194" s="19" t="s">
        <v>221</v>
      </c>
      <c r="BM194" s="217" t="s">
        <v>1176</v>
      </c>
    </row>
    <row r="195" s="2" customFormat="1">
      <c r="A195" s="40"/>
      <c r="B195" s="41"/>
      <c r="C195" s="42"/>
      <c r="D195" s="219" t="s">
        <v>145</v>
      </c>
      <c r="E195" s="42"/>
      <c r="F195" s="220" t="s">
        <v>1177</v>
      </c>
      <c r="G195" s="42"/>
      <c r="H195" s="42"/>
      <c r="I195" s="221"/>
      <c r="J195" s="42"/>
      <c r="K195" s="42"/>
      <c r="L195" s="46"/>
      <c r="M195" s="222"/>
      <c r="N195" s="223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145</v>
      </c>
      <c r="AU195" s="19" t="s">
        <v>79</v>
      </c>
    </row>
    <row r="196" s="2" customFormat="1" ht="16.5" customHeight="1">
      <c r="A196" s="40"/>
      <c r="B196" s="41"/>
      <c r="C196" s="206" t="s">
        <v>263</v>
      </c>
      <c r="D196" s="206" t="s">
        <v>138</v>
      </c>
      <c r="E196" s="207" t="s">
        <v>1178</v>
      </c>
      <c r="F196" s="208" t="s">
        <v>1179</v>
      </c>
      <c r="G196" s="209" t="s">
        <v>1180</v>
      </c>
      <c r="H196" s="210">
        <v>2</v>
      </c>
      <c r="I196" s="211"/>
      <c r="J196" s="212">
        <f>ROUND(I196*H196,2)</f>
        <v>0</v>
      </c>
      <c r="K196" s="208" t="s">
        <v>142</v>
      </c>
      <c r="L196" s="46"/>
      <c r="M196" s="213" t="s">
        <v>19</v>
      </c>
      <c r="N196" s="214" t="s">
        <v>40</v>
      </c>
      <c r="O196" s="86"/>
      <c r="P196" s="215">
        <f>O196*H196</f>
        <v>0</v>
      </c>
      <c r="Q196" s="215">
        <v>0.00056957000000000004</v>
      </c>
      <c r="R196" s="215">
        <f>Q196*H196</f>
        <v>0.0011391400000000001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221</v>
      </c>
      <c r="AT196" s="217" t="s">
        <v>138</v>
      </c>
      <c r="AU196" s="217" t="s">
        <v>79</v>
      </c>
      <c r="AY196" s="19" t="s">
        <v>136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77</v>
      </c>
      <c r="BK196" s="218">
        <f>ROUND(I196*H196,2)</f>
        <v>0</v>
      </c>
      <c r="BL196" s="19" t="s">
        <v>221</v>
      </c>
      <c r="BM196" s="217" t="s">
        <v>1181</v>
      </c>
    </row>
    <row r="197" s="2" customFormat="1">
      <c r="A197" s="40"/>
      <c r="B197" s="41"/>
      <c r="C197" s="42"/>
      <c r="D197" s="219" t="s">
        <v>145</v>
      </c>
      <c r="E197" s="42"/>
      <c r="F197" s="220" t="s">
        <v>1182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145</v>
      </c>
      <c r="AU197" s="19" t="s">
        <v>79</v>
      </c>
    </row>
    <row r="198" s="2" customFormat="1" ht="16.5" customHeight="1">
      <c r="A198" s="40"/>
      <c r="B198" s="41"/>
      <c r="C198" s="206" t="s">
        <v>1183</v>
      </c>
      <c r="D198" s="206" t="s">
        <v>138</v>
      </c>
      <c r="E198" s="207" t="s">
        <v>1184</v>
      </c>
      <c r="F198" s="208" t="s">
        <v>1185</v>
      </c>
      <c r="G198" s="209" t="s">
        <v>1180</v>
      </c>
      <c r="H198" s="210">
        <v>2</v>
      </c>
      <c r="I198" s="211"/>
      <c r="J198" s="212">
        <f>ROUND(I198*H198,2)</f>
        <v>0</v>
      </c>
      <c r="K198" s="208" t="s">
        <v>142</v>
      </c>
      <c r="L198" s="46"/>
      <c r="M198" s="213" t="s">
        <v>19</v>
      </c>
      <c r="N198" s="214" t="s">
        <v>40</v>
      </c>
      <c r="O198" s="86"/>
      <c r="P198" s="215">
        <f>O198*H198</f>
        <v>0</v>
      </c>
      <c r="Q198" s="215">
        <v>0.01784757</v>
      </c>
      <c r="R198" s="215">
        <f>Q198*H198</f>
        <v>0.03569514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221</v>
      </c>
      <c r="AT198" s="217" t="s">
        <v>138</v>
      </c>
      <c r="AU198" s="217" t="s">
        <v>79</v>
      </c>
      <c r="AY198" s="19" t="s">
        <v>136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77</v>
      </c>
      <c r="BK198" s="218">
        <f>ROUND(I198*H198,2)</f>
        <v>0</v>
      </c>
      <c r="BL198" s="19" t="s">
        <v>221</v>
      </c>
      <c r="BM198" s="217" t="s">
        <v>1186</v>
      </c>
    </row>
    <row r="199" s="2" customFormat="1">
      <c r="A199" s="40"/>
      <c r="B199" s="41"/>
      <c r="C199" s="42"/>
      <c r="D199" s="219" t="s">
        <v>145</v>
      </c>
      <c r="E199" s="42"/>
      <c r="F199" s="220" t="s">
        <v>1187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145</v>
      </c>
      <c r="AU199" s="19" t="s">
        <v>79</v>
      </c>
    </row>
    <row r="200" s="2" customFormat="1" ht="21.75" customHeight="1">
      <c r="A200" s="40"/>
      <c r="B200" s="41"/>
      <c r="C200" s="206" t="s">
        <v>268</v>
      </c>
      <c r="D200" s="206" t="s">
        <v>138</v>
      </c>
      <c r="E200" s="207" t="s">
        <v>1188</v>
      </c>
      <c r="F200" s="208" t="s">
        <v>1189</v>
      </c>
      <c r="G200" s="209" t="s">
        <v>200</v>
      </c>
      <c r="H200" s="210">
        <v>2</v>
      </c>
      <c r="I200" s="211"/>
      <c r="J200" s="212">
        <f>ROUND(I200*H200,2)</f>
        <v>0</v>
      </c>
      <c r="K200" s="208" t="s">
        <v>142</v>
      </c>
      <c r="L200" s="46"/>
      <c r="M200" s="213" t="s">
        <v>19</v>
      </c>
      <c r="N200" s="214" t="s">
        <v>40</v>
      </c>
      <c r="O200" s="86"/>
      <c r="P200" s="215">
        <f>O200*H200</f>
        <v>0</v>
      </c>
      <c r="Q200" s="215">
        <v>0.0011642899999999999</v>
      </c>
      <c r="R200" s="215">
        <f>Q200*H200</f>
        <v>0.0023285799999999998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221</v>
      </c>
      <c r="AT200" s="217" t="s">
        <v>138</v>
      </c>
      <c r="AU200" s="217" t="s">
        <v>79</v>
      </c>
      <c r="AY200" s="19" t="s">
        <v>136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77</v>
      </c>
      <c r="BK200" s="218">
        <f>ROUND(I200*H200,2)</f>
        <v>0</v>
      </c>
      <c r="BL200" s="19" t="s">
        <v>221</v>
      </c>
      <c r="BM200" s="217" t="s">
        <v>1190</v>
      </c>
    </row>
    <row r="201" s="2" customFormat="1">
      <c r="A201" s="40"/>
      <c r="B201" s="41"/>
      <c r="C201" s="42"/>
      <c r="D201" s="219" t="s">
        <v>145</v>
      </c>
      <c r="E201" s="42"/>
      <c r="F201" s="220" t="s">
        <v>1191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145</v>
      </c>
      <c r="AU201" s="19" t="s">
        <v>79</v>
      </c>
    </row>
    <row r="202" s="2" customFormat="1" ht="16.5" customHeight="1">
      <c r="A202" s="40"/>
      <c r="B202" s="41"/>
      <c r="C202" s="206" t="s">
        <v>283</v>
      </c>
      <c r="D202" s="206" t="s">
        <v>138</v>
      </c>
      <c r="E202" s="207" t="s">
        <v>1192</v>
      </c>
      <c r="F202" s="208" t="s">
        <v>1193</v>
      </c>
      <c r="G202" s="209" t="s">
        <v>1180</v>
      </c>
      <c r="H202" s="210">
        <v>1</v>
      </c>
      <c r="I202" s="211"/>
      <c r="J202" s="212">
        <f>ROUND(I202*H202,2)</f>
        <v>0</v>
      </c>
      <c r="K202" s="208" t="s">
        <v>142</v>
      </c>
      <c r="L202" s="46"/>
      <c r="M202" s="213" t="s">
        <v>19</v>
      </c>
      <c r="N202" s="214" t="s">
        <v>40</v>
      </c>
      <c r="O202" s="86"/>
      <c r="P202" s="215">
        <f>O202*H202</f>
        <v>0</v>
      </c>
      <c r="Q202" s="215">
        <v>0.002</v>
      </c>
      <c r="R202" s="215">
        <f>Q202*H202</f>
        <v>0.002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221</v>
      </c>
      <c r="AT202" s="217" t="s">
        <v>138</v>
      </c>
      <c r="AU202" s="217" t="s">
        <v>79</v>
      </c>
      <c r="AY202" s="19" t="s">
        <v>136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77</v>
      </c>
      <c r="BK202" s="218">
        <f>ROUND(I202*H202,2)</f>
        <v>0</v>
      </c>
      <c r="BL202" s="19" t="s">
        <v>221</v>
      </c>
      <c r="BM202" s="217" t="s">
        <v>1194</v>
      </c>
    </row>
    <row r="203" s="2" customFormat="1">
      <c r="A203" s="40"/>
      <c r="B203" s="41"/>
      <c r="C203" s="42"/>
      <c r="D203" s="219" t="s">
        <v>145</v>
      </c>
      <c r="E203" s="42"/>
      <c r="F203" s="220" t="s">
        <v>1195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145</v>
      </c>
      <c r="AU203" s="19" t="s">
        <v>79</v>
      </c>
    </row>
    <row r="204" s="2" customFormat="1" ht="24.15" customHeight="1">
      <c r="A204" s="40"/>
      <c r="B204" s="41"/>
      <c r="C204" s="206" t="s">
        <v>273</v>
      </c>
      <c r="D204" s="206" t="s">
        <v>138</v>
      </c>
      <c r="E204" s="207" t="s">
        <v>1196</v>
      </c>
      <c r="F204" s="208" t="s">
        <v>1197</v>
      </c>
      <c r="G204" s="209" t="s">
        <v>163</v>
      </c>
      <c r="H204" s="210">
        <v>276.19999999999999</v>
      </c>
      <c r="I204" s="211"/>
      <c r="J204" s="212">
        <f>ROUND(I204*H204,2)</f>
        <v>0</v>
      </c>
      <c r="K204" s="208" t="s">
        <v>142</v>
      </c>
      <c r="L204" s="46"/>
      <c r="M204" s="213" t="s">
        <v>19</v>
      </c>
      <c r="N204" s="214" t="s">
        <v>40</v>
      </c>
      <c r="O204" s="86"/>
      <c r="P204" s="215">
        <f>O204*H204</f>
        <v>0</v>
      </c>
      <c r="Q204" s="215">
        <v>0.00018972349999999999</v>
      </c>
      <c r="R204" s="215">
        <f>Q204*H204</f>
        <v>0.052401630699999993</v>
      </c>
      <c r="S204" s="215">
        <v>0</v>
      </c>
      <c r="T204" s="21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7" t="s">
        <v>221</v>
      </c>
      <c r="AT204" s="217" t="s">
        <v>138</v>
      </c>
      <c r="AU204" s="217" t="s">
        <v>79</v>
      </c>
      <c r="AY204" s="19" t="s">
        <v>136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9" t="s">
        <v>77</v>
      </c>
      <c r="BK204" s="218">
        <f>ROUND(I204*H204,2)</f>
        <v>0</v>
      </c>
      <c r="BL204" s="19" t="s">
        <v>221</v>
      </c>
      <c r="BM204" s="217" t="s">
        <v>1198</v>
      </c>
    </row>
    <row r="205" s="2" customFormat="1">
      <c r="A205" s="40"/>
      <c r="B205" s="41"/>
      <c r="C205" s="42"/>
      <c r="D205" s="219" t="s">
        <v>145</v>
      </c>
      <c r="E205" s="42"/>
      <c r="F205" s="220" t="s">
        <v>1199</v>
      </c>
      <c r="G205" s="42"/>
      <c r="H205" s="42"/>
      <c r="I205" s="221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145</v>
      </c>
      <c r="AU205" s="19" t="s">
        <v>79</v>
      </c>
    </row>
    <row r="206" s="13" customFormat="1">
      <c r="A206" s="13"/>
      <c r="B206" s="224"/>
      <c r="C206" s="225"/>
      <c r="D206" s="226" t="s">
        <v>176</v>
      </c>
      <c r="E206" s="227" t="s">
        <v>19</v>
      </c>
      <c r="F206" s="228" t="s">
        <v>1200</v>
      </c>
      <c r="G206" s="225"/>
      <c r="H206" s="229">
        <v>276.19999999999999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176</v>
      </c>
      <c r="AU206" s="235" t="s">
        <v>79</v>
      </c>
      <c r="AV206" s="13" t="s">
        <v>79</v>
      </c>
      <c r="AW206" s="13" t="s">
        <v>31</v>
      </c>
      <c r="AX206" s="13" t="s">
        <v>69</v>
      </c>
      <c r="AY206" s="235" t="s">
        <v>136</v>
      </c>
    </row>
    <row r="207" s="14" customFormat="1">
      <c r="A207" s="14"/>
      <c r="B207" s="236"/>
      <c r="C207" s="237"/>
      <c r="D207" s="226" t="s">
        <v>176</v>
      </c>
      <c r="E207" s="238" t="s">
        <v>19</v>
      </c>
      <c r="F207" s="239" t="s">
        <v>178</v>
      </c>
      <c r="G207" s="237"/>
      <c r="H207" s="240">
        <v>276.19999999999999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176</v>
      </c>
      <c r="AU207" s="246" t="s">
        <v>79</v>
      </c>
      <c r="AV207" s="14" t="s">
        <v>143</v>
      </c>
      <c r="AW207" s="14" t="s">
        <v>31</v>
      </c>
      <c r="AX207" s="14" t="s">
        <v>77</v>
      </c>
      <c r="AY207" s="246" t="s">
        <v>136</v>
      </c>
    </row>
    <row r="208" s="2" customFormat="1" ht="16.5" customHeight="1">
      <c r="A208" s="40"/>
      <c r="B208" s="41"/>
      <c r="C208" s="206" t="s">
        <v>1201</v>
      </c>
      <c r="D208" s="206" t="s">
        <v>138</v>
      </c>
      <c r="E208" s="207" t="s">
        <v>1202</v>
      </c>
      <c r="F208" s="208" t="s">
        <v>1203</v>
      </c>
      <c r="G208" s="209" t="s">
        <v>163</v>
      </c>
      <c r="H208" s="210">
        <v>276.19999999999999</v>
      </c>
      <c r="I208" s="211"/>
      <c r="J208" s="212">
        <f>ROUND(I208*H208,2)</f>
        <v>0</v>
      </c>
      <c r="K208" s="208" t="s">
        <v>142</v>
      </c>
      <c r="L208" s="46"/>
      <c r="M208" s="213" t="s">
        <v>19</v>
      </c>
      <c r="N208" s="214" t="s">
        <v>40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143</v>
      </c>
      <c r="AT208" s="217" t="s">
        <v>138</v>
      </c>
      <c r="AU208" s="217" t="s">
        <v>79</v>
      </c>
      <c r="AY208" s="19" t="s">
        <v>136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77</v>
      </c>
      <c r="BK208" s="218">
        <f>ROUND(I208*H208,2)</f>
        <v>0</v>
      </c>
      <c r="BL208" s="19" t="s">
        <v>143</v>
      </c>
      <c r="BM208" s="217" t="s">
        <v>1204</v>
      </c>
    </row>
    <row r="209" s="2" customFormat="1">
      <c r="A209" s="40"/>
      <c r="B209" s="41"/>
      <c r="C209" s="42"/>
      <c r="D209" s="219" t="s">
        <v>145</v>
      </c>
      <c r="E209" s="42"/>
      <c r="F209" s="220" t="s">
        <v>1205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145</v>
      </c>
      <c r="AU209" s="19" t="s">
        <v>79</v>
      </c>
    </row>
    <row r="210" s="2" customFormat="1" ht="24.15" customHeight="1">
      <c r="A210" s="40"/>
      <c r="B210" s="41"/>
      <c r="C210" s="206" t="s">
        <v>277</v>
      </c>
      <c r="D210" s="206" t="s">
        <v>138</v>
      </c>
      <c r="E210" s="207" t="s">
        <v>1206</v>
      </c>
      <c r="F210" s="208" t="s">
        <v>1207</v>
      </c>
      <c r="G210" s="209" t="s">
        <v>776</v>
      </c>
      <c r="H210" s="279"/>
      <c r="I210" s="211"/>
      <c r="J210" s="212">
        <f>ROUND(I210*H210,2)</f>
        <v>0</v>
      </c>
      <c r="K210" s="208" t="s">
        <v>142</v>
      </c>
      <c r="L210" s="46"/>
      <c r="M210" s="213" t="s">
        <v>19</v>
      </c>
      <c r="N210" s="214" t="s">
        <v>40</v>
      </c>
      <c r="O210" s="86"/>
      <c r="P210" s="215">
        <f>O210*H210</f>
        <v>0</v>
      </c>
      <c r="Q210" s="215">
        <v>0</v>
      </c>
      <c r="R210" s="215">
        <f>Q210*H210</f>
        <v>0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221</v>
      </c>
      <c r="AT210" s="217" t="s">
        <v>138</v>
      </c>
      <c r="AU210" s="217" t="s">
        <v>79</v>
      </c>
      <c r="AY210" s="19" t="s">
        <v>136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77</v>
      </c>
      <c r="BK210" s="218">
        <f>ROUND(I210*H210,2)</f>
        <v>0</v>
      </c>
      <c r="BL210" s="19" t="s">
        <v>221</v>
      </c>
      <c r="BM210" s="217" t="s">
        <v>1208</v>
      </c>
    </row>
    <row r="211" s="2" customFormat="1">
      <c r="A211" s="40"/>
      <c r="B211" s="41"/>
      <c r="C211" s="42"/>
      <c r="D211" s="219" t="s">
        <v>145</v>
      </c>
      <c r="E211" s="42"/>
      <c r="F211" s="220" t="s">
        <v>1209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145</v>
      </c>
      <c r="AU211" s="19" t="s">
        <v>79</v>
      </c>
    </row>
    <row r="212" s="12" customFormat="1" ht="22.8" customHeight="1">
      <c r="A212" s="12"/>
      <c r="B212" s="190"/>
      <c r="C212" s="191"/>
      <c r="D212" s="192" t="s">
        <v>68</v>
      </c>
      <c r="E212" s="204" t="s">
        <v>1210</v>
      </c>
      <c r="F212" s="204" t="s">
        <v>1211</v>
      </c>
      <c r="G212" s="191"/>
      <c r="H212" s="191"/>
      <c r="I212" s="194"/>
      <c r="J212" s="205">
        <f>BK212</f>
        <v>0</v>
      </c>
      <c r="K212" s="191"/>
      <c r="L212" s="196"/>
      <c r="M212" s="197"/>
      <c r="N212" s="198"/>
      <c r="O212" s="198"/>
      <c r="P212" s="199">
        <f>SUM(P213:P238)</f>
        <v>0</v>
      </c>
      <c r="Q212" s="198"/>
      <c r="R212" s="199">
        <f>SUM(R213:R238)</f>
        <v>0.42004186100000002</v>
      </c>
      <c r="S212" s="198"/>
      <c r="T212" s="200">
        <f>SUM(T213:T238)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1" t="s">
        <v>79</v>
      </c>
      <c r="AT212" s="202" t="s">
        <v>68</v>
      </c>
      <c r="AU212" s="202" t="s">
        <v>77</v>
      </c>
      <c r="AY212" s="201" t="s">
        <v>136</v>
      </c>
      <c r="BK212" s="203">
        <f>SUM(BK213:BK238)</f>
        <v>0</v>
      </c>
    </row>
    <row r="213" s="2" customFormat="1" ht="16.5" customHeight="1">
      <c r="A213" s="40"/>
      <c r="B213" s="41"/>
      <c r="C213" s="206" t="s">
        <v>1212</v>
      </c>
      <c r="D213" s="206" t="s">
        <v>138</v>
      </c>
      <c r="E213" s="207" t="s">
        <v>1213</v>
      </c>
      <c r="F213" s="208" t="s">
        <v>1214</v>
      </c>
      <c r="G213" s="209" t="s">
        <v>1180</v>
      </c>
      <c r="H213" s="210">
        <v>7</v>
      </c>
      <c r="I213" s="211"/>
      <c r="J213" s="212">
        <f>ROUND(I213*H213,2)</f>
        <v>0</v>
      </c>
      <c r="K213" s="208" t="s">
        <v>142</v>
      </c>
      <c r="L213" s="46"/>
      <c r="M213" s="213" t="s">
        <v>19</v>
      </c>
      <c r="N213" s="214" t="s">
        <v>40</v>
      </c>
      <c r="O213" s="86"/>
      <c r="P213" s="215">
        <f>O213*H213</f>
        <v>0</v>
      </c>
      <c r="Q213" s="215">
        <v>0.0037586270000000001</v>
      </c>
      <c r="R213" s="215">
        <f>Q213*H213</f>
        <v>0.026310389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221</v>
      </c>
      <c r="AT213" s="217" t="s">
        <v>138</v>
      </c>
      <c r="AU213" s="217" t="s">
        <v>79</v>
      </c>
      <c r="AY213" s="19" t="s">
        <v>136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77</v>
      </c>
      <c r="BK213" s="218">
        <f>ROUND(I213*H213,2)</f>
        <v>0</v>
      </c>
      <c r="BL213" s="19" t="s">
        <v>221</v>
      </c>
      <c r="BM213" s="217" t="s">
        <v>1215</v>
      </c>
    </row>
    <row r="214" s="2" customFormat="1">
      <c r="A214" s="40"/>
      <c r="B214" s="41"/>
      <c r="C214" s="42"/>
      <c r="D214" s="219" t="s">
        <v>145</v>
      </c>
      <c r="E214" s="42"/>
      <c r="F214" s="220" t="s">
        <v>1216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145</v>
      </c>
      <c r="AU214" s="19" t="s">
        <v>79</v>
      </c>
    </row>
    <row r="215" s="2" customFormat="1" ht="16.5" customHeight="1">
      <c r="A215" s="40"/>
      <c r="B215" s="41"/>
      <c r="C215" s="206" t="s">
        <v>1217</v>
      </c>
      <c r="D215" s="206" t="s">
        <v>138</v>
      </c>
      <c r="E215" s="207" t="s">
        <v>1218</v>
      </c>
      <c r="F215" s="208" t="s">
        <v>1219</v>
      </c>
      <c r="G215" s="209" t="s">
        <v>1180</v>
      </c>
      <c r="H215" s="210">
        <v>3</v>
      </c>
      <c r="I215" s="211"/>
      <c r="J215" s="212">
        <f>ROUND(I215*H215,2)</f>
        <v>0</v>
      </c>
      <c r="K215" s="208" t="s">
        <v>142</v>
      </c>
      <c r="L215" s="46"/>
      <c r="M215" s="213" t="s">
        <v>19</v>
      </c>
      <c r="N215" s="214" t="s">
        <v>40</v>
      </c>
      <c r="O215" s="86"/>
      <c r="P215" s="215">
        <f>O215*H215</f>
        <v>0</v>
      </c>
      <c r="Q215" s="215">
        <v>0.0020284532</v>
      </c>
      <c r="R215" s="215">
        <f>Q215*H215</f>
        <v>0.0060853595999999996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221</v>
      </c>
      <c r="AT215" s="217" t="s">
        <v>138</v>
      </c>
      <c r="AU215" s="217" t="s">
        <v>79</v>
      </c>
      <c r="AY215" s="19" t="s">
        <v>136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77</v>
      </c>
      <c r="BK215" s="218">
        <f>ROUND(I215*H215,2)</f>
        <v>0</v>
      </c>
      <c r="BL215" s="19" t="s">
        <v>221</v>
      </c>
      <c r="BM215" s="217" t="s">
        <v>1220</v>
      </c>
    </row>
    <row r="216" s="2" customFormat="1">
      <c r="A216" s="40"/>
      <c r="B216" s="41"/>
      <c r="C216" s="42"/>
      <c r="D216" s="219" t="s">
        <v>145</v>
      </c>
      <c r="E216" s="42"/>
      <c r="F216" s="220" t="s">
        <v>1221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145</v>
      </c>
      <c r="AU216" s="19" t="s">
        <v>79</v>
      </c>
    </row>
    <row r="217" s="2" customFormat="1" ht="21.75" customHeight="1">
      <c r="A217" s="40"/>
      <c r="B217" s="41"/>
      <c r="C217" s="206" t="s">
        <v>1222</v>
      </c>
      <c r="D217" s="206" t="s">
        <v>138</v>
      </c>
      <c r="E217" s="207" t="s">
        <v>1223</v>
      </c>
      <c r="F217" s="208" t="s">
        <v>1224</v>
      </c>
      <c r="G217" s="209" t="s">
        <v>1180</v>
      </c>
      <c r="H217" s="210">
        <v>1</v>
      </c>
      <c r="I217" s="211"/>
      <c r="J217" s="212">
        <f>ROUND(I217*H217,2)</f>
        <v>0</v>
      </c>
      <c r="K217" s="208" t="s">
        <v>142</v>
      </c>
      <c r="L217" s="46"/>
      <c r="M217" s="213" t="s">
        <v>19</v>
      </c>
      <c r="N217" s="214" t="s">
        <v>40</v>
      </c>
      <c r="O217" s="86"/>
      <c r="P217" s="215">
        <f>O217*H217</f>
        <v>0</v>
      </c>
      <c r="Q217" s="215">
        <v>0.016568836300000001</v>
      </c>
      <c r="R217" s="215">
        <f>Q217*H217</f>
        <v>0.016568836300000001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221</v>
      </c>
      <c r="AT217" s="217" t="s">
        <v>138</v>
      </c>
      <c r="AU217" s="217" t="s">
        <v>79</v>
      </c>
      <c r="AY217" s="19" t="s">
        <v>136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77</v>
      </c>
      <c r="BK217" s="218">
        <f>ROUND(I217*H217,2)</f>
        <v>0</v>
      </c>
      <c r="BL217" s="19" t="s">
        <v>221</v>
      </c>
      <c r="BM217" s="217" t="s">
        <v>1225</v>
      </c>
    </row>
    <row r="218" s="2" customFormat="1">
      <c r="A218" s="40"/>
      <c r="B218" s="41"/>
      <c r="C218" s="42"/>
      <c r="D218" s="219" t="s">
        <v>145</v>
      </c>
      <c r="E218" s="42"/>
      <c r="F218" s="220" t="s">
        <v>1226</v>
      </c>
      <c r="G218" s="42"/>
      <c r="H218" s="42"/>
      <c r="I218" s="221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145</v>
      </c>
      <c r="AU218" s="19" t="s">
        <v>79</v>
      </c>
    </row>
    <row r="219" s="2" customFormat="1" ht="16.5" customHeight="1">
      <c r="A219" s="40"/>
      <c r="B219" s="41"/>
      <c r="C219" s="206" t="s">
        <v>281</v>
      </c>
      <c r="D219" s="206" t="s">
        <v>138</v>
      </c>
      <c r="E219" s="207" t="s">
        <v>1227</v>
      </c>
      <c r="F219" s="208" t="s">
        <v>1228</v>
      </c>
      <c r="G219" s="209" t="s">
        <v>1180</v>
      </c>
      <c r="H219" s="210">
        <v>6</v>
      </c>
      <c r="I219" s="211"/>
      <c r="J219" s="212">
        <f>ROUND(I219*H219,2)</f>
        <v>0</v>
      </c>
      <c r="K219" s="208" t="s">
        <v>142</v>
      </c>
      <c r="L219" s="46"/>
      <c r="M219" s="213" t="s">
        <v>19</v>
      </c>
      <c r="N219" s="214" t="s">
        <v>40</v>
      </c>
      <c r="O219" s="86"/>
      <c r="P219" s="215">
        <f>O219*H219</f>
        <v>0</v>
      </c>
      <c r="Q219" s="215">
        <v>0.028937463300000001</v>
      </c>
      <c r="R219" s="215">
        <f>Q219*H219</f>
        <v>0.17362477980000002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221</v>
      </c>
      <c r="AT219" s="217" t="s">
        <v>138</v>
      </c>
      <c r="AU219" s="217" t="s">
        <v>79</v>
      </c>
      <c r="AY219" s="19" t="s">
        <v>136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77</v>
      </c>
      <c r="BK219" s="218">
        <f>ROUND(I219*H219,2)</f>
        <v>0</v>
      </c>
      <c r="BL219" s="19" t="s">
        <v>221</v>
      </c>
      <c r="BM219" s="217" t="s">
        <v>1229</v>
      </c>
    </row>
    <row r="220" s="2" customFormat="1">
      <c r="A220" s="40"/>
      <c r="B220" s="41"/>
      <c r="C220" s="42"/>
      <c r="D220" s="219" t="s">
        <v>145</v>
      </c>
      <c r="E220" s="42"/>
      <c r="F220" s="220" t="s">
        <v>1230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145</v>
      </c>
      <c r="AU220" s="19" t="s">
        <v>79</v>
      </c>
    </row>
    <row r="221" s="2" customFormat="1" ht="16.5" customHeight="1">
      <c r="A221" s="40"/>
      <c r="B221" s="41"/>
      <c r="C221" s="206" t="s">
        <v>1231</v>
      </c>
      <c r="D221" s="206" t="s">
        <v>138</v>
      </c>
      <c r="E221" s="207" t="s">
        <v>1232</v>
      </c>
      <c r="F221" s="208" t="s">
        <v>1233</v>
      </c>
      <c r="G221" s="209" t="s">
        <v>1180</v>
      </c>
      <c r="H221" s="210">
        <v>3</v>
      </c>
      <c r="I221" s="211"/>
      <c r="J221" s="212">
        <f>ROUND(I221*H221,2)</f>
        <v>0</v>
      </c>
      <c r="K221" s="208" t="s">
        <v>142</v>
      </c>
      <c r="L221" s="46"/>
      <c r="M221" s="213" t="s">
        <v>19</v>
      </c>
      <c r="N221" s="214" t="s">
        <v>40</v>
      </c>
      <c r="O221" s="86"/>
      <c r="P221" s="215">
        <f>O221*H221</f>
        <v>0</v>
      </c>
      <c r="Q221" s="215">
        <v>0.0025793131999999998</v>
      </c>
      <c r="R221" s="215">
        <f>Q221*H221</f>
        <v>0.0077379395999999994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221</v>
      </c>
      <c r="AT221" s="217" t="s">
        <v>138</v>
      </c>
      <c r="AU221" s="217" t="s">
        <v>79</v>
      </c>
      <c r="AY221" s="19" t="s">
        <v>136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77</v>
      </c>
      <c r="BK221" s="218">
        <f>ROUND(I221*H221,2)</f>
        <v>0</v>
      </c>
      <c r="BL221" s="19" t="s">
        <v>221</v>
      </c>
      <c r="BM221" s="217" t="s">
        <v>1234</v>
      </c>
    </row>
    <row r="222" s="2" customFormat="1">
      <c r="A222" s="40"/>
      <c r="B222" s="41"/>
      <c r="C222" s="42"/>
      <c r="D222" s="219" t="s">
        <v>145</v>
      </c>
      <c r="E222" s="42"/>
      <c r="F222" s="220" t="s">
        <v>1235</v>
      </c>
      <c r="G222" s="42"/>
      <c r="H222" s="42"/>
      <c r="I222" s="221"/>
      <c r="J222" s="42"/>
      <c r="K222" s="42"/>
      <c r="L222" s="46"/>
      <c r="M222" s="222"/>
      <c r="N222" s="223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145</v>
      </c>
      <c r="AU222" s="19" t="s">
        <v>79</v>
      </c>
    </row>
    <row r="223" s="2" customFormat="1" ht="24.15" customHeight="1">
      <c r="A223" s="40"/>
      <c r="B223" s="41"/>
      <c r="C223" s="206" t="s">
        <v>286</v>
      </c>
      <c r="D223" s="206" t="s">
        <v>138</v>
      </c>
      <c r="E223" s="207" t="s">
        <v>1236</v>
      </c>
      <c r="F223" s="208" t="s">
        <v>1237</v>
      </c>
      <c r="G223" s="209" t="s">
        <v>1180</v>
      </c>
      <c r="H223" s="210">
        <v>8</v>
      </c>
      <c r="I223" s="211"/>
      <c r="J223" s="212">
        <f>ROUND(I223*H223,2)</f>
        <v>0</v>
      </c>
      <c r="K223" s="208" t="s">
        <v>142</v>
      </c>
      <c r="L223" s="46"/>
      <c r="M223" s="213" t="s">
        <v>19</v>
      </c>
      <c r="N223" s="214" t="s">
        <v>40</v>
      </c>
      <c r="O223" s="86"/>
      <c r="P223" s="215">
        <f>O223*H223</f>
        <v>0</v>
      </c>
      <c r="Q223" s="215">
        <v>0.016469276500000001</v>
      </c>
      <c r="R223" s="215">
        <f>Q223*H223</f>
        <v>0.13175421200000001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221</v>
      </c>
      <c r="AT223" s="217" t="s">
        <v>138</v>
      </c>
      <c r="AU223" s="217" t="s">
        <v>79</v>
      </c>
      <c r="AY223" s="19" t="s">
        <v>136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77</v>
      </c>
      <c r="BK223" s="218">
        <f>ROUND(I223*H223,2)</f>
        <v>0</v>
      </c>
      <c r="BL223" s="19" t="s">
        <v>221</v>
      </c>
      <c r="BM223" s="217" t="s">
        <v>1238</v>
      </c>
    </row>
    <row r="224" s="2" customFormat="1">
      <c r="A224" s="40"/>
      <c r="B224" s="41"/>
      <c r="C224" s="42"/>
      <c r="D224" s="219" t="s">
        <v>145</v>
      </c>
      <c r="E224" s="42"/>
      <c r="F224" s="220" t="s">
        <v>1239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145</v>
      </c>
      <c r="AU224" s="19" t="s">
        <v>79</v>
      </c>
    </row>
    <row r="225" s="2" customFormat="1" ht="24.15" customHeight="1">
      <c r="A225" s="40"/>
      <c r="B225" s="41"/>
      <c r="C225" s="206" t="s">
        <v>1240</v>
      </c>
      <c r="D225" s="206" t="s">
        <v>138</v>
      </c>
      <c r="E225" s="207" t="s">
        <v>1241</v>
      </c>
      <c r="F225" s="208" t="s">
        <v>1242</v>
      </c>
      <c r="G225" s="209" t="s">
        <v>1180</v>
      </c>
      <c r="H225" s="210">
        <v>1</v>
      </c>
      <c r="I225" s="211"/>
      <c r="J225" s="212">
        <f>ROUND(I225*H225,2)</f>
        <v>0</v>
      </c>
      <c r="K225" s="208" t="s">
        <v>142</v>
      </c>
      <c r="L225" s="46"/>
      <c r="M225" s="213" t="s">
        <v>19</v>
      </c>
      <c r="N225" s="214" t="s">
        <v>40</v>
      </c>
      <c r="O225" s="86"/>
      <c r="P225" s="215">
        <f>O225*H225</f>
        <v>0</v>
      </c>
      <c r="Q225" s="215">
        <v>0.0049347121000000004</v>
      </c>
      <c r="R225" s="215">
        <f>Q225*H225</f>
        <v>0.0049347121000000004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221</v>
      </c>
      <c r="AT225" s="217" t="s">
        <v>138</v>
      </c>
      <c r="AU225" s="217" t="s">
        <v>79</v>
      </c>
      <c r="AY225" s="19" t="s">
        <v>136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77</v>
      </c>
      <c r="BK225" s="218">
        <f>ROUND(I225*H225,2)</f>
        <v>0</v>
      </c>
      <c r="BL225" s="19" t="s">
        <v>221</v>
      </c>
      <c r="BM225" s="217" t="s">
        <v>1243</v>
      </c>
    </row>
    <row r="226" s="2" customFormat="1">
      <c r="A226" s="40"/>
      <c r="B226" s="41"/>
      <c r="C226" s="42"/>
      <c r="D226" s="219" t="s">
        <v>145</v>
      </c>
      <c r="E226" s="42"/>
      <c r="F226" s="220" t="s">
        <v>1244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145</v>
      </c>
      <c r="AU226" s="19" t="s">
        <v>79</v>
      </c>
    </row>
    <row r="227" s="2" customFormat="1" ht="21.75" customHeight="1">
      <c r="A227" s="40"/>
      <c r="B227" s="41"/>
      <c r="C227" s="206" t="s">
        <v>291</v>
      </c>
      <c r="D227" s="206" t="s">
        <v>138</v>
      </c>
      <c r="E227" s="207" t="s">
        <v>1245</v>
      </c>
      <c r="F227" s="208" t="s">
        <v>1246</v>
      </c>
      <c r="G227" s="209" t="s">
        <v>1180</v>
      </c>
      <c r="H227" s="210">
        <v>2</v>
      </c>
      <c r="I227" s="211"/>
      <c r="J227" s="212">
        <f>ROUND(I227*H227,2)</f>
        <v>0</v>
      </c>
      <c r="K227" s="208" t="s">
        <v>142</v>
      </c>
      <c r="L227" s="46"/>
      <c r="M227" s="213" t="s">
        <v>19</v>
      </c>
      <c r="N227" s="214" t="s">
        <v>40</v>
      </c>
      <c r="O227" s="86"/>
      <c r="P227" s="215">
        <f>O227*H227</f>
        <v>0</v>
      </c>
      <c r="Q227" s="215">
        <v>0.0147488363</v>
      </c>
      <c r="R227" s="215">
        <f>Q227*H227</f>
        <v>0.0294976726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221</v>
      </c>
      <c r="AT227" s="217" t="s">
        <v>138</v>
      </c>
      <c r="AU227" s="217" t="s">
        <v>79</v>
      </c>
      <c r="AY227" s="19" t="s">
        <v>136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77</v>
      </c>
      <c r="BK227" s="218">
        <f>ROUND(I227*H227,2)</f>
        <v>0</v>
      </c>
      <c r="BL227" s="19" t="s">
        <v>221</v>
      </c>
      <c r="BM227" s="217" t="s">
        <v>1247</v>
      </c>
    </row>
    <row r="228" s="2" customFormat="1">
      <c r="A228" s="40"/>
      <c r="B228" s="41"/>
      <c r="C228" s="42"/>
      <c r="D228" s="219" t="s">
        <v>145</v>
      </c>
      <c r="E228" s="42"/>
      <c r="F228" s="220" t="s">
        <v>1248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145</v>
      </c>
      <c r="AU228" s="19" t="s">
        <v>79</v>
      </c>
    </row>
    <row r="229" s="2" customFormat="1" ht="16.5" customHeight="1">
      <c r="A229" s="40"/>
      <c r="B229" s="41"/>
      <c r="C229" s="206" t="s">
        <v>1249</v>
      </c>
      <c r="D229" s="206" t="s">
        <v>138</v>
      </c>
      <c r="E229" s="207" t="s">
        <v>1250</v>
      </c>
      <c r="F229" s="208" t="s">
        <v>1251</v>
      </c>
      <c r="G229" s="209" t="s">
        <v>1180</v>
      </c>
      <c r="H229" s="210">
        <v>2</v>
      </c>
      <c r="I229" s="211"/>
      <c r="J229" s="212">
        <f>ROUND(I229*H229,2)</f>
        <v>0</v>
      </c>
      <c r="K229" s="208" t="s">
        <v>142</v>
      </c>
      <c r="L229" s="46"/>
      <c r="M229" s="213" t="s">
        <v>19</v>
      </c>
      <c r="N229" s="214" t="s">
        <v>40</v>
      </c>
      <c r="O229" s="86"/>
      <c r="P229" s="215">
        <f>O229*H229</f>
        <v>0</v>
      </c>
      <c r="Q229" s="215">
        <v>0.0020791400000000002</v>
      </c>
      <c r="R229" s="215">
        <f>Q229*H229</f>
        <v>0.0041582800000000003</v>
      </c>
      <c r="S229" s="215">
        <v>0</v>
      </c>
      <c r="T229" s="216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17" t="s">
        <v>221</v>
      </c>
      <c r="AT229" s="217" t="s">
        <v>138</v>
      </c>
      <c r="AU229" s="217" t="s">
        <v>79</v>
      </c>
      <c r="AY229" s="19" t="s">
        <v>136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9" t="s">
        <v>77</v>
      </c>
      <c r="BK229" s="218">
        <f>ROUND(I229*H229,2)</f>
        <v>0</v>
      </c>
      <c r="BL229" s="19" t="s">
        <v>221</v>
      </c>
      <c r="BM229" s="217" t="s">
        <v>1252</v>
      </c>
    </row>
    <row r="230" s="2" customFormat="1">
      <c r="A230" s="40"/>
      <c r="B230" s="41"/>
      <c r="C230" s="42"/>
      <c r="D230" s="219" t="s">
        <v>145</v>
      </c>
      <c r="E230" s="42"/>
      <c r="F230" s="220" t="s">
        <v>1253</v>
      </c>
      <c r="G230" s="42"/>
      <c r="H230" s="42"/>
      <c r="I230" s="221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145</v>
      </c>
      <c r="AU230" s="19" t="s">
        <v>79</v>
      </c>
    </row>
    <row r="231" s="2" customFormat="1" ht="16.5" customHeight="1">
      <c r="A231" s="40"/>
      <c r="B231" s="41"/>
      <c r="C231" s="206" t="s">
        <v>1254</v>
      </c>
      <c r="D231" s="206" t="s">
        <v>138</v>
      </c>
      <c r="E231" s="207" t="s">
        <v>1255</v>
      </c>
      <c r="F231" s="208" t="s">
        <v>1256</v>
      </c>
      <c r="G231" s="209" t="s">
        <v>1180</v>
      </c>
      <c r="H231" s="210">
        <v>2</v>
      </c>
      <c r="I231" s="211"/>
      <c r="J231" s="212">
        <f>ROUND(I231*H231,2)</f>
        <v>0</v>
      </c>
      <c r="K231" s="208" t="s">
        <v>142</v>
      </c>
      <c r="L231" s="46"/>
      <c r="M231" s="213" t="s">
        <v>19</v>
      </c>
      <c r="N231" s="214" t="s">
        <v>40</v>
      </c>
      <c r="O231" s="86"/>
      <c r="P231" s="215">
        <f>O231*H231</f>
        <v>0</v>
      </c>
      <c r="Q231" s="215">
        <v>0.00183914</v>
      </c>
      <c r="R231" s="215">
        <f>Q231*H231</f>
        <v>0.0036782799999999999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221</v>
      </c>
      <c r="AT231" s="217" t="s">
        <v>138</v>
      </c>
      <c r="AU231" s="217" t="s">
        <v>79</v>
      </c>
      <c r="AY231" s="19" t="s">
        <v>136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77</v>
      </c>
      <c r="BK231" s="218">
        <f>ROUND(I231*H231,2)</f>
        <v>0</v>
      </c>
      <c r="BL231" s="19" t="s">
        <v>221</v>
      </c>
      <c r="BM231" s="217" t="s">
        <v>1257</v>
      </c>
    </row>
    <row r="232" s="2" customFormat="1">
      <c r="A232" s="40"/>
      <c r="B232" s="41"/>
      <c r="C232" s="42"/>
      <c r="D232" s="219" t="s">
        <v>145</v>
      </c>
      <c r="E232" s="42"/>
      <c r="F232" s="220" t="s">
        <v>1258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145</v>
      </c>
      <c r="AU232" s="19" t="s">
        <v>79</v>
      </c>
    </row>
    <row r="233" s="2" customFormat="1" ht="16.5" customHeight="1">
      <c r="A233" s="40"/>
      <c r="B233" s="41"/>
      <c r="C233" s="206" t="s">
        <v>1259</v>
      </c>
      <c r="D233" s="206" t="s">
        <v>138</v>
      </c>
      <c r="E233" s="207" t="s">
        <v>1260</v>
      </c>
      <c r="F233" s="208" t="s">
        <v>1261</v>
      </c>
      <c r="G233" s="209" t="s">
        <v>1180</v>
      </c>
      <c r="H233" s="210">
        <v>9</v>
      </c>
      <c r="I233" s="211"/>
      <c r="J233" s="212">
        <f>ROUND(I233*H233,2)</f>
        <v>0</v>
      </c>
      <c r="K233" s="208" t="s">
        <v>142</v>
      </c>
      <c r="L233" s="46"/>
      <c r="M233" s="213" t="s">
        <v>19</v>
      </c>
      <c r="N233" s="214" t="s">
        <v>40</v>
      </c>
      <c r="O233" s="86"/>
      <c r="P233" s="215">
        <f>O233*H233</f>
        <v>0</v>
      </c>
      <c r="Q233" s="215">
        <v>0.00153914</v>
      </c>
      <c r="R233" s="215">
        <f>Q233*H233</f>
        <v>0.01385226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221</v>
      </c>
      <c r="AT233" s="217" t="s">
        <v>138</v>
      </c>
      <c r="AU233" s="217" t="s">
        <v>79</v>
      </c>
      <c r="AY233" s="19" t="s">
        <v>136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77</v>
      </c>
      <c r="BK233" s="218">
        <f>ROUND(I233*H233,2)</f>
        <v>0</v>
      </c>
      <c r="BL233" s="19" t="s">
        <v>221</v>
      </c>
      <c r="BM233" s="217" t="s">
        <v>1262</v>
      </c>
    </row>
    <row r="234" s="2" customFormat="1">
      <c r="A234" s="40"/>
      <c r="B234" s="41"/>
      <c r="C234" s="42"/>
      <c r="D234" s="219" t="s">
        <v>145</v>
      </c>
      <c r="E234" s="42"/>
      <c r="F234" s="220" t="s">
        <v>1263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145</v>
      </c>
      <c r="AU234" s="19" t="s">
        <v>79</v>
      </c>
    </row>
    <row r="235" s="2" customFormat="1" ht="16.5" customHeight="1">
      <c r="A235" s="40"/>
      <c r="B235" s="41"/>
      <c r="C235" s="206" t="s">
        <v>1264</v>
      </c>
      <c r="D235" s="206" t="s">
        <v>138</v>
      </c>
      <c r="E235" s="207" t="s">
        <v>1265</v>
      </c>
      <c r="F235" s="208" t="s">
        <v>1266</v>
      </c>
      <c r="G235" s="209" t="s">
        <v>1180</v>
      </c>
      <c r="H235" s="210">
        <v>1</v>
      </c>
      <c r="I235" s="211"/>
      <c r="J235" s="212">
        <f>ROUND(I235*H235,2)</f>
        <v>0</v>
      </c>
      <c r="K235" s="208" t="s">
        <v>142</v>
      </c>
      <c r="L235" s="46"/>
      <c r="M235" s="213" t="s">
        <v>19</v>
      </c>
      <c r="N235" s="214" t="s">
        <v>40</v>
      </c>
      <c r="O235" s="86"/>
      <c r="P235" s="215">
        <f>O235*H235</f>
        <v>0</v>
      </c>
      <c r="Q235" s="215">
        <v>0.00183914</v>
      </c>
      <c r="R235" s="215">
        <f>Q235*H235</f>
        <v>0.00183914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221</v>
      </c>
      <c r="AT235" s="217" t="s">
        <v>138</v>
      </c>
      <c r="AU235" s="217" t="s">
        <v>79</v>
      </c>
      <c r="AY235" s="19" t="s">
        <v>136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77</v>
      </c>
      <c r="BK235" s="218">
        <f>ROUND(I235*H235,2)</f>
        <v>0</v>
      </c>
      <c r="BL235" s="19" t="s">
        <v>221</v>
      </c>
      <c r="BM235" s="217" t="s">
        <v>1267</v>
      </c>
    </row>
    <row r="236" s="2" customFormat="1">
      <c r="A236" s="40"/>
      <c r="B236" s="41"/>
      <c r="C236" s="42"/>
      <c r="D236" s="219" t="s">
        <v>145</v>
      </c>
      <c r="E236" s="42"/>
      <c r="F236" s="220" t="s">
        <v>1268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145</v>
      </c>
      <c r="AU236" s="19" t="s">
        <v>79</v>
      </c>
    </row>
    <row r="237" s="2" customFormat="1" ht="24.15" customHeight="1">
      <c r="A237" s="40"/>
      <c r="B237" s="41"/>
      <c r="C237" s="206" t="s">
        <v>1269</v>
      </c>
      <c r="D237" s="206" t="s">
        <v>138</v>
      </c>
      <c r="E237" s="207" t="s">
        <v>1270</v>
      </c>
      <c r="F237" s="208" t="s">
        <v>1271</v>
      </c>
      <c r="G237" s="209" t="s">
        <v>776</v>
      </c>
      <c r="H237" s="279"/>
      <c r="I237" s="211"/>
      <c r="J237" s="212">
        <f>ROUND(I237*H237,2)</f>
        <v>0</v>
      </c>
      <c r="K237" s="208" t="s">
        <v>142</v>
      </c>
      <c r="L237" s="46"/>
      <c r="M237" s="213" t="s">
        <v>19</v>
      </c>
      <c r="N237" s="214" t="s">
        <v>40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221</v>
      </c>
      <c r="AT237" s="217" t="s">
        <v>138</v>
      </c>
      <c r="AU237" s="217" t="s">
        <v>79</v>
      </c>
      <c r="AY237" s="19" t="s">
        <v>136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77</v>
      </c>
      <c r="BK237" s="218">
        <f>ROUND(I237*H237,2)</f>
        <v>0</v>
      </c>
      <c r="BL237" s="19" t="s">
        <v>221</v>
      </c>
      <c r="BM237" s="217" t="s">
        <v>1272</v>
      </c>
    </row>
    <row r="238" s="2" customFormat="1">
      <c r="A238" s="40"/>
      <c r="B238" s="41"/>
      <c r="C238" s="42"/>
      <c r="D238" s="219" t="s">
        <v>145</v>
      </c>
      <c r="E238" s="42"/>
      <c r="F238" s="220" t="s">
        <v>1273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145</v>
      </c>
      <c r="AU238" s="19" t="s">
        <v>79</v>
      </c>
    </row>
    <row r="239" s="12" customFormat="1" ht="25.92" customHeight="1">
      <c r="A239" s="12"/>
      <c r="B239" s="190"/>
      <c r="C239" s="191"/>
      <c r="D239" s="192" t="s">
        <v>68</v>
      </c>
      <c r="E239" s="193" t="s">
        <v>1274</v>
      </c>
      <c r="F239" s="193" t="s">
        <v>1275</v>
      </c>
      <c r="G239" s="191"/>
      <c r="H239" s="191"/>
      <c r="I239" s="194"/>
      <c r="J239" s="195">
        <f>BK239</f>
        <v>0</v>
      </c>
      <c r="K239" s="191"/>
      <c r="L239" s="196"/>
      <c r="M239" s="197"/>
      <c r="N239" s="198"/>
      <c r="O239" s="198"/>
      <c r="P239" s="199">
        <f>SUM(P240:P241)</f>
        <v>0</v>
      </c>
      <c r="Q239" s="198"/>
      <c r="R239" s="199">
        <f>SUM(R240:R241)</f>
        <v>0</v>
      </c>
      <c r="S239" s="198"/>
      <c r="T239" s="200">
        <f>SUM(T240:T241)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1" t="s">
        <v>143</v>
      </c>
      <c r="AT239" s="202" t="s">
        <v>68</v>
      </c>
      <c r="AU239" s="202" t="s">
        <v>69</v>
      </c>
      <c r="AY239" s="201" t="s">
        <v>136</v>
      </c>
      <c r="BK239" s="203">
        <f>SUM(BK240:BK241)</f>
        <v>0</v>
      </c>
    </row>
    <row r="240" s="2" customFormat="1" ht="16.5" customHeight="1">
      <c r="A240" s="40"/>
      <c r="B240" s="41"/>
      <c r="C240" s="206" t="s">
        <v>1276</v>
      </c>
      <c r="D240" s="206" t="s">
        <v>138</v>
      </c>
      <c r="E240" s="207" t="s">
        <v>1277</v>
      </c>
      <c r="F240" s="208" t="s">
        <v>1278</v>
      </c>
      <c r="G240" s="209" t="s">
        <v>1279</v>
      </c>
      <c r="H240" s="210">
        <v>50</v>
      </c>
      <c r="I240" s="211"/>
      <c r="J240" s="212">
        <f>ROUND(I240*H240,2)</f>
        <v>0</v>
      </c>
      <c r="K240" s="208" t="s">
        <v>142</v>
      </c>
      <c r="L240" s="46"/>
      <c r="M240" s="213" t="s">
        <v>19</v>
      </c>
      <c r="N240" s="214" t="s">
        <v>40</v>
      </c>
      <c r="O240" s="86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1280</v>
      </c>
      <c r="AT240" s="217" t="s">
        <v>138</v>
      </c>
      <c r="AU240" s="217" t="s">
        <v>77</v>
      </c>
      <c r="AY240" s="19" t="s">
        <v>136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77</v>
      </c>
      <c r="BK240" s="218">
        <f>ROUND(I240*H240,2)</f>
        <v>0</v>
      </c>
      <c r="BL240" s="19" t="s">
        <v>1280</v>
      </c>
      <c r="BM240" s="217" t="s">
        <v>1281</v>
      </c>
    </row>
    <row r="241" s="2" customFormat="1">
      <c r="A241" s="40"/>
      <c r="B241" s="41"/>
      <c r="C241" s="42"/>
      <c r="D241" s="219" t="s">
        <v>145</v>
      </c>
      <c r="E241" s="42"/>
      <c r="F241" s="220" t="s">
        <v>1282</v>
      </c>
      <c r="G241" s="42"/>
      <c r="H241" s="42"/>
      <c r="I241" s="221"/>
      <c r="J241" s="42"/>
      <c r="K241" s="42"/>
      <c r="L241" s="46"/>
      <c r="M241" s="280"/>
      <c r="N241" s="281"/>
      <c r="O241" s="282"/>
      <c r="P241" s="282"/>
      <c r="Q241" s="282"/>
      <c r="R241" s="282"/>
      <c r="S241" s="282"/>
      <c r="T241" s="283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145</v>
      </c>
      <c r="AU241" s="19" t="s">
        <v>77</v>
      </c>
    </row>
    <row r="242" s="2" customFormat="1" ht="6.96" customHeight="1">
      <c r="A242" s="40"/>
      <c r="B242" s="61"/>
      <c r="C242" s="62"/>
      <c r="D242" s="62"/>
      <c r="E242" s="62"/>
      <c r="F242" s="62"/>
      <c r="G242" s="62"/>
      <c r="H242" s="62"/>
      <c r="I242" s="62"/>
      <c r="J242" s="62"/>
      <c r="K242" s="62"/>
      <c r="L242" s="46"/>
      <c r="M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</row>
  </sheetData>
  <sheetProtection sheet="1" autoFilter="0" formatColumns="0" formatRows="0" objects="1" scenarios="1" spinCount="100000" saltValue="jL5swUVqS7WWjottX4wzXGJkAn/P8pJTlRjLeqXs4xk1tI2H/9j0kCzjnwfRrqFD3h2C4UMysPwYCLMajuuFBA==" hashValue="zvOP2K/Yxi40H7gibfIvAPIZ5053NW3FlG1/JK2sEu527VrJul+yZhnmFFUowihXcD35N+VXVOqpxGVfhTzA/w==" algorithmName="SHA-512" password="CC35"/>
  <autoFilter ref="C88:K24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1_02/132112111"/>
    <hyperlink ref="F100" r:id="rId2" display="https://podminky.urs.cz/item/CS_URS_2021_02/132151101"/>
    <hyperlink ref="F106" r:id="rId3" display="https://podminky.urs.cz/item/CS_URS_2021_02/174101101"/>
    <hyperlink ref="F111" r:id="rId4" display="https://podminky.urs.cz/item/CS_URS_2021_02/175111101"/>
    <hyperlink ref="F119" r:id="rId5" display="https://podminky.urs.cz/item/CS_URS_2021_02/893811263"/>
    <hyperlink ref="F122" r:id="rId6" display="https://podminky.urs.cz/item/CS_URS_2021_02/871171141"/>
    <hyperlink ref="F125" r:id="rId7" display="https://podminky.urs.cz/item/CS_URS_2021_02/892372111"/>
    <hyperlink ref="F130" r:id="rId8" display="https://podminky.urs.cz/item/CS_URS_2021_02/998011002"/>
    <hyperlink ref="F134" r:id="rId9" display="https://podminky.urs.cz/item/CS_URS_2021_02/721173401"/>
    <hyperlink ref="F137" r:id="rId10" display="https://podminky.urs.cz/item/CS_URS_2021_02/721173402"/>
    <hyperlink ref="F143" r:id="rId11" display="https://podminky.urs.cz/item/CS_URS_2021_02/721173403"/>
    <hyperlink ref="F146" r:id="rId12" display="https://podminky.urs.cz/item/CS_URS_2021_02/721174024"/>
    <hyperlink ref="F150" r:id="rId13" display="https://podminky.urs.cz/item/CS_URS_2021_02/721174042"/>
    <hyperlink ref="F152" r:id="rId14" display="https://podminky.urs.cz/item/CS_URS_2021_02/721174043"/>
    <hyperlink ref="F156" r:id="rId15" display="https://podminky.urs.cz/item/CS_URS_2021_02/721174063"/>
    <hyperlink ref="F160" r:id="rId16" display="https://podminky.urs.cz/item/CS_URS_2021_02/721273153"/>
    <hyperlink ref="F162" r:id="rId17" display="https://podminky.urs.cz/item/CS_URS_2021_02/721290111"/>
    <hyperlink ref="F166" r:id="rId18" display="https://podminky.urs.cz/item/CS_URS_2021_02/721290112"/>
    <hyperlink ref="F168" r:id="rId19" display="https://podminky.urs.cz/item/CS_URS_2021_02/998721201"/>
    <hyperlink ref="F171" r:id="rId20" display="https://podminky.urs.cz/item/CS_URS_2021_02/733122205"/>
    <hyperlink ref="F173" r:id="rId21" display="https://podminky.urs.cz/item/CS_URS_2021_02/733122206"/>
    <hyperlink ref="F175" r:id="rId22" display="https://podminky.urs.cz/item/CS_URS_2021_02/722174001"/>
    <hyperlink ref="F177" r:id="rId23" display="https://podminky.urs.cz/item/CS_URS_2021_02/722174002"/>
    <hyperlink ref="F179" r:id="rId24" display="https://podminky.urs.cz/item/CS_URS_2021_02/722174003"/>
    <hyperlink ref="F181" r:id="rId25" display="https://podminky.urs.cz/item/CS_URS_2021_02/722174004"/>
    <hyperlink ref="F183" r:id="rId26" display="https://podminky.urs.cz/item/CS_URS_2021_02/722174005"/>
    <hyperlink ref="F185" r:id="rId27" display="https://podminky.urs.cz/item/CS_URS_2021_02/722174006"/>
    <hyperlink ref="F187" r:id="rId28" display="https://podminky.urs.cz/item/CS_URS_2021_02/722181241"/>
    <hyperlink ref="F191" r:id="rId29" display="https://podminky.urs.cz/item/CS_URS_2021_02/722181252"/>
    <hyperlink ref="F195" r:id="rId30" display="https://podminky.urs.cz/item/CS_URS_2021_02/722181253"/>
    <hyperlink ref="F197" r:id="rId31" display="https://podminky.urs.cz/item/CS_URS_2021_02/722221134"/>
    <hyperlink ref="F199" r:id="rId32" display="https://podminky.urs.cz/item/CS_URS_2021_02/722254116"/>
    <hyperlink ref="F201" r:id="rId33" display="https://podminky.urs.cz/item/CS_URS_2021_02/722263205"/>
    <hyperlink ref="F203" r:id="rId34" display="https://podminky.urs.cz/item/CS_URS_2021_02/722270101"/>
    <hyperlink ref="F205" r:id="rId35" display="https://podminky.urs.cz/item/CS_URS_2021_02/722290226"/>
    <hyperlink ref="F209" r:id="rId36" display="https://podminky.urs.cz/item/CS_URS_2021_02/892241111"/>
    <hyperlink ref="F211" r:id="rId37" display="https://podminky.urs.cz/item/CS_URS_2021_02/998722201"/>
    <hyperlink ref="F214" r:id="rId38" display="https://podminky.urs.cz/item/CS_URS_2021_02/725111132"/>
    <hyperlink ref="F216" r:id="rId39" display="https://podminky.urs.cz/item/CS_URS_2021_02/725111351"/>
    <hyperlink ref="F218" r:id="rId40" display="https://podminky.urs.cz/item/CS_URS_2021_02/725112001"/>
    <hyperlink ref="F220" r:id="rId41" display="https://podminky.urs.cz/item/CS_URS_2021_02/725112171"/>
    <hyperlink ref="F222" r:id="rId42" display="https://podminky.urs.cz/item/CS_URS_2021_02/725121023"/>
    <hyperlink ref="F224" r:id="rId43" display="https://podminky.urs.cz/item/CS_URS_2021_02/725211603"/>
    <hyperlink ref="F226" r:id="rId44" display="https://podminky.urs.cz/item/CS_URS_2021_02/725311121"/>
    <hyperlink ref="F228" r:id="rId45" display="https://podminky.urs.cz/item/CS_URS_2021_02/725331111"/>
    <hyperlink ref="F230" r:id="rId46" display="https://podminky.urs.cz/item/CS_URS_2021_02/725821311"/>
    <hyperlink ref="F232" r:id="rId47" display="https://podminky.urs.cz/item/CS_URS_2021_02/725822612"/>
    <hyperlink ref="F234" r:id="rId48" display="https://podminky.urs.cz/item/CS_URS_2021_02/725822633"/>
    <hyperlink ref="F236" r:id="rId49" display="https://podminky.urs.cz/item/CS_URS_2021_02/725841312"/>
    <hyperlink ref="F238" r:id="rId50" display="https://podminky.urs.cz/item/CS_URS_2021_02/998725201"/>
    <hyperlink ref="F241" r:id="rId51" display="https://podminky.urs.cz/item/CS_URS_2021_02/HZS13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vnitřní úpravy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1283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1010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1011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1012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ROUND((SUM(BE84:BE119)),  2)</f>
        <v>0</v>
      </c>
      <c r="G33" s="40"/>
      <c r="H33" s="40"/>
      <c r="I33" s="150">
        <v>0.20999999999999999</v>
      </c>
      <c r="J33" s="149">
        <f>ROUND(((SUM(BE84:BE119))*I33),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ROUND((SUM(BF84:BF119)),  2)</f>
        <v>0</v>
      </c>
      <c r="G34" s="40"/>
      <c r="H34" s="40"/>
      <c r="I34" s="150">
        <v>0.14999999999999999</v>
      </c>
      <c r="J34" s="149">
        <f>ROUND(((SUM(BF84:BF119))*I34),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ROUND((SUM(BG84:BG119)),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ROUND((SUM(BH84:BH119)),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ROUND((SUM(BI84:BI119)),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vnitřní úpravy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773e - VZT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96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101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104</v>
      </c>
      <c r="E62" s="170"/>
      <c r="F62" s="170"/>
      <c r="G62" s="170"/>
      <c r="H62" s="170"/>
      <c r="I62" s="170"/>
      <c r="J62" s="171">
        <f>J92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1284</v>
      </c>
      <c r="E63" s="176"/>
      <c r="F63" s="176"/>
      <c r="G63" s="176"/>
      <c r="H63" s="176"/>
      <c r="I63" s="176"/>
      <c r="J63" s="177">
        <f>J93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108</v>
      </c>
      <c r="E64" s="176"/>
      <c r="F64" s="176"/>
      <c r="G64" s="176"/>
      <c r="H64" s="176"/>
      <c r="I64" s="176"/>
      <c r="J64" s="177">
        <f>J117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121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773 - Kulturni dum Lahost - vnitřní úpravy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90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773e - VZT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Lahošť</v>
      </c>
      <c r="G78" s="42"/>
      <c r="H78" s="42"/>
      <c r="I78" s="34" t="s">
        <v>23</v>
      </c>
      <c r="J78" s="74" t="str">
        <f>IF(J12="","",J12)</f>
        <v>16. 4. 2021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Obec Lahošť, Švermova 22, 417 25 Lahošť</v>
      </c>
      <c r="G80" s="42"/>
      <c r="H80" s="42"/>
      <c r="I80" s="34" t="s">
        <v>30</v>
      </c>
      <c r="J80" s="38" t="str">
        <f>E21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28</v>
      </c>
      <c r="D81" s="42"/>
      <c r="E81" s="42"/>
      <c r="F81" s="29" t="str">
        <f>IF(E18="","",E18)</f>
        <v>Vyplň údaj</v>
      </c>
      <c r="G81" s="42"/>
      <c r="H81" s="42"/>
      <c r="I81" s="34" t="s">
        <v>32</v>
      </c>
      <c r="J81" s="38" t="str">
        <f>E24</f>
        <v xml:space="preserve"> 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122</v>
      </c>
      <c r="D83" s="182" t="s">
        <v>54</v>
      </c>
      <c r="E83" s="182" t="s">
        <v>50</v>
      </c>
      <c r="F83" s="182" t="s">
        <v>51</v>
      </c>
      <c r="G83" s="182" t="s">
        <v>123</v>
      </c>
      <c r="H83" s="182" t="s">
        <v>124</v>
      </c>
      <c r="I83" s="182" t="s">
        <v>125</v>
      </c>
      <c r="J83" s="182" t="s">
        <v>94</v>
      </c>
      <c r="K83" s="183" t="s">
        <v>126</v>
      </c>
      <c r="L83" s="184"/>
      <c r="M83" s="94" t="s">
        <v>19</v>
      </c>
      <c r="N83" s="95" t="s">
        <v>39</v>
      </c>
      <c r="O83" s="95" t="s">
        <v>127</v>
      </c>
      <c r="P83" s="95" t="s">
        <v>128</v>
      </c>
      <c r="Q83" s="95" t="s">
        <v>129</v>
      </c>
      <c r="R83" s="95" t="s">
        <v>130</v>
      </c>
      <c r="S83" s="95" t="s">
        <v>131</v>
      </c>
      <c r="T83" s="96" t="s">
        <v>132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133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P85+P92</f>
        <v>0</v>
      </c>
      <c r="Q84" s="98"/>
      <c r="R84" s="187">
        <f>R85+R92</f>
        <v>0.077829000000000009</v>
      </c>
      <c r="S84" s="98"/>
      <c r="T84" s="188">
        <f>T85+T92</f>
        <v>3.2199000000000004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68</v>
      </c>
      <c r="AU84" s="19" t="s">
        <v>95</v>
      </c>
      <c r="BK84" s="189">
        <f>BK85+BK92</f>
        <v>0</v>
      </c>
    </row>
    <row r="85" s="12" customFormat="1" ht="25.92" customHeight="1">
      <c r="A85" s="12"/>
      <c r="B85" s="190"/>
      <c r="C85" s="191"/>
      <c r="D85" s="192" t="s">
        <v>68</v>
      </c>
      <c r="E85" s="193" t="s">
        <v>134</v>
      </c>
      <c r="F85" s="193" t="s">
        <v>135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</f>
        <v>0</v>
      </c>
      <c r="Q85" s="198"/>
      <c r="R85" s="199">
        <f>R86</f>
        <v>0</v>
      </c>
      <c r="S85" s="198"/>
      <c r="T85" s="200">
        <f>T86</f>
        <v>3.1740000000000004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77</v>
      </c>
      <c r="AT85" s="202" t="s">
        <v>68</v>
      </c>
      <c r="AU85" s="202" t="s">
        <v>69</v>
      </c>
      <c r="AY85" s="201" t="s">
        <v>136</v>
      </c>
      <c r="BK85" s="203">
        <f>BK86</f>
        <v>0</v>
      </c>
    </row>
    <row r="86" s="12" customFormat="1" ht="22.8" customHeight="1">
      <c r="A86" s="12"/>
      <c r="B86" s="190"/>
      <c r="C86" s="191"/>
      <c r="D86" s="192" t="s">
        <v>68</v>
      </c>
      <c r="E86" s="204" t="s">
        <v>183</v>
      </c>
      <c r="F86" s="204" t="s">
        <v>344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SUM(P87:P91)</f>
        <v>0</v>
      </c>
      <c r="Q86" s="198"/>
      <c r="R86" s="199">
        <f>SUM(R87:R91)</f>
        <v>0</v>
      </c>
      <c r="S86" s="198"/>
      <c r="T86" s="200">
        <f>SUM(T87:T91)</f>
        <v>3.1740000000000004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77</v>
      </c>
      <c r="AT86" s="202" t="s">
        <v>68</v>
      </c>
      <c r="AU86" s="202" t="s">
        <v>77</v>
      </c>
      <c r="AY86" s="201" t="s">
        <v>136</v>
      </c>
      <c r="BK86" s="203">
        <f>SUM(BK87:BK91)</f>
        <v>0</v>
      </c>
    </row>
    <row r="87" s="2" customFormat="1" ht="24.15" customHeight="1">
      <c r="A87" s="40"/>
      <c r="B87" s="41"/>
      <c r="C87" s="206" t="s">
        <v>77</v>
      </c>
      <c r="D87" s="206" t="s">
        <v>138</v>
      </c>
      <c r="E87" s="207" t="s">
        <v>1285</v>
      </c>
      <c r="F87" s="208" t="s">
        <v>1286</v>
      </c>
      <c r="G87" s="209" t="s">
        <v>200</v>
      </c>
      <c r="H87" s="210">
        <v>11</v>
      </c>
      <c r="I87" s="211"/>
      <c r="J87" s="212">
        <f>ROUND(I87*H87,2)</f>
        <v>0</v>
      </c>
      <c r="K87" s="208" t="s">
        <v>142</v>
      </c>
      <c r="L87" s="46"/>
      <c r="M87" s="213" t="s">
        <v>19</v>
      </c>
      <c r="N87" s="214" t="s">
        <v>40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0.13800000000000001</v>
      </c>
      <c r="T87" s="216">
        <f>S87*H87</f>
        <v>1.5180000000000002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143</v>
      </c>
      <c r="AT87" s="217" t="s">
        <v>138</v>
      </c>
      <c r="AU87" s="217" t="s">
        <v>79</v>
      </c>
      <c r="AY87" s="19" t="s">
        <v>136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77</v>
      </c>
      <c r="BK87" s="218">
        <f>ROUND(I87*H87,2)</f>
        <v>0</v>
      </c>
      <c r="BL87" s="19" t="s">
        <v>143</v>
      </c>
      <c r="BM87" s="217" t="s">
        <v>1287</v>
      </c>
    </row>
    <row r="88" s="2" customFormat="1">
      <c r="A88" s="40"/>
      <c r="B88" s="41"/>
      <c r="C88" s="42"/>
      <c r="D88" s="219" t="s">
        <v>145</v>
      </c>
      <c r="E88" s="42"/>
      <c r="F88" s="220" t="s">
        <v>1288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145</v>
      </c>
      <c r="AU88" s="19" t="s">
        <v>79</v>
      </c>
    </row>
    <row r="89" s="2" customFormat="1" ht="24.15" customHeight="1">
      <c r="A89" s="40"/>
      <c r="B89" s="41"/>
      <c r="C89" s="206" t="s">
        <v>79</v>
      </c>
      <c r="D89" s="206" t="s">
        <v>138</v>
      </c>
      <c r="E89" s="207" t="s">
        <v>1289</v>
      </c>
      <c r="F89" s="208" t="s">
        <v>1290</v>
      </c>
      <c r="G89" s="209" t="s">
        <v>200</v>
      </c>
      <c r="H89" s="210">
        <v>6</v>
      </c>
      <c r="I89" s="211"/>
      <c r="J89" s="212">
        <f>ROUND(I89*H89,2)</f>
        <v>0</v>
      </c>
      <c r="K89" s="208" t="s">
        <v>142</v>
      </c>
      <c r="L89" s="46"/>
      <c r="M89" s="213" t="s">
        <v>19</v>
      </c>
      <c r="N89" s="214" t="s">
        <v>40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0.27600000000000002</v>
      </c>
      <c r="T89" s="216">
        <f>S89*H89</f>
        <v>1.6560000000000001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143</v>
      </c>
      <c r="AT89" s="217" t="s">
        <v>138</v>
      </c>
      <c r="AU89" s="217" t="s">
        <v>79</v>
      </c>
      <c r="AY89" s="19" t="s">
        <v>136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77</v>
      </c>
      <c r="BK89" s="218">
        <f>ROUND(I89*H89,2)</f>
        <v>0</v>
      </c>
      <c r="BL89" s="19" t="s">
        <v>143</v>
      </c>
      <c r="BM89" s="217" t="s">
        <v>1291</v>
      </c>
    </row>
    <row r="90" s="2" customFormat="1">
      <c r="A90" s="40"/>
      <c r="B90" s="41"/>
      <c r="C90" s="42"/>
      <c r="D90" s="219" t="s">
        <v>145</v>
      </c>
      <c r="E90" s="42"/>
      <c r="F90" s="220" t="s">
        <v>1292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145</v>
      </c>
      <c r="AU90" s="19" t="s">
        <v>79</v>
      </c>
    </row>
    <row r="91" s="2" customFormat="1" ht="16.5" customHeight="1">
      <c r="A91" s="40"/>
      <c r="B91" s="41"/>
      <c r="C91" s="206" t="s">
        <v>236</v>
      </c>
      <c r="D91" s="206" t="s">
        <v>138</v>
      </c>
      <c r="E91" s="207" t="s">
        <v>1293</v>
      </c>
      <c r="F91" s="208" t="s">
        <v>1066</v>
      </c>
      <c r="G91" s="209" t="s">
        <v>1005</v>
      </c>
      <c r="H91" s="210">
        <v>1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40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143</v>
      </c>
      <c r="AT91" s="217" t="s">
        <v>138</v>
      </c>
      <c r="AU91" s="217" t="s">
        <v>79</v>
      </c>
      <c r="AY91" s="19" t="s">
        <v>136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77</v>
      </c>
      <c r="BK91" s="218">
        <f>ROUND(I91*H91,2)</f>
        <v>0</v>
      </c>
      <c r="BL91" s="19" t="s">
        <v>143</v>
      </c>
      <c r="BM91" s="217" t="s">
        <v>1294</v>
      </c>
    </row>
    <row r="92" s="12" customFormat="1" ht="25.92" customHeight="1">
      <c r="A92" s="12"/>
      <c r="B92" s="190"/>
      <c r="C92" s="191"/>
      <c r="D92" s="192" t="s">
        <v>68</v>
      </c>
      <c r="E92" s="193" t="s">
        <v>431</v>
      </c>
      <c r="F92" s="193" t="s">
        <v>432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P93+P117</f>
        <v>0</v>
      </c>
      <c r="Q92" s="198"/>
      <c r="R92" s="199">
        <f>R93+R117</f>
        <v>0.077829000000000009</v>
      </c>
      <c r="S92" s="198"/>
      <c r="T92" s="200">
        <f>T93+T117</f>
        <v>0.045900000000000003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79</v>
      </c>
      <c r="AT92" s="202" t="s">
        <v>68</v>
      </c>
      <c r="AU92" s="202" t="s">
        <v>69</v>
      </c>
      <c r="AY92" s="201" t="s">
        <v>136</v>
      </c>
      <c r="BK92" s="203">
        <f>BK93+BK117</f>
        <v>0</v>
      </c>
    </row>
    <row r="93" s="12" customFormat="1" ht="22.8" customHeight="1">
      <c r="A93" s="12"/>
      <c r="B93" s="190"/>
      <c r="C93" s="191"/>
      <c r="D93" s="192" t="s">
        <v>68</v>
      </c>
      <c r="E93" s="204" t="s">
        <v>1295</v>
      </c>
      <c r="F93" s="204" t="s">
        <v>1296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SUM(P94:P116)</f>
        <v>0</v>
      </c>
      <c r="Q93" s="198"/>
      <c r="R93" s="199">
        <f>SUM(R94:R116)</f>
        <v>0.067442000000000002</v>
      </c>
      <c r="S93" s="198"/>
      <c r="T93" s="200">
        <f>SUM(T94:T116)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79</v>
      </c>
      <c r="AT93" s="202" t="s">
        <v>68</v>
      </c>
      <c r="AU93" s="202" t="s">
        <v>77</v>
      </c>
      <c r="AY93" s="201" t="s">
        <v>136</v>
      </c>
      <c r="BK93" s="203">
        <f>SUM(BK94:BK116)</f>
        <v>0</v>
      </c>
    </row>
    <row r="94" s="2" customFormat="1" ht="16.5" customHeight="1">
      <c r="A94" s="40"/>
      <c r="B94" s="41"/>
      <c r="C94" s="206" t="s">
        <v>151</v>
      </c>
      <c r="D94" s="206" t="s">
        <v>138</v>
      </c>
      <c r="E94" s="207" t="s">
        <v>1297</v>
      </c>
      <c r="F94" s="208" t="s">
        <v>1298</v>
      </c>
      <c r="G94" s="209" t="s">
        <v>200</v>
      </c>
      <c r="H94" s="210">
        <v>1</v>
      </c>
      <c r="I94" s="211"/>
      <c r="J94" s="212">
        <f>ROUND(I94*H94,2)</f>
        <v>0</v>
      </c>
      <c r="K94" s="208" t="s">
        <v>142</v>
      </c>
      <c r="L94" s="46"/>
      <c r="M94" s="213" t="s">
        <v>19</v>
      </c>
      <c r="N94" s="214" t="s">
        <v>40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221</v>
      </c>
      <c r="AT94" s="217" t="s">
        <v>138</v>
      </c>
      <c r="AU94" s="217" t="s">
        <v>79</v>
      </c>
      <c r="AY94" s="19" t="s">
        <v>136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77</v>
      </c>
      <c r="BK94" s="218">
        <f>ROUND(I94*H94,2)</f>
        <v>0</v>
      </c>
      <c r="BL94" s="19" t="s">
        <v>221</v>
      </c>
      <c r="BM94" s="217" t="s">
        <v>1299</v>
      </c>
    </row>
    <row r="95" s="2" customFormat="1">
      <c r="A95" s="40"/>
      <c r="B95" s="41"/>
      <c r="C95" s="42"/>
      <c r="D95" s="219" t="s">
        <v>145</v>
      </c>
      <c r="E95" s="42"/>
      <c r="F95" s="220" t="s">
        <v>1300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145</v>
      </c>
      <c r="AU95" s="19" t="s">
        <v>79</v>
      </c>
    </row>
    <row r="96" s="2" customFormat="1" ht="16.5" customHeight="1">
      <c r="A96" s="40"/>
      <c r="B96" s="41"/>
      <c r="C96" s="258" t="s">
        <v>143</v>
      </c>
      <c r="D96" s="258" t="s">
        <v>222</v>
      </c>
      <c r="E96" s="259" t="s">
        <v>1301</v>
      </c>
      <c r="F96" s="260" t="s">
        <v>1302</v>
      </c>
      <c r="G96" s="261" t="s">
        <v>200</v>
      </c>
      <c r="H96" s="262">
        <v>1</v>
      </c>
      <c r="I96" s="263"/>
      <c r="J96" s="264">
        <f>ROUND(I96*H96,2)</f>
        <v>0</v>
      </c>
      <c r="K96" s="260" t="s">
        <v>225</v>
      </c>
      <c r="L96" s="265"/>
      <c r="M96" s="266" t="s">
        <v>19</v>
      </c>
      <c r="N96" s="267" t="s">
        <v>40</v>
      </c>
      <c r="O96" s="86"/>
      <c r="P96" s="215">
        <f>O96*H96</f>
        <v>0</v>
      </c>
      <c r="Q96" s="215">
        <v>0.00040000000000000002</v>
      </c>
      <c r="R96" s="215">
        <f>Q96*H96</f>
        <v>0.00040000000000000002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265</v>
      </c>
      <c r="AT96" s="217" t="s">
        <v>222</v>
      </c>
      <c r="AU96" s="217" t="s">
        <v>79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221</v>
      </c>
      <c r="BM96" s="217" t="s">
        <v>1303</v>
      </c>
    </row>
    <row r="97" s="2" customFormat="1" ht="16.5" customHeight="1">
      <c r="A97" s="40"/>
      <c r="B97" s="41"/>
      <c r="C97" s="206" t="s">
        <v>160</v>
      </c>
      <c r="D97" s="206" t="s">
        <v>138</v>
      </c>
      <c r="E97" s="207" t="s">
        <v>1304</v>
      </c>
      <c r="F97" s="208" t="s">
        <v>1305</v>
      </c>
      <c r="G97" s="209" t="s">
        <v>200</v>
      </c>
      <c r="H97" s="210">
        <v>5</v>
      </c>
      <c r="I97" s="211"/>
      <c r="J97" s="212">
        <f>ROUND(I97*H97,2)</f>
        <v>0</v>
      </c>
      <c r="K97" s="208" t="s">
        <v>142</v>
      </c>
      <c r="L97" s="46"/>
      <c r="M97" s="213" t="s">
        <v>19</v>
      </c>
      <c r="N97" s="214" t="s">
        <v>40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221</v>
      </c>
      <c r="AT97" s="217" t="s">
        <v>138</v>
      </c>
      <c r="AU97" s="217" t="s">
        <v>79</v>
      </c>
      <c r="AY97" s="19" t="s">
        <v>136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77</v>
      </c>
      <c r="BK97" s="218">
        <f>ROUND(I97*H97,2)</f>
        <v>0</v>
      </c>
      <c r="BL97" s="19" t="s">
        <v>221</v>
      </c>
      <c r="BM97" s="217" t="s">
        <v>1306</v>
      </c>
    </row>
    <row r="98" s="2" customFormat="1">
      <c r="A98" s="40"/>
      <c r="B98" s="41"/>
      <c r="C98" s="42"/>
      <c r="D98" s="219" t="s">
        <v>145</v>
      </c>
      <c r="E98" s="42"/>
      <c r="F98" s="220" t="s">
        <v>1307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145</v>
      </c>
      <c r="AU98" s="19" t="s">
        <v>79</v>
      </c>
    </row>
    <row r="99" s="2" customFormat="1" ht="16.5" customHeight="1">
      <c r="A99" s="40"/>
      <c r="B99" s="41"/>
      <c r="C99" s="258" t="s">
        <v>166</v>
      </c>
      <c r="D99" s="258" t="s">
        <v>222</v>
      </c>
      <c r="E99" s="259" t="s">
        <v>1308</v>
      </c>
      <c r="F99" s="260" t="s">
        <v>1309</v>
      </c>
      <c r="G99" s="261" t="s">
        <v>200</v>
      </c>
      <c r="H99" s="262">
        <v>3</v>
      </c>
      <c r="I99" s="263"/>
      <c r="J99" s="264">
        <f>ROUND(I99*H99,2)</f>
        <v>0</v>
      </c>
      <c r="K99" s="260" t="s">
        <v>19</v>
      </c>
      <c r="L99" s="265"/>
      <c r="M99" s="266" t="s">
        <v>19</v>
      </c>
      <c r="N99" s="267" t="s">
        <v>40</v>
      </c>
      <c r="O99" s="86"/>
      <c r="P99" s="215">
        <f>O99*H99</f>
        <v>0</v>
      </c>
      <c r="Q99" s="215">
        <v>0.002</v>
      </c>
      <c r="R99" s="215">
        <f>Q99*H99</f>
        <v>0.0060000000000000001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265</v>
      </c>
      <c r="AT99" s="217" t="s">
        <v>222</v>
      </c>
      <c r="AU99" s="217" t="s">
        <v>79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221</v>
      </c>
      <c r="BM99" s="217" t="s">
        <v>1310</v>
      </c>
    </row>
    <row r="100" s="2" customFormat="1" ht="16.5" customHeight="1">
      <c r="A100" s="40"/>
      <c r="B100" s="41"/>
      <c r="C100" s="258" t="s">
        <v>171</v>
      </c>
      <c r="D100" s="258" t="s">
        <v>222</v>
      </c>
      <c r="E100" s="259" t="s">
        <v>1311</v>
      </c>
      <c r="F100" s="260" t="s">
        <v>1312</v>
      </c>
      <c r="G100" s="261" t="s">
        <v>200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40</v>
      </c>
      <c r="O100" s="86"/>
      <c r="P100" s="215">
        <f>O100*H100</f>
        <v>0</v>
      </c>
      <c r="Q100" s="215">
        <v>0.002</v>
      </c>
      <c r="R100" s="215">
        <f>Q100*H100</f>
        <v>0.002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265</v>
      </c>
      <c r="AT100" s="217" t="s">
        <v>222</v>
      </c>
      <c r="AU100" s="217" t="s">
        <v>79</v>
      </c>
      <c r="AY100" s="19" t="s">
        <v>136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77</v>
      </c>
      <c r="BK100" s="218">
        <f>ROUND(I100*H100,2)</f>
        <v>0</v>
      </c>
      <c r="BL100" s="19" t="s">
        <v>221</v>
      </c>
      <c r="BM100" s="217" t="s">
        <v>1313</v>
      </c>
    </row>
    <row r="101" s="2" customFormat="1" ht="16.5" customHeight="1">
      <c r="A101" s="40"/>
      <c r="B101" s="41"/>
      <c r="C101" s="258" t="s">
        <v>179</v>
      </c>
      <c r="D101" s="258" t="s">
        <v>222</v>
      </c>
      <c r="E101" s="259" t="s">
        <v>1314</v>
      </c>
      <c r="F101" s="260" t="s">
        <v>1315</v>
      </c>
      <c r="G101" s="261" t="s">
        <v>200</v>
      </c>
      <c r="H101" s="262">
        <v>1</v>
      </c>
      <c r="I101" s="263"/>
      <c r="J101" s="264">
        <f>ROUND(I101*H101,2)</f>
        <v>0</v>
      </c>
      <c r="K101" s="260" t="s">
        <v>19</v>
      </c>
      <c r="L101" s="265"/>
      <c r="M101" s="266" t="s">
        <v>19</v>
      </c>
      <c r="N101" s="267" t="s">
        <v>40</v>
      </c>
      <c r="O101" s="86"/>
      <c r="P101" s="215">
        <f>O101*H101</f>
        <v>0</v>
      </c>
      <c r="Q101" s="215">
        <v>0.002</v>
      </c>
      <c r="R101" s="215">
        <f>Q101*H101</f>
        <v>0.002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265</v>
      </c>
      <c r="AT101" s="217" t="s">
        <v>222</v>
      </c>
      <c r="AU101" s="217" t="s">
        <v>79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77</v>
      </c>
      <c r="BK101" s="218">
        <f>ROUND(I101*H101,2)</f>
        <v>0</v>
      </c>
      <c r="BL101" s="19" t="s">
        <v>221</v>
      </c>
      <c r="BM101" s="217" t="s">
        <v>1316</v>
      </c>
    </row>
    <row r="102" s="2" customFormat="1" ht="16.5" customHeight="1">
      <c r="A102" s="40"/>
      <c r="B102" s="41"/>
      <c r="C102" s="206" t="s">
        <v>183</v>
      </c>
      <c r="D102" s="206" t="s">
        <v>138</v>
      </c>
      <c r="E102" s="207" t="s">
        <v>1317</v>
      </c>
      <c r="F102" s="208" t="s">
        <v>1318</v>
      </c>
      <c r="G102" s="209" t="s">
        <v>200</v>
      </c>
      <c r="H102" s="210">
        <v>17</v>
      </c>
      <c r="I102" s="211"/>
      <c r="J102" s="212">
        <f>ROUND(I102*H102,2)</f>
        <v>0</v>
      </c>
      <c r="K102" s="208" t="s">
        <v>142</v>
      </c>
      <c r="L102" s="46"/>
      <c r="M102" s="213" t="s">
        <v>19</v>
      </c>
      <c r="N102" s="214" t="s">
        <v>40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221</v>
      </c>
      <c r="AT102" s="217" t="s">
        <v>138</v>
      </c>
      <c r="AU102" s="217" t="s">
        <v>79</v>
      </c>
      <c r="AY102" s="19" t="s">
        <v>136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221</v>
      </c>
      <c r="BM102" s="217" t="s">
        <v>1319</v>
      </c>
    </row>
    <row r="103" s="2" customFormat="1">
      <c r="A103" s="40"/>
      <c r="B103" s="41"/>
      <c r="C103" s="42"/>
      <c r="D103" s="219" t="s">
        <v>145</v>
      </c>
      <c r="E103" s="42"/>
      <c r="F103" s="220" t="s">
        <v>1320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145</v>
      </c>
      <c r="AU103" s="19" t="s">
        <v>79</v>
      </c>
    </row>
    <row r="104" s="2" customFormat="1" ht="16.5" customHeight="1">
      <c r="A104" s="40"/>
      <c r="B104" s="41"/>
      <c r="C104" s="258" t="s">
        <v>189</v>
      </c>
      <c r="D104" s="258" t="s">
        <v>222</v>
      </c>
      <c r="E104" s="259" t="s">
        <v>1321</v>
      </c>
      <c r="F104" s="260" t="s">
        <v>1322</v>
      </c>
      <c r="G104" s="261" t="s">
        <v>200</v>
      </c>
      <c r="H104" s="262">
        <v>17</v>
      </c>
      <c r="I104" s="263"/>
      <c r="J104" s="264">
        <f>ROUND(I104*H104,2)</f>
        <v>0</v>
      </c>
      <c r="K104" s="260" t="s">
        <v>225</v>
      </c>
      <c r="L104" s="265"/>
      <c r="M104" s="266" t="s">
        <v>19</v>
      </c>
      <c r="N104" s="267" t="s">
        <v>40</v>
      </c>
      <c r="O104" s="86"/>
      <c r="P104" s="215">
        <f>O104*H104</f>
        <v>0</v>
      </c>
      <c r="Q104" s="215">
        <v>0.00020000000000000001</v>
      </c>
      <c r="R104" s="215">
        <f>Q104*H104</f>
        <v>0.0034000000000000002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265</v>
      </c>
      <c r="AT104" s="217" t="s">
        <v>222</v>
      </c>
      <c r="AU104" s="217" t="s">
        <v>79</v>
      </c>
      <c r="AY104" s="19" t="s">
        <v>136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221</v>
      </c>
      <c r="BM104" s="217" t="s">
        <v>1323</v>
      </c>
    </row>
    <row r="105" s="2" customFormat="1" ht="16.5" customHeight="1">
      <c r="A105" s="40"/>
      <c r="B105" s="41"/>
      <c r="C105" s="206" t="s">
        <v>197</v>
      </c>
      <c r="D105" s="206" t="s">
        <v>138</v>
      </c>
      <c r="E105" s="207" t="s">
        <v>1324</v>
      </c>
      <c r="F105" s="208" t="s">
        <v>1325</v>
      </c>
      <c r="G105" s="209" t="s">
        <v>200</v>
      </c>
      <c r="H105" s="210">
        <v>6</v>
      </c>
      <c r="I105" s="211"/>
      <c r="J105" s="212">
        <f>ROUND(I105*H105,2)</f>
        <v>0</v>
      </c>
      <c r="K105" s="208" t="s">
        <v>142</v>
      </c>
      <c r="L105" s="46"/>
      <c r="M105" s="213" t="s">
        <v>19</v>
      </c>
      <c r="N105" s="214" t="s">
        <v>40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221</v>
      </c>
      <c r="AT105" s="217" t="s">
        <v>138</v>
      </c>
      <c r="AU105" s="217" t="s">
        <v>79</v>
      </c>
      <c r="AY105" s="19" t="s">
        <v>136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77</v>
      </c>
      <c r="BK105" s="218">
        <f>ROUND(I105*H105,2)</f>
        <v>0</v>
      </c>
      <c r="BL105" s="19" t="s">
        <v>221</v>
      </c>
      <c r="BM105" s="217" t="s">
        <v>1326</v>
      </c>
    </row>
    <row r="106" s="2" customFormat="1">
      <c r="A106" s="40"/>
      <c r="B106" s="41"/>
      <c r="C106" s="42"/>
      <c r="D106" s="219" t="s">
        <v>145</v>
      </c>
      <c r="E106" s="42"/>
      <c r="F106" s="220" t="s">
        <v>1327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145</v>
      </c>
      <c r="AU106" s="19" t="s">
        <v>79</v>
      </c>
    </row>
    <row r="107" s="2" customFormat="1" ht="16.5" customHeight="1">
      <c r="A107" s="40"/>
      <c r="B107" s="41"/>
      <c r="C107" s="258" t="s">
        <v>202</v>
      </c>
      <c r="D107" s="258" t="s">
        <v>222</v>
      </c>
      <c r="E107" s="259" t="s">
        <v>1328</v>
      </c>
      <c r="F107" s="260" t="s">
        <v>1329</v>
      </c>
      <c r="G107" s="261" t="s">
        <v>200</v>
      </c>
      <c r="H107" s="262">
        <v>6</v>
      </c>
      <c r="I107" s="263"/>
      <c r="J107" s="264">
        <f>ROUND(I107*H107,2)</f>
        <v>0</v>
      </c>
      <c r="K107" s="260" t="s">
        <v>225</v>
      </c>
      <c r="L107" s="265"/>
      <c r="M107" s="266" t="s">
        <v>19</v>
      </c>
      <c r="N107" s="267" t="s">
        <v>40</v>
      </c>
      <c r="O107" s="86"/>
      <c r="P107" s="215">
        <f>O107*H107</f>
        <v>0</v>
      </c>
      <c r="Q107" s="215">
        <v>3.0000000000000001E-05</v>
      </c>
      <c r="R107" s="215">
        <f>Q107*H107</f>
        <v>0.00018000000000000001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265</v>
      </c>
      <c r="AT107" s="217" t="s">
        <v>222</v>
      </c>
      <c r="AU107" s="217" t="s">
        <v>79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221</v>
      </c>
      <c r="BM107" s="217" t="s">
        <v>1330</v>
      </c>
    </row>
    <row r="108" s="2" customFormat="1" ht="16.5" customHeight="1">
      <c r="A108" s="40"/>
      <c r="B108" s="41"/>
      <c r="C108" s="206" t="s">
        <v>206</v>
      </c>
      <c r="D108" s="206" t="s">
        <v>138</v>
      </c>
      <c r="E108" s="207" t="s">
        <v>1331</v>
      </c>
      <c r="F108" s="208" t="s">
        <v>1332</v>
      </c>
      <c r="G108" s="209" t="s">
        <v>200</v>
      </c>
      <c r="H108" s="210">
        <v>17</v>
      </c>
      <c r="I108" s="211"/>
      <c r="J108" s="212">
        <f>ROUND(I108*H108,2)</f>
        <v>0</v>
      </c>
      <c r="K108" s="208" t="s">
        <v>142</v>
      </c>
      <c r="L108" s="46"/>
      <c r="M108" s="213" t="s">
        <v>19</v>
      </c>
      <c r="N108" s="214" t="s">
        <v>40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221</v>
      </c>
      <c r="AT108" s="217" t="s">
        <v>138</v>
      </c>
      <c r="AU108" s="217" t="s">
        <v>79</v>
      </c>
      <c r="AY108" s="19" t="s">
        <v>136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77</v>
      </c>
      <c r="BK108" s="218">
        <f>ROUND(I108*H108,2)</f>
        <v>0</v>
      </c>
      <c r="BL108" s="19" t="s">
        <v>221</v>
      </c>
      <c r="BM108" s="217" t="s">
        <v>1333</v>
      </c>
    </row>
    <row r="109" s="2" customFormat="1">
      <c r="A109" s="40"/>
      <c r="B109" s="41"/>
      <c r="C109" s="42"/>
      <c r="D109" s="219" t="s">
        <v>145</v>
      </c>
      <c r="E109" s="42"/>
      <c r="F109" s="220" t="s">
        <v>1334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145</v>
      </c>
      <c r="AU109" s="19" t="s">
        <v>79</v>
      </c>
    </row>
    <row r="110" s="2" customFormat="1" ht="16.5" customHeight="1">
      <c r="A110" s="40"/>
      <c r="B110" s="41"/>
      <c r="C110" s="258" t="s">
        <v>211</v>
      </c>
      <c r="D110" s="258" t="s">
        <v>222</v>
      </c>
      <c r="E110" s="259" t="s">
        <v>1335</v>
      </c>
      <c r="F110" s="260" t="s">
        <v>1336</v>
      </c>
      <c r="G110" s="261" t="s">
        <v>200</v>
      </c>
      <c r="H110" s="262">
        <v>17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40</v>
      </c>
      <c r="O110" s="86"/>
      <c r="P110" s="215">
        <f>O110*H110</f>
        <v>0</v>
      </c>
      <c r="Q110" s="215">
        <v>0.00012</v>
      </c>
      <c r="R110" s="215">
        <f>Q110*H110</f>
        <v>0.0020400000000000001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265</v>
      </c>
      <c r="AT110" s="217" t="s">
        <v>222</v>
      </c>
      <c r="AU110" s="217" t="s">
        <v>79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221</v>
      </c>
      <c r="BM110" s="217" t="s">
        <v>1337</v>
      </c>
    </row>
    <row r="111" s="2" customFormat="1" ht="24.15" customHeight="1">
      <c r="A111" s="40"/>
      <c r="B111" s="41"/>
      <c r="C111" s="206" t="s">
        <v>8</v>
      </c>
      <c r="D111" s="206" t="s">
        <v>138</v>
      </c>
      <c r="E111" s="207" t="s">
        <v>1338</v>
      </c>
      <c r="F111" s="208" t="s">
        <v>1339</v>
      </c>
      <c r="G111" s="209" t="s">
        <v>163</v>
      </c>
      <c r="H111" s="210">
        <v>28</v>
      </c>
      <c r="I111" s="211"/>
      <c r="J111" s="212">
        <f>ROUND(I111*H111,2)</f>
        <v>0</v>
      </c>
      <c r="K111" s="208" t="s">
        <v>142</v>
      </c>
      <c r="L111" s="46"/>
      <c r="M111" s="213" t="s">
        <v>19</v>
      </c>
      <c r="N111" s="214" t="s">
        <v>40</v>
      </c>
      <c r="O111" s="86"/>
      <c r="P111" s="215">
        <f>O111*H111</f>
        <v>0</v>
      </c>
      <c r="Q111" s="215">
        <v>0.001665</v>
      </c>
      <c r="R111" s="215">
        <f>Q111*H111</f>
        <v>0.046620000000000002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221</v>
      </c>
      <c r="AT111" s="217" t="s">
        <v>138</v>
      </c>
      <c r="AU111" s="217" t="s">
        <v>79</v>
      </c>
      <c r="AY111" s="19" t="s">
        <v>136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77</v>
      </c>
      <c r="BK111" s="218">
        <f>ROUND(I111*H111,2)</f>
        <v>0</v>
      </c>
      <c r="BL111" s="19" t="s">
        <v>221</v>
      </c>
      <c r="BM111" s="217" t="s">
        <v>1340</v>
      </c>
    </row>
    <row r="112" s="2" customFormat="1">
      <c r="A112" s="40"/>
      <c r="B112" s="41"/>
      <c r="C112" s="42"/>
      <c r="D112" s="219" t="s">
        <v>145</v>
      </c>
      <c r="E112" s="42"/>
      <c r="F112" s="220" t="s">
        <v>1341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145</v>
      </c>
      <c r="AU112" s="19" t="s">
        <v>79</v>
      </c>
    </row>
    <row r="113" s="2" customFormat="1" ht="16.5" customHeight="1">
      <c r="A113" s="40"/>
      <c r="B113" s="41"/>
      <c r="C113" s="206" t="s">
        <v>221</v>
      </c>
      <c r="D113" s="206" t="s">
        <v>138</v>
      </c>
      <c r="E113" s="207" t="s">
        <v>1342</v>
      </c>
      <c r="F113" s="208" t="s">
        <v>1343</v>
      </c>
      <c r="G113" s="209" t="s">
        <v>163</v>
      </c>
      <c r="H113" s="210">
        <v>28</v>
      </c>
      <c r="I113" s="211"/>
      <c r="J113" s="212">
        <f>ROUND(I113*H113,2)</f>
        <v>0</v>
      </c>
      <c r="K113" s="208" t="s">
        <v>142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0.00017149999999999999</v>
      </c>
      <c r="R113" s="215">
        <f>Q113*H113</f>
        <v>0.0048019999999999998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221</v>
      </c>
      <c r="AT113" s="217" t="s">
        <v>138</v>
      </c>
      <c r="AU113" s="217" t="s">
        <v>79</v>
      </c>
      <c r="AY113" s="19" t="s">
        <v>136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221</v>
      </c>
      <c r="BM113" s="217" t="s">
        <v>1344</v>
      </c>
    </row>
    <row r="114" s="2" customFormat="1">
      <c r="A114" s="40"/>
      <c r="B114" s="41"/>
      <c r="C114" s="42"/>
      <c r="D114" s="219" t="s">
        <v>145</v>
      </c>
      <c r="E114" s="42"/>
      <c r="F114" s="220" t="s">
        <v>1345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145</v>
      </c>
      <c r="AU114" s="19" t="s">
        <v>79</v>
      </c>
    </row>
    <row r="115" s="2" customFormat="1" ht="24.15" customHeight="1">
      <c r="A115" s="40"/>
      <c r="B115" s="41"/>
      <c r="C115" s="206" t="s">
        <v>227</v>
      </c>
      <c r="D115" s="206" t="s">
        <v>138</v>
      </c>
      <c r="E115" s="207" t="s">
        <v>1346</v>
      </c>
      <c r="F115" s="208" t="s">
        <v>1347</v>
      </c>
      <c r="G115" s="209" t="s">
        <v>776</v>
      </c>
      <c r="H115" s="279"/>
      <c r="I115" s="211"/>
      <c r="J115" s="212">
        <f>ROUND(I115*H115,2)</f>
        <v>0</v>
      </c>
      <c r="K115" s="208" t="s">
        <v>142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221</v>
      </c>
      <c r="AT115" s="217" t="s">
        <v>138</v>
      </c>
      <c r="AU115" s="217" t="s">
        <v>79</v>
      </c>
      <c r="AY115" s="19" t="s">
        <v>136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221</v>
      </c>
      <c r="BM115" s="217" t="s">
        <v>1348</v>
      </c>
    </row>
    <row r="116" s="2" customFormat="1">
      <c r="A116" s="40"/>
      <c r="B116" s="41"/>
      <c r="C116" s="42"/>
      <c r="D116" s="219" t="s">
        <v>145</v>
      </c>
      <c r="E116" s="42"/>
      <c r="F116" s="220" t="s">
        <v>1349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145</v>
      </c>
      <c r="AU116" s="19" t="s">
        <v>79</v>
      </c>
    </row>
    <row r="117" s="12" customFormat="1" ht="22.8" customHeight="1">
      <c r="A117" s="12"/>
      <c r="B117" s="190"/>
      <c r="C117" s="191"/>
      <c r="D117" s="192" t="s">
        <v>68</v>
      </c>
      <c r="E117" s="204" t="s">
        <v>528</v>
      </c>
      <c r="F117" s="204" t="s">
        <v>529</v>
      </c>
      <c r="G117" s="191"/>
      <c r="H117" s="191"/>
      <c r="I117" s="194"/>
      <c r="J117" s="205">
        <f>BK117</f>
        <v>0</v>
      </c>
      <c r="K117" s="191"/>
      <c r="L117" s="196"/>
      <c r="M117" s="197"/>
      <c r="N117" s="198"/>
      <c r="O117" s="198"/>
      <c r="P117" s="199">
        <f>SUM(P118:P119)</f>
        <v>0</v>
      </c>
      <c r="Q117" s="198"/>
      <c r="R117" s="199">
        <f>SUM(R118:R119)</f>
        <v>0.010387</v>
      </c>
      <c r="S117" s="198"/>
      <c r="T117" s="200">
        <f>SUM(T118:T119)</f>
        <v>0.045900000000000003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1" t="s">
        <v>79</v>
      </c>
      <c r="AT117" s="202" t="s">
        <v>68</v>
      </c>
      <c r="AU117" s="202" t="s">
        <v>77</v>
      </c>
      <c r="AY117" s="201" t="s">
        <v>136</v>
      </c>
      <c r="BK117" s="203">
        <f>SUM(BK118:BK119)</f>
        <v>0</v>
      </c>
    </row>
    <row r="118" s="2" customFormat="1" ht="33" customHeight="1">
      <c r="A118" s="40"/>
      <c r="B118" s="41"/>
      <c r="C118" s="206" t="s">
        <v>232</v>
      </c>
      <c r="D118" s="206" t="s">
        <v>138</v>
      </c>
      <c r="E118" s="207" t="s">
        <v>1350</v>
      </c>
      <c r="F118" s="208" t="s">
        <v>1351</v>
      </c>
      <c r="G118" s="209" t="s">
        <v>200</v>
      </c>
      <c r="H118" s="210">
        <v>17</v>
      </c>
      <c r="I118" s="211"/>
      <c r="J118" s="212">
        <f>ROUND(I118*H118,2)</f>
        <v>0</v>
      </c>
      <c r="K118" s="208" t="s">
        <v>142</v>
      </c>
      <c r="L118" s="46"/>
      <c r="M118" s="213" t="s">
        <v>19</v>
      </c>
      <c r="N118" s="214" t="s">
        <v>40</v>
      </c>
      <c r="O118" s="86"/>
      <c r="P118" s="215">
        <f>O118*H118</f>
        <v>0</v>
      </c>
      <c r="Q118" s="215">
        <v>0.000611</v>
      </c>
      <c r="R118" s="215">
        <f>Q118*H118</f>
        <v>0.010387</v>
      </c>
      <c r="S118" s="215">
        <v>0.0027000000000000001</v>
      </c>
      <c r="T118" s="216">
        <f>S118*H118</f>
        <v>0.045900000000000003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221</v>
      </c>
      <c r="AT118" s="217" t="s">
        <v>138</v>
      </c>
      <c r="AU118" s="217" t="s">
        <v>79</v>
      </c>
      <c r="AY118" s="19" t="s">
        <v>136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77</v>
      </c>
      <c r="BK118" s="218">
        <f>ROUND(I118*H118,2)</f>
        <v>0</v>
      </c>
      <c r="BL118" s="19" t="s">
        <v>221</v>
      </c>
      <c r="BM118" s="217" t="s">
        <v>1352</v>
      </c>
    </row>
    <row r="119" s="2" customFormat="1">
      <c r="A119" s="40"/>
      <c r="B119" s="41"/>
      <c r="C119" s="42"/>
      <c r="D119" s="219" t="s">
        <v>145</v>
      </c>
      <c r="E119" s="42"/>
      <c r="F119" s="220" t="s">
        <v>1353</v>
      </c>
      <c r="G119" s="42"/>
      <c r="H119" s="42"/>
      <c r="I119" s="221"/>
      <c r="J119" s="42"/>
      <c r="K119" s="42"/>
      <c r="L119" s="46"/>
      <c r="M119" s="280"/>
      <c r="N119" s="281"/>
      <c r="O119" s="282"/>
      <c r="P119" s="282"/>
      <c r="Q119" s="282"/>
      <c r="R119" s="282"/>
      <c r="S119" s="282"/>
      <c r="T119" s="283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145</v>
      </c>
      <c r="AU119" s="19" t="s">
        <v>79</v>
      </c>
    </row>
    <row r="120" s="2" customFormat="1" ht="6.96" customHeight="1">
      <c r="A120" s="40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46"/>
      <c r="M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</sheetData>
  <sheetProtection sheet="1" autoFilter="0" formatColumns="0" formatRows="0" objects="1" scenarios="1" spinCount="100000" saltValue="1fRDuA6L/A/iCrLWPM++ON6lLvz0em9hJKWp186UMhUmFmVP7qqhBT6mVKLC6aiNr8cFIWRkBKtlsK/ySfYqMA==" hashValue="ypVWJ3SCPhvk4c3BrqUehmmGt0eFSOM1fqftYT28fPdrNzhNf0nxKqe4z8zuzXfjjt6h6lqL8wqaXVqCg2JEHQ==" algorithmName="SHA-512" password="CC35"/>
  <autoFilter ref="C83:K11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1_02/971033441"/>
    <hyperlink ref="F90" r:id="rId2" display="https://podminky.urs.cz/item/CS_URS_2021_02/971033461"/>
    <hyperlink ref="F95" r:id="rId3" display="https://podminky.urs.cz/item/CS_URS_2021_02/751111011"/>
    <hyperlink ref="F98" r:id="rId4" display="https://podminky.urs.cz/item/CS_URS_2021_02/751133011"/>
    <hyperlink ref="F103" r:id="rId5" display="https://podminky.urs.cz/item/CS_URS_2021_02/751322011"/>
    <hyperlink ref="F106" r:id="rId6" display="https://podminky.urs.cz/item/CS_URS_2021_02/751398021"/>
    <hyperlink ref="F109" r:id="rId7" display="https://podminky.urs.cz/item/CS_URS_2021_02/751398031"/>
    <hyperlink ref="F112" r:id="rId8" display="https://podminky.urs.cz/item/CS_URS_2021_02/751510041"/>
    <hyperlink ref="F114" r:id="rId9" display="https://podminky.urs.cz/item/CS_URS_2021_02/751572101"/>
    <hyperlink ref="F116" r:id="rId10" display="https://podminky.urs.cz/item/CS_URS_2021_02/998751201"/>
    <hyperlink ref="F119" r:id="rId11" display="https://podminky.urs.cz/item/CS_URS_2021_02/7632319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89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vnitřní úpravy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90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1354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ROUND(J88,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ROUND((SUM(BE88:BE198)),  2)</f>
        <v>0</v>
      </c>
      <c r="G33" s="40"/>
      <c r="H33" s="40"/>
      <c r="I33" s="150">
        <v>0.20999999999999999</v>
      </c>
      <c r="J33" s="149">
        <f>ROUND(((SUM(BE88:BE198))*I33),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ROUND((SUM(BF88:BF198)),  2)</f>
        <v>0</v>
      </c>
      <c r="G34" s="40"/>
      <c r="H34" s="40"/>
      <c r="I34" s="150">
        <v>0.14999999999999999</v>
      </c>
      <c r="J34" s="149">
        <f>ROUND(((SUM(BF88:BF198))*I34),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ROUND((SUM(BG88:BG198)),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ROUND((SUM(BH88:BH198)),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ROUND((SUM(BI88:BI198)),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92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vnitřní úpravy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90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773b - Elektroinstalace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93</v>
      </c>
      <c r="D57" s="164"/>
      <c r="E57" s="164"/>
      <c r="F57" s="164"/>
      <c r="G57" s="164"/>
      <c r="H57" s="164"/>
      <c r="I57" s="164"/>
      <c r="J57" s="165" t="s">
        <v>94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95</v>
      </c>
    </row>
    <row r="60" s="9" customFormat="1" ht="24.96" customHeight="1">
      <c r="A60" s="9"/>
      <c r="B60" s="167"/>
      <c r="C60" s="168"/>
      <c r="D60" s="169" t="s">
        <v>1355</v>
      </c>
      <c r="E60" s="170"/>
      <c r="F60" s="170"/>
      <c r="G60" s="170"/>
      <c r="H60" s="170"/>
      <c r="I60" s="170"/>
      <c r="J60" s="171">
        <f>J89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1356</v>
      </c>
      <c r="E61" s="170"/>
      <c r="F61" s="170"/>
      <c r="G61" s="170"/>
      <c r="H61" s="170"/>
      <c r="I61" s="170"/>
      <c r="J61" s="171">
        <f>J105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1357</v>
      </c>
      <c r="E62" s="170"/>
      <c r="F62" s="170"/>
      <c r="G62" s="170"/>
      <c r="H62" s="170"/>
      <c r="I62" s="170"/>
      <c r="J62" s="171">
        <f>J115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1358</v>
      </c>
      <c r="E63" s="170"/>
      <c r="F63" s="170"/>
      <c r="G63" s="170"/>
      <c r="H63" s="170"/>
      <c r="I63" s="170"/>
      <c r="J63" s="171">
        <f>J124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1359</v>
      </c>
      <c r="E64" s="170"/>
      <c r="F64" s="170"/>
      <c r="G64" s="170"/>
      <c r="H64" s="170"/>
      <c r="I64" s="170"/>
      <c r="J64" s="171">
        <f>J137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1360</v>
      </c>
      <c r="E65" s="170"/>
      <c r="F65" s="170"/>
      <c r="G65" s="170"/>
      <c r="H65" s="170"/>
      <c r="I65" s="170"/>
      <c r="J65" s="171">
        <f>J139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1361</v>
      </c>
      <c r="E66" s="170"/>
      <c r="F66" s="170"/>
      <c r="G66" s="170"/>
      <c r="H66" s="170"/>
      <c r="I66" s="170"/>
      <c r="J66" s="171">
        <f>J154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7"/>
      <c r="C67" s="168"/>
      <c r="D67" s="169" t="s">
        <v>1362</v>
      </c>
      <c r="E67" s="170"/>
      <c r="F67" s="170"/>
      <c r="G67" s="170"/>
      <c r="H67" s="170"/>
      <c r="I67" s="170"/>
      <c r="J67" s="171">
        <f>J176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1363</v>
      </c>
      <c r="E68" s="170"/>
      <c r="F68" s="170"/>
      <c r="G68" s="170"/>
      <c r="H68" s="170"/>
      <c r="I68" s="170"/>
      <c r="J68" s="171">
        <f>J190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121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62" t="str">
        <f>E7</f>
        <v>773 - Kulturni dum Lahost - vnitřní úpravy</v>
      </c>
      <c r="F78" s="34"/>
      <c r="G78" s="34"/>
      <c r="H78" s="34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90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773b - Elektroinstalace</v>
      </c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 xml:space="preserve"> </v>
      </c>
      <c r="G82" s="42"/>
      <c r="H82" s="42"/>
      <c r="I82" s="34" t="s">
        <v>23</v>
      </c>
      <c r="J82" s="74" t="str">
        <f>IF(J12="","",J12)</f>
        <v>16. 4. 2021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25</v>
      </c>
      <c r="D84" s="42"/>
      <c r="E84" s="42"/>
      <c r="F84" s="29" t="str">
        <f>E15</f>
        <v xml:space="preserve"> </v>
      </c>
      <c r="G84" s="42"/>
      <c r="H84" s="42"/>
      <c r="I84" s="34" t="s">
        <v>30</v>
      </c>
      <c r="J84" s="38" t="str">
        <f>E21</f>
        <v xml:space="preserve"> 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28</v>
      </c>
      <c r="D85" s="42"/>
      <c r="E85" s="42"/>
      <c r="F85" s="29" t="str">
        <f>IF(E18="","",E18)</f>
        <v>Vyplň údaj</v>
      </c>
      <c r="G85" s="42"/>
      <c r="H85" s="42"/>
      <c r="I85" s="34" t="s">
        <v>32</v>
      </c>
      <c r="J85" s="38" t="str">
        <f>E24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79"/>
      <c r="B87" s="180"/>
      <c r="C87" s="181" t="s">
        <v>122</v>
      </c>
      <c r="D87" s="182" t="s">
        <v>54</v>
      </c>
      <c r="E87" s="182" t="s">
        <v>50</v>
      </c>
      <c r="F87" s="182" t="s">
        <v>51</v>
      </c>
      <c r="G87" s="182" t="s">
        <v>123</v>
      </c>
      <c r="H87" s="182" t="s">
        <v>124</v>
      </c>
      <c r="I87" s="182" t="s">
        <v>125</v>
      </c>
      <c r="J87" s="182" t="s">
        <v>94</v>
      </c>
      <c r="K87" s="183" t="s">
        <v>126</v>
      </c>
      <c r="L87" s="184"/>
      <c r="M87" s="94" t="s">
        <v>19</v>
      </c>
      <c r="N87" s="95" t="s">
        <v>39</v>
      </c>
      <c r="O87" s="95" t="s">
        <v>127</v>
      </c>
      <c r="P87" s="95" t="s">
        <v>128</v>
      </c>
      <c r="Q87" s="95" t="s">
        <v>129</v>
      </c>
      <c r="R87" s="95" t="s">
        <v>130</v>
      </c>
      <c r="S87" s="95" t="s">
        <v>131</v>
      </c>
      <c r="T87" s="96" t="s">
        <v>132</v>
      </c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</row>
    <row r="88" s="2" customFormat="1" ht="22.8" customHeight="1">
      <c r="A88" s="40"/>
      <c r="B88" s="41"/>
      <c r="C88" s="101" t="s">
        <v>133</v>
      </c>
      <c r="D88" s="42"/>
      <c r="E88" s="42"/>
      <c r="F88" s="42"/>
      <c r="G88" s="42"/>
      <c r="H88" s="42"/>
      <c r="I88" s="42"/>
      <c r="J88" s="185">
        <f>BK88</f>
        <v>0</v>
      </c>
      <c r="K88" s="42"/>
      <c r="L88" s="46"/>
      <c r="M88" s="97"/>
      <c r="N88" s="186"/>
      <c r="O88" s="98"/>
      <c r="P88" s="187">
        <f>P89+P105+P115+P124+P137+P139+P154+P176+P190</f>
        <v>0</v>
      </c>
      <c r="Q88" s="98"/>
      <c r="R88" s="187">
        <f>R89+R105+R115+R124+R137+R139+R154+R176+R190</f>
        <v>0</v>
      </c>
      <c r="S88" s="98"/>
      <c r="T88" s="188">
        <f>T89+T105+T115+T124+T137+T139+T154+T176+T190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68</v>
      </c>
      <c r="AU88" s="19" t="s">
        <v>95</v>
      </c>
      <c r="BK88" s="189">
        <f>BK89+BK105+BK115+BK124+BK137+BK139+BK154+BK176+BK190</f>
        <v>0</v>
      </c>
    </row>
    <row r="89" s="12" customFormat="1" ht="25.92" customHeight="1">
      <c r="A89" s="12"/>
      <c r="B89" s="190"/>
      <c r="C89" s="191"/>
      <c r="D89" s="192" t="s">
        <v>68</v>
      </c>
      <c r="E89" s="193" t="s">
        <v>1364</v>
      </c>
      <c r="F89" s="193" t="s">
        <v>1365</v>
      </c>
      <c r="G89" s="191"/>
      <c r="H89" s="191"/>
      <c r="I89" s="194"/>
      <c r="J89" s="195">
        <f>BK89</f>
        <v>0</v>
      </c>
      <c r="K89" s="191"/>
      <c r="L89" s="196"/>
      <c r="M89" s="197"/>
      <c r="N89" s="198"/>
      <c r="O89" s="198"/>
      <c r="P89" s="199">
        <f>SUM(P90:P104)</f>
        <v>0</v>
      </c>
      <c r="Q89" s="198"/>
      <c r="R89" s="199">
        <f>SUM(R90:R104)</f>
        <v>0</v>
      </c>
      <c r="S89" s="198"/>
      <c r="T89" s="200">
        <f>SUM(T90:T104)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77</v>
      </c>
      <c r="AT89" s="202" t="s">
        <v>68</v>
      </c>
      <c r="AU89" s="202" t="s">
        <v>69</v>
      </c>
      <c r="AY89" s="201" t="s">
        <v>136</v>
      </c>
      <c r="BK89" s="203">
        <f>SUM(BK90:BK104)</f>
        <v>0</v>
      </c>
    </row>
    <row r="90" s="2" customFormat="1" ht="16.5" customHeight="1">
      <c r="A90" s="40"/>
      <c r="B90" s="41"/>
      <c r="C90" s="258" t="s">
        <v>77</v>
      </c>
      <c r="D90" s="258" t="s">
        <v>222</v>
      </c>
      <c r="E90" s="259" t="s">
        <v>1366</v>
      </c>
      <c r="F90" s="260" t="s">
        <v>1367</v>
      </c>
      <c r="G90" s="261" t="s">
        <v>692</v>
      </c>
      <c r="H90" s="262">
        <v>1</v>
      </c>
      <c r="I90" s="263"/>
      <c r="J90" s="264">
        <f>ROUND(I90*H90,2)</f>
        <v>0</v>
      </c>
      <c r="K90" s="260" t="s">
        <v>19</v>
      </c>
      <c r="L90" s="265"/>
      <c r="M90" s="266" t="s">
        <v>19</v>
      </c>
      <c r="N90" s="267" t="s">
        <v>40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179</v>
      </c>
      <c r="AT90" s="217" t="s">
        <v>222</v>
      </c>
      <c r="AU90" s="217" t="s">
        <v>77</v>
      </c>
      <c r="AY90" s="19" t="s">
        <v>136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77</v>
      </c>
      <c r="BK90" s="218">
        <f>ROUND(I90*H90,2)</f>
        <v>0</v>
      </c>
      <c r="BL90" s="19" t="s">
        <v>143</v>
      </c>
      <c r="BM90" s="217" t="s">
        <v>79</v>
      </c>
    </row>
    <row r="91" s="2" customFormat="1" ht="16.5" customHeight="1">
      <c r="A91" s="40"/>
      <c r="B91" s="41"/>
      <c r="C91" s="258" t="s">
        <v>79</v>
      </c>
      <c r="D91" s="258" t="s">
        <v>222</v>
      </c>
      <c r="E91" s="259" t="s">
        <v>1368</v>
      </c>
      <c r="F91" s="260" t="s">
        <v>1369</v>
      </c>
      <c r="G91" s="261" t="s">
        <v>692</v>
      </c>
      <c r="H91" s="262">
        <v>1</v>
      </c>
      <c r="I91" s="263"/>
      <c r="J91" s="264">
        <f>ROUND(I91*H91,2)</f>
        <v>0</v>
      </c>
      <c r="K91" s="260" t="s">
        <v>19</v>
      </c>
      <c r="L91" s="265"/>
      <c r="M91" s="266" t="s">
        <v>19</v>
      </c>
      <c r="N91" s="267" t="s">
        <v>40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179</v>
      </c>
      <c r="AT91" s="217" t="s">
        <v>222</v>
      </c>
      <c r="AU91" s="217" t="s">
        <v>77</v>
      </c>
      <c r="AY91" s="19" t="s">
        <v>136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77</v>
      </c>
      <c r="BK91" s="218">
        <f>ROUND(I91*H91,2)</f>
        <v>0</v>
      </c>
      <c r="BL91" s="19" t="s">
        <v>143</v>
      </c>
      <c r="BM91" s="217" t="s">
        <v>143</v>
      </c>
    </row>
    <row r="92" s="2" customFormat="1" ht="16.5" customHeight="1">
      <c r="A92" s="40"/>
      <c r="B92" s="41"/>
      <c r="C92" s="258" t="s">
        <v>151</v>
      </c>
      <c r="D92" s="258" t="s">
        <v>222</v>
      </c>
      <c r="E92" s="259" t="s">
        <v>1370</v>
      </c>
      <c r="F92" s="260" t="s">
        <v>1371</v>
      </c>
      <c r="G92" s="261" t="s">
        <v>692</v>
      </c>
      <c r="H92" s="262">
        <v>1</v>
      </c>
      <c r="I92" s="263"/>
      <c r="J92" s="264">
        <f>ROUND(I92*H92,2)</f>
        <v>0</v>
      </c>
      <c r="K92" s="260" t="s">
        <v>19</v>
      </c>
      <c r="L92" s="265"/>
      <c r="M92" s="266" t="s">
        <v>19</v>
      </c>
      <c r="N92" s="267" t="s">
        <v>40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179</v>
      </c>
      <c r="AT92" s="217" t="s">
        <v>222</v>
      </c>
      <c r="AU92" s="217" t="s">
        <v>77</v>
      </c>
      <c r="AY92" s="19" t="s">
        <v>136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77</v>
      </c>
      <c r="BK92" s="218">
        <f>ROUND(I92*H92,2)</f>
        <v>0</v>
      </c>
      <c r="BL92" s="19" t="s">
        <v>143</v>
      </c>
      <c r="BM92" s="217" t="s">
        <v>166</v>
      </c>
    </row>
    <row r="93" s="2" customFormat="1" ht="16.5" customHeight="1">
      <c r="A93" s="40"/>
      <c r="B93" s="41"/>
      <c r="C93" s="258" t="s">
        <v>143</v>
      </c>
      <c r="D93" s="258" t="s">
        <v>222</v>
      </c>
      <c r="E93" s="259" t="s">
        <v>1372</v>
      </c>
      <c r="F93" s="260" t="s">
        <v>1373</v>
      </c>
      <c r="G93" s="261" t="s">
        <v>692</v>
      </c>
      <c r="H93" s="262">
        <v>1</v>
      </c>
      <c r="I93" s="263"/>
      <c r="J93" s="264">
        <f>ROUND(I93*H93,2)</f>
        <v>0</v>
      </c>
      <c r="K93" s="260" t="s">
        <v>19</v>
      </c>
      <c r="L93" s="265"/>
      <c r="M93" s="266" t="s">
        <v>19</v>
      </c>
      <c r="N93" s="267" t="s">
        <v>40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179</v>
      </c>
      <c r="AT93" s="217" t="s">
        <v>222</v>
      </c>
      <c r="AU93" s="217" t="s">
        <v>77</v>
      </c>
      <c r="AY93" s="19" t="s">
        <v>136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77</v>
      </c>
      <c r="BK93" s="218">
        <f>ROUND(I93*H93,2)</f>
        <v>0</v>
      </c>
      <c r="BL93" s="19" t="s">
        <v>143</v>
      </c>
      <c r="BM93" s="217" t="s">
        <v>179</v>
      </c>
    </row>
    <row r="94" s="2" customFormat="1" ht="16.5" customHeight="1">
      <c r="A94" s="40"/>
      <c r="B94" s="41"/>
      <c r="C94" s="258" t="s">
        <v>160</v>
      </c>
      <c r="D94" s="258" t="s">
        <v>222</v>
      </c>
      <c r="E94" s="259" t="s">
        <v>1374</v>
      </c>
      <c r="F94" s="260" t="s">
        <v>1375</v>
      </c>
      <c r="G94" s="261" t="s">
        <v>692</v>
      </c>
      <c r="H94" s="262">
        <v>4</v>
      </c>
      <c r="I94" s="263"/>
      <c r="J94" s="264">
        <f>ROUND(I94*H94,2)</f>
        <v>0</v>
      </c>
      <c r="K94" s="260" t="s">
        <v>19</v>
      </c>
      <c r="L94" s="265"/>
      <c r="M94" s="266" t="s">
        <v>19</v>
      </c>
      <c r="N94" s="267" t="s">
        <v>40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179</v>
      </c>
      <c r="AT94" s="217" t="s">
        <v>222</v>
      </c>
      <c r="AU94" s="217" t="s">
        <v>77</v>
      </c>
      <c r="AY94" s="19" t="s">
        <v>136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77</v>
      </c>
      <c r="BK94" s="218">
        <f>ROUND(I94*H94,2)</f>
        <v>0</v>
      </c>
      <c r="BL94" s="19" t="s">
        <v>143</v>
      </c>
      <c r="BM94" s="217" t="s">
        <v>189</v>
      </c>
    </row>
    <row r="95" s="2" customFormat="1" ht="16.5" customHeight="1">
      <c r="A95" s="40"/>
      <c r="B95" s="41"/>
      <c r="C95" s="258" t="s">
        <v>166</v>
      </c>
      <c r="D95" s="258" t="s">
        <v>222</v>
      </c>
      <c r="E95" s="259" t="s">
        <v>1376</v>
      </c>
      <c r="F95" s="260" t="s">
        <v>1377</v>
      </c>
      <c r="G95" s="261" t="s">
        <v>692</v>
      </c>
      <c r="H95" s="262">
        <v>2</v>
      </c>
      <c r="I95" s="263"/>
      <c r="J95" s="264">
        <f>ROUND(I95*H95,2)</f>
        <v>0</v>
      </c>
      <c r="K95" s="260" t="s">
        <v>19</v>
      </c>
      <c r="L95" s="265"/>
      <c r="M95" s="266" t="s">
        <v>19</v>
      </c>
      <c r="N95" s="267" t="s">
        <v>40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179</v>
      </c>
      <c r="AT95" s="217" t="s">
        <v>222</v>
      </c>
      <c r="AU95" s="217" t="s">
        <v>77</v>
      </c>
      <c r="AY95" s="19" t="s">
        <v>136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77</v>
      </c>
      <c r="BK95" s="218">
        <f>ROUND(I95*H95,2)</f>
        <v>0</v>
      </c>
      <c r="BL95" s="19" t="s">
        <v>143</v>
      </c>
      <c r="BM95" s="217" t="s">
        <v>202</v>
      </c>
    </row>
    <row r="96" s="2" customFormat="1" ht="16.5" customHeight="1">
      <c r="A96" s="40"/>
      <c r="B96" s="41"/>
      <c r="C96" s="258" t="s">
        <v>171</v>
      </c>
      <c r="D96" s="258" t="s">
        <v>222</v>
      </c>
      <c r="E96" s="259" t="s">
        <v>1378</v>
      </c>
      <c r="F96" s="260" t="s">
        <v>1379</v>
      </c>
      <c r="G96" s="261" t="s">
        <v>692</v>
      </c>
      <c r="H96" s="262">
        <v>2</v>
      </c>
      <c r="I96" s="263"/>
      <c r="J96" s="264">
        <f>ROUND(I96*H96,2)</f>
        <v>0</v>
      </c>
      <c r="K96" s="260" t="s">
        <v>19</v>
      </c>
      <c r="L96" s="265"/>
      <c r="M96" s="266" t="s">
        <v>19</v>
      </c>
      <c r="N96" s="267" t="s">
        <v>40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179</v>
      </c>
      <c r="AT96" s="217" t="s">
        <v>222</v>
      </c>
      <c r="AU96" s="217" t="s">
        <v>77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143</v>
      </c>
      <c r="BM96" s="217" t="s">
        <v>211</v>
      </c>
    </row>
    <row r="97" s="2" customFormat="1" ht="16.5" customHeight="1">
      <c r="A97" s="40"/>
      <c r="B97" s="41"/>
      <c r="C97" s="258" t="s">
        <v>179</v>
      </c>
      <c r="D97" s="258" t="s">
        <v>222</v>
      </c>
      <c r="E97" s="259" t="s">
        <v>1380</v>
      </c>
      <c r="F97" s="260" t="s">
        <v>1381</v>
      </c>
      <c r="G97" s="261" t="s">
        <v>692</v>
      </c>
      <c r="H97" s="262">
        <v>8</v>
      </c>
      <c r="I97" s="263"/>
      <c r="J97" s="264">
        <f>ROUND(I97*H97,2)</f>
        <v>0</v>
      </c>
      <c r="K97" s="260" t="s">
        <v>19</v>
      </c>
      <c r="L97" s="265"/>
      <c r="M97" s="266" t="s">
        <v>19</v>
      </c>
      <c r="N97" s="267" t="s">
        <v>40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179</v>
      </c>
      <c r="AT97" s="217" t="s">
        <v>222</v>
      </c>
      <c r="AU97" s="217" t="s">
        <v>77</v>
      </c>
      <c r="AY97" s="19" t="s">
        <v>136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77</v>
      </c>
      <c r="BK97" s="218">
        <f>ROUND(I97*H97,2)</f>
        <v>0</v>
      </c>
      <c r="BL97" s="19" t="s">
        <v>143</v>
      </c>
      <c r="BM97" s="217" t="s">
        <v>221</v>
      </c>
    </row>
    <row r="98" s="2" customFormat="1" ht="16.5" customHeight="1">
      <c r="A98" s="40"/>
      <c r="B98" s="41"/>
      <c r="C98" s="258" t="s">
        <v>183</v>
      </c>
      <c r="D98" s="258" t="s">
        <v>222</v>
      </c>
      <c r="E98" s="259" t="s">
        <v>1382</v>
      </c>
      <c r="F98" s="260" t="s">
        <v>1383</v>
      </c>
      <c r="G98" s="261" t="s">
        <v>692</v>
      </c>
      <c r="H98" s="262">
        <v>8</v>
      </c>
      <c r="I98" s="263"/>
      <c r="J98" s="264">
        <f>ROUND(I98*H98,2)</f>
        <v>0</v>
      </c>
      <c r="K98" s="260" t="s">
        <v>19</v>
      </c>
      <c r="L98" s="265"/>
      <c r="M98" s="266" t="s">
        <v>19</v>
      </c>
      <c r="N98" s="267" t="s">
        <v>40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179</v>
      </c>
      <c r="AT98" s="217" t="s">
        <v>222</v>
      </c>
      <c r="AU98" s="217" t="s">
        <v>77</v>
      </c>
      <c r="AY98" s="19" t="s">
        <v>136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77</v>
      </c>
      <c r="BK98" s="218">
        <f>ROUND(I98*H98,2)</f>
        <v>0</v>
      </c>
      <c r="BL98" s="19" t="s">
        <v>143</v>
      </c>
      <c r="BM98" s="217" t="s">
        <v>232</v>
      </c>
    </row>
    <row r="99" s="2" customFormat="1" ht="16.5" customHeight="1">
      <c r="A99" s="40"/>
      <c r="B99" s="41"/>
      <c r="C99" s="258" t="s">
        <v>189</v>
      </c>
      <c r="D99" s="258" t="s">
        <v>222</v>
      </c>
      <c r="E99" s="259" t="s">
        <v>1384</v>
      </c>
      <c r="F99" s="260" t="s">
        <v>1385</v>
      </c>
      <c r="G99" s="261" t="s">
        <v>692</v>
      </c>
      <c r="H99" s="262">
        <v>2</v>
      </c>
      <c r="I99" s="263"/>
      <c r="J99" s="264">
        <f>ROUND(I99*H99,2)</f>
        <v>0</v>
      </c>
      <c r="K99" s="260" t="s">
        <v>19</v>
      </c>
      <c r="L99" s="265"/>
      <c r="M99" s="266" t="s">
        <v>19</v>
      </c>
      <c r="N99" s="267" t="s">
        <v>40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179</v>
      </c>
      <c r="AT99" s="217" t="s">
        <v>222</v>
      </c>
      <c r="AU99" s="217" t="s">
        <v>77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143</v>
      </c>
      <c r="BM99" s="217" t="s">
        <v>239</v>
      </c>
    </row>
    <row r="100" s="2" customFormat="1" ht="16.5" customHeight="1">
      <c r="A100" s="40"/>
      <c r="B100" s="41"/>
      <c r="C100" s="258" t="s">
        <v>197</v>
      </c>
      <c r="D100" s="258" t="s">
        <v>222</v>
      </c>
      <c r="E100" s="259" t="s">
        <v>1386</v>
      </c>
      <c r="F100" s="260" t="s">
        <v>1387</v>
      </c>
      <c r="G100" s="261" t="s">
        <v>692</v>
      </c>
      <c r="H100" s="262">
        <v>1</v>
      </c>
      <c r="I100" s="263"/>
      <c r="J100" s="264">
        <f>ROUND(I100*H100,2)</f>
        <v>0</v>
      </c>
      <c r="K100" s="260" t="s">
        <v>19</v>
      </c>
      <c r="L100" s="265"/>
      <c r="M100" s="266" t="s">
        <v>19</v>
      </c>
      <c r="N100" s="267" t="s">
        <v>40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179</v>
      </c>
      <c r="AT100" s="217" t="s">
        <v>222</v>
      </c>
      <c r="AU100" s="217" t="s">
        <v>77</v>
      </c>
      <c r="AY100" s="19" t="s">
        <v>136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77</v>
      </c>
      <c r="BK100" s="218">
        <f>ROUND(I100*H100,2)</f>
        <v>0</v>
      </c>
      <c r="BL100" s="19" t="s">
        <v>143</v>
      </c>
      <c r="BM100" s="217" t="s">
        <v>243</v>
      </c>
    </row>
    <row r="101" s="2" customFormat="1" ht="16.5" customHeight="1">
      <c r="A101" s="40"/>
      <c r="B101" s="41"/>
      <c r="C101" s="258" t="s">
        <v>202</v>
      </c>
      <c r="D101" s="258" t="s">
        <v>222</v>
      </c>
      <c r="E101" s="259" t="s">
        <v>1388</v>
      </c>
      <c r="F101" s="260" t="s">
        <v>1389</v>
      </c>
      <c r="G101" s="261" t="s">
        <v>692</v>
      </c>
      <c r="H101" s="262">
        <v>2</v>
      </c>
      <c r="I101" s="263"/>
      <c r="J101" s="264">
        <f>ROUND(I101*H101,2)</f>
        <v>0</v>
      </c>
      <c r="K101" s="260" t="s">
        <v>19</v>
      </c>
      <c r="L101" s="265"/>
      <c r="M101" s="266" t="s">
        <v>19</v>
      </c>
      <c r="N101" s="267" t="s">
        <v>40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179</v>
      </c>
      <c r="AT101" s="217" t="s">
        <v>222</v>
      </c>
      <c r="AU101" s="217" t="s">
        <v>77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77</v>
      </c>
      <c r="BK101" s="218">
        <f>ROUND(I101*H101,2)</f>
        <v>0</v>
      </c>
      <c r="BL101" s="19" t="s">
        <v>143</v>
      </c>
      <c r="BM101" s="217" t="s">
        <v>577</v>
      </c>
    </row>
    <row r="102" s="2" customFormat="1" ht="16.5" customHeight="1">
      <c r="A102" s="40"/>
      <c r="B102" s="41"/>
      <c r="C102" s="258" t="s">
        <v>206</v>
      </c>
      <c r="D102" s="258" t="s">
        <v>222</v>
      </c>
      <c r="E102" s="259" t="s">
        <v>1390</v>
      </c>
      <c r="F102" s="260" t="s">
        <v>1391</v>
      </c>
      <c r="G102" s="261" t="s">
        <v>692</v>
      </c>
      <c r="H102" s="262">
        <v>2</v>
      </c>
      <c r="I102" s="263"/>
      <c r="J102" s="264">
        <f>ROUND(I102*H102,2)</f>
        <v>0</v>
      </c>
      <c r="K102" s="260" t="s">
        <v>19</v>
      </c>
      <c r="L102" s="265"/>
      <c r="M102" s="266" t="s">
        <v>19</v>
      </c>
      <c r="N102" s="267" t="s">
        <v>40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179</v>
      </c>
      <c r="AT102" s="217" t="s">
        <v>222</v>
      </c>
      <c r="AU102" s="217" t="s">
        <v>77</v>
      </c>
      <c r="AY102" s="19" t="s">
        <v>136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143</v>
      </c>
      <c r="BM102" s="217" t="s">
        <v>1141</v>
      </c>
    </row>
    <row r="103" s="2" customFormat="1" ht="16.5" customHeight="1">
      <c r="A103" s="40"/>
      <c r="B103" s="41"/>
      <c r="C103" s="258" t="s">
        <v>211</v>
      </c>
      <c r="D103" s="258" t="s">
        <v>222</v>
      </c>
      <c r="E103" s="259" t="s">
        <v>1392</v>
      </c>
      <c r="F103" s="260" t="s">
        <v>1393</v>
      </c>
      <c r="G103" s="261" t="s">
        <v>1005</v>
      </c>
      <c r="H103" s="262">
        <v>1</v>
      </c>
      <c r="I103" s="263"/>
      <c r="J103" s="264">
        <f>ROUND(I103*H103,2)</f>
        <v>0</v>
      </c>
      <c r="K103" s="260" t="s">
        <v>19</v>
      </c>
      <c r="L103" s="265"/>
      <c r="M103" s="266" t="s">
        <v>19</v>
      </c>
      <c r="N103" s="267" t="s">
        <v>40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179</v>
      </c>
      <c r="AT103" s="217" t="s">
        <v>222</v>
      </c>
      <c r="AU103" s="217" t="s">
        <v>77</v>
      </c>
      <c r="AY103" s="19" t="s">
        <v>136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77</v>
      </c>
      <c r="BK103" s="218">
        <f>ROUND(I103*H103,2)</f>
        <v>0</v>
      </c>
      <c r="BL103" s="19" t="s">
        <v>143</v>
      </c>
      <c r="BM103" s="217" t="s">
        <v>1151</v>
      </c>
    </row>
    <row r="104" s="2" customFormat="1" ht="16.5" customHeight="1">
      <c r="A104" s="40"/>
      <c r="B104" s="41"/>
      <c r="C104" s="206" t="s">
        <v>8</v>
      </c>
      <c r="D104" s="206" t="s">
        <v>138</v>
      </c>
      <c r="E104" s="207" t="s">
        <v>1394</v>
      </c>
      <c r="F104" s="208" t="s">
        <v>1395</v>
      </c>
      <c r="G104" s="209" t="s">
        <v>1005</v>
      </c>
      <c r="H104" s="210">
        <v>1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143</v>
      </c>
      <c r="AT104" s="217" t="s">
        <v>138</v>
      </c>
      <c r="AU104" s="217" t="s">
        <v>77</v>
      </c>
      <c r="AY104" s="19" t="s">
        <v>136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143</v>
      </c>
      <c r="BM104" s="217" t="s">
        <v>255</v>
      </c>
    </row>
    <row r="105" s="12" customFormat="1" ht="25.92" customHeight="1">
      <c r="A105" s="12"/>
      <c r="B105" s="190"/>
      <c r="C105" s="191"/>
      <c r="D105" s="192" t="s">
        <v>68</v>
      </c>
      <c r="E105" s="193" t="s">
        <v>1396</v>
      </c>
      <c r="F105" s="193" t="s">
        <v>1397</v>
      </c>
      <c r="G105" s="191"/>
      <c r="H105" s="191"/>
      <c r="I105" s="194"/>
      <c r="J105" s="195">
        <f>BK105</f>
        <v>0</v>
      </c>
      <c r="K105" s="191"/>
      <c r="L105" s="196"/>
      <c r="M105" s="197"/>
      <c r="N105" s="198"/>
      <c r="O105" s="198"/>
      <c r="P105" s="199">
        <f>SUM(P106:P114)</f>
        <v>0</v>
      </c>
      <c r="Q105" s="198"/>
      <c r="R105" s="199">
        <f>SUM(R106:R114)</f>
        <v>0</v>
      </c>
      <c r="S105" s="198"/>
      <c r="T105" s="200">
        <f>SUM(T106:T114)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1" t="s">
        <v>77</v>
      </c>
      <c r="AT105" s="202" t="s">
        <v>68</v>
      </c>
      <c r="AU105" s="202" t="s">
        <v>69</v>
      </c>
      <c r="AY105" s="201" t="s">
        <v>136</v>
      </c>
      <c r="BK105" s="203">
        <f>SUM(BK106:BK114)</f>
        <v>0</v>
      </c>
    </row>
    <row r="106" s="2" customFormat="1" ht="16.5" customHeight="1">
      <c r="A106" s="40"/>
      <c r="B106" s="41"/>
      <c r="C106" s="258" t="s">
        <v>221</v>
      </c>
      <c r="D106" s="258" t="s">
        <v>222</v>
      </c>
      <c r="E106" s="259" t="s">
        <v>1398</v>
      </c>
      <c r="F106" s="260" t="s">
        <v>1399</v>
      </c>
      <c r="G106" s="261" t="s">
        <v>692</v>
      </c>
      <c r="H106" s="262">
        <v>1</v>
      </c>
      <c r="I106" s="263"/>
      <c r="J106" s="264">
        <f>ROUND(I106*H106,2)</f>
        <v>0</v>
      </c>
      <c r="K106" s="260" t="s">
        <v>19</v>
      </c>
      <c r="L106" s="265"/>
      <c r="M106" s="266" t="s">
        <v>19</v>
      </c>
      <c r="N106" s="267" t="s">
        <v>40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179</v>
      </c>
      <c r="AT106" s="217" t="s">
        <v>222</v>
      </c>
      <c r="AU106" s="217" t="s">
        <v>77</v>
      </c>
      <c r="AY106" s="19" t="s">
        <v>136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143</v>
      </c>
      <c r="BM106" s="217" t="s">
        <v>265</v>
      </c>
    </row>
    <row r="107" s="2" customFormat="1" ht="16.5" customHeight="1">
      <c r="A107" s="40"/>
      <c r="B107" s="41"/>
      <c r="C107" s="258" t="s">
        <v>227</v>
      </c>
      <c r="D107" s="258" t="s">
        <v>222</v>
      </c>
      <c r="E107" s="259" t="s">
        <v>1400</v>
      </c>
      <c r="F107" s="260" t="s">
        <v>1401</v>
      </c>
      <c r="G107" s="261" t="s">
        <v>692</v>
      </c>
      <c r="H107" s="262">
        <v>1</v>
      </c>
      <c r="I107" s="263"/>
      <c r="J107" s="264">
        <f>ROUND(I107*H107,2)</f>
        <v>0</v>
      </c>
      <c r="K107" s="260" t="s">
        <v>19</v>
      </c>
      <c r="L107" s="265"/>
      <c r="M107" s="266" t="s">
        <v>19</v>
      </c>
      <c r="N107" s="267" t="s">
        <v>40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179</v>
      </c>
      <c r="AT107" s="217" t="s">
        <v>222</v>
      </c>
      <c r="AU107" s="217" t="s">
        <v>77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143</v>
      </c>
      <c r="BM107" s="217" t="s">
        <v>263</v>
      </c>
    </row>
    <row r="108" s="2" customFormat="1" ht="16.5" customHeight="1">
      <c r="A108" s="40"/>
      <c r="B108" s="41"/>
      <c r="C108" s="258" t="s">
        <v>232</v>
      </c>
      <c r="D108" s="258" t="s">
        <v>222</v>
      </c>
      <c r="E108" s="259" t="s">
        <v>1402</v>
      </c>
      <c r="F108" s="260" t="s">
        <v>1381</v>
      </c>
      <c r="G108" s="261" t="s">
        <v>692</v>
      </c>
      <c r="H108" s="262">
        <v>3</v>
      </c>
      <c r="I108" s="263"/>
      <c r="J108" s="264">
        <f>ROUND(I108*H108,2)</f>
        <v>0</v>
      </c>
      <c r="K108" s="260" t="s">
        <v>19</v>
      </c>
      <c r="L108" s="265"/>
      <c r="M108" s="266" t="s">
        <v>19</v>
      </c>
      <c r="N108" s="267" t="s">
        <v>40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179</v>
      </c>
      <c r="AT108" s="217" t="s">
        <v>222</v>
      </c>
      <c r="AU108" s="217" t="s">
        <v>77</v>
      </c>
      <c r="AY108" s="19" t="s">
        <v>136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77</v>
      </c>
      <c r="BK108" s="218">
        <f>ROUND(I108*H108,2)</f>
        <v>0</v>
      </c>
      <c r="BL108" s="19" t="s">
        <v>143</v>
      </c>
      <c r="BM108" s="217" t="s">
        <v>268</v>
      </c>
    </row>
    <row r="109" s="2" customFormat="1" ht="16.5" customHeight="1">
      <c r="A109" s="40"/>
      <c r="B109" s="41"/>
      <c r="C109" s="258" t="s">
        <v>236</v>
      </c>
      <c r="D109" s="258" t="s">
        <v>222</v>
      </c>
      <c r="E109" s="259" t="s">
        <v>1403</v>
      </c>
      <c r="F109" s="260" t="s">
        <v>1383</v>
      </c>
      <c r="G109" s="261" t="s">
        <v>692</v>
      </c>
      <c r="H109" s="262">
        <v>3</v>
      </c>
      <c r="I109" s="263"/>
      <c r="J109" s="264">
        <f>ROUND(I109*H109,2)</f>
        <v>0</v>
      </c>
      <c r="K109" s="260" t="s">
        <v>19</v>
      </c>
      <c r="L109" s="265"/>
      <c r="M109" s="266" t="s">
        <v>19</v>
      </c>
      <c r="N109" s="267" t="s">
        <v>40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179</v>
      </c>
      <c r="AT109" s="217" t="s">
        <v>222</v>
      </c>
      <c r="AU109" s="217" t="s">
        <v>77</v>
      </c>
      <c r="AY109" s="19" t="s">
        <v>136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77</v>
      </c>
      <c r="BK109" s="218">
        <f>ROUND(I109*H109,2)</f>
        <v>0</v>
      </c>
      <c r="BL109" s="19" t="s">
        <v>143</v>
      </c>
      <c r="BM109" s="217" t="s">
        <v>273</v>
      </c>
    </row>
    <row r="110" s="2" customFormat="1" ht="16.5" customHeight="1">
      <c r="A110" s="40"/>
      <c r="B110" s="41"/>
      <c r="C110" s="258" t="s">
        <v>239</v>
      </c>
      <c r="D110" s="258" t="s">
        <v>222</v>
      </c>
      <c r="E110" s="259" t="s">
        <v>1404</v>
      </c>
      <c r="F110" s="260" t="s">
        <v>1385</v>
      </c>
      <c r="G110" s="261" t="s">
        <v>692</v>
      </c>
      <c r="H110" s="262">
        <v>1</v>
      </c>
      <c r="I110" s="263"/>
      <c r="J110" s="264">
        <f>ROUND(I110*H110,2)</f>
        <v>0</v>
      </c>
      <c r="K110" s="260" t="s">
        <v>19</v>
      </c>
      <c r="L110" s="265"/>
      <c r="M110" s="266" t="s">
        <v>19</v>
      </c>
      <c r="N110" s="267" t="s">
        <v>40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179</v>
      </c>
      <c r="AT110" s="217" t="s">
        <v>222</v>
      </c>
      <c r="AU110" s="217" t="s">
        <v>77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143</v>
      </c>
      <c r="BM110" s="217" t="s">
        <v>277</v>
      </c>
    </row>
    <row r="111" s="2" customFormat="1" ht="16.5" customHeight="1">
      <c r="A111" s="40"/>
      <c r="B111" s="41"/>
      <c r="C111" s="258" t="s">
        <v>7</v>
      </c>
      <c r="D111" s="258" t="s">
        <v>222</v>
      </c>
      <c r="E111" s="259" t="s">
        <v>1405</v>
      </c>
      <c r="F111" s="260" t="s">
        <v>1387</v>
      </c>
      <c r="G111" s="261" t="s">
        <v>692</v>
      </c>
      <c r="H111" s="262">
        <v>1</v>
      </c>
      <c r="I111" s="263"/>
      <c r="J111" s="264">
        <f>ROUND(I111*H111,2)</f>
        <v>0</v>
      </c>
      <c r="K111" s="260" t="s">
        <v>19</v>
      </c>
      <c r="L111" s="265"/>
      <c r="M111" s="266" t="s">
        <v>19</v>
      </c>
      <c r="N111" s="267" t="s">
        <v>40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179</v>
      </c>
      <c r="AT111" s="217" t="s">
        <v>222</v>
      </c>
      <c r="AU111" s="217" t="s">
        <v>77</v>
      </c>
      <c r="AY111" s="19" t="s">
        <v>136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77</v>
      </c>
      <c r="BK111" s="218">
        <f>ROUND(I111*H111,2)</f>
        <v>0</v>
      </c>
      <c r="BL111" s="19" t="s">
        <v>143</v>
      </c>
      <c r="BM111" s="217" t="s">
        <v>1217</v>
      </c>
    </row>
    <row r="112" s="2" customFormat="1" ht="16.5" customHeight="1">
      <c r="A112" s="40"/>
      <c r="B112" s="41"/>
      <c r="C112" s="258" t="s">
        <v>243</v>
      </c>
      <c r="D112" s="258" t="s">
        <v>222</v>
      </c>
      <c r="E112" s="259" t="s">
        <v>1406</v>
      </c>
      <c r="F112" s="260" t="s">
        <v>1391</v>
      </c>
      <c r="G112" s="261" t="s">
        <v>692</v>
      </c>
      <c r="H112" s="262">
        <v>1</v>
      </c>
      <c r="I112" s="263"/>
      <c r="J112" s="264">
        <f>ROUND(I112*H112,2)</f>
        <v>0</v>
      </c>
      <c r="K112" s="260" t="s">
        <v>19</v>
      </c>
      <c r="L112" s="265"/>
      <c r="M112" s="266" t="s">
        <v>19</v>
      </c>
      <c r="N112" s="267" t="s">
        <v>40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179</v>
      </c>
      <c r="AT112" s="217" t="s">
        <v>222</v>
      </c>
      <c r="AU112" s="217" t="s">
        <v>77</v>
      </c>
      <c r="AY112" s="19" t="s">
        <v>136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77</v>
      </c>
      <c r="BK112" s="218">
        <f>ROUND(I112*H112,2)</f>
        <v>0</v>
      </c>
      <c r="BL112" s="19" t="s">
        <v>143</v>
      </c>
      <c r="BM112" s="217" t="s">
        <v>281</v>
      </c>
    </row>
    <row r="113" s="2" customFormat="1" ht="16.5" customHeight="1">
      <c r="A113" s="40"/>
      <c r="B113" s="41"/>
      <c r="C113" s="258" t="s">
        <v>1127</v>
      </c>
      <c r="D113" s="258" t="s">
        <v>222</v>
      </c>
      <c r="E113" s="259" t="s">
        <v>1407</v>
      </c>
      <c r="F113" s="260" t="s">
        <v>1393</v>
      </c>
      <c r="G113" s="261" t="s">
        <v>1005</v>
      </c>
      <c r="H113" s="262">
        <v>1</v>
      </c>
      <c r="I113" s="263"/>
      <c r="J113" s="264">
        <f>ROUND(I113*H113,2)</f>
        <v>0</v>
      </c>
      <c r="K113" s="260" t="s">
        <v>19</v>
      </c>
      <c r="L113" s="265"/>
      <c r="M113" s="266" t="s">
        <v>19</v>
      </c>
      <c r="N113" s="267" t="s">
        <v>40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179</v>
      </c>
      <c r="AT113" s="217" t="s">
        <v>222</v>
      </c>
      <c r="AU113" s="217" t="s">
        <v>77</v>
      </c>
      <c r="AY113" s="19" t="s">
        <v>136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143</v>
      </c>
      <c r="BM113" s="217" t="s">
        <v>286</v>
      </c>
    </row>
    <row r="114" s="2" customFormat="1" ht="16.5" customHeight="1">
      <c r="A114" s="40"/>
      <c r="B114" s="41"/>
      <c r="C114" s="206" t="s">
        <v>577</v>
      </c>
      <c r="D114" s="206" t="s">
        <v>138</v>
      </c>
      <c r="E114" s="207" t="s">
        <v>1408</v>
      </c>
      <c r="F114" s="208" t="s">
        <v>1395</v>
      </c>
      <c r="G114" s="209" t="s">
        <v>1005</v>
      </c>
      <c r="H114" s="210">
        <v>1</v>
      </c>
      <c r="I114" s="211"/>
      <c r="J114" s="212">
        <f>ROUND(I114*H114,2)</f>
        <v>0</v>
      </c>
      <c r="K114" s="208" t="s">
        <v>19</v>
      </c>
      <c r="L114" s="46"/>
      <c r="M114" s="213" t="s">
        <v>19</v>
      </c>
      <c r="N114" s="214" t="s">
        <v>40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143</v>
      </c>
      <c r="AT114" s="217" t="s">
        <v>138</v>
      </c>
      <c r="AU114" s="217" t="s">
        <v>77</v>
      </c>
      <c r="AY114" s="19" t="s">
        <v>136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77</v>
      </c>
      <c r="BK114" s="218">
        <f>ROUND(I114*H114,2)</f>
        <v>0</v>
      </c>
      <c r="BL114" s="19" t="s">
        <v>143</v>
      </c>
      <c r="BM114" s="217" t="s">
        <v>291</v>
      </c>
    </row>
    <row r="115" s="12" customFormat="1" ht="25.92" customHeight="1">
      <c r="A115" s="12"/>
      <c r="B115" s="190"/>
      <c r="C115" s="191"/>
      <c r="D115" s="192" t="s">
        <v>68</v>
      </c>
      <c r="E115" s="193" t="s">
        <v>1409</v>
      </c>
      <c r="F115" s="193" t="s">
        <v>1410</v>
      </c>
      <c r="G115" s="191"/>
      <c r="H115" s="191"/>
      <c r="I115" s="194"/>
      <c r="J115" s="195">
        <f>BK115</f>
        <v>0</v>
      </c>
      <c r="K115" s="191"/>
      <c r="L115" s="196"/>
      <c r="M115" s="197"/>
      <c r="N115" s="198"/>
      <c r="O115" s="198"/>
      <c r="P115" s="199">
        <f>SUM(P116:P123)</f>
        <v>0</v>
      </c>
      <c r="Q115" s="198"/>
      <c r="R115" s="199">
        <f>SUM(R116:R123)</f>
        <v>0</v>
      </c>
      <c r="S115" s="198"/>
      <c r="T115" s="200">
        <f>SUM(T116:T123)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1" t="s">
        <v>77</v>
      </c>
      <c r="AT115" s="202" t="s">
        <v>68</v>
      </c>
      <c r="AU115" s="202" t="s">
        <v>69</v>
      </c>
      <c r="AY115" s="201" t="s">
        <v>136</v>
      </c>
      <c r="BK115" s="203">
        <f>SUM(BK116:BK123)</f>
        <v>0</v>
      </c>
    </row>
    <row r="116" s="2" customFormat="1" ht="16.5" customHeight="1">
      <c r="A116" s="40"/>
      <c r="B116" s="41"/>
      <c r="C116" s="258" t="s">
        <v>1136</v>
      </c>
      <c r="D116" s="258" t="s">
        <v>222</v>
      </c>
      <c r="E116" s="259" t="s">
        <v>1411</v>
      </c>
      <c r="F116" s="260" t="s">
        <v>1412</v>
      </c>
      <c r="G116" s="261" t="s">
        <v>692</v>
      </c>
      <c r="H116" s="262">
        <v>1</v>
      </c>
      <c r="I116" s="263"/>
      <c r="J116" s="264">
        <f>ROUND(I116*H116,2)</f>
        <v>0</v>
      </c>
      <c r="K116" s="260" t="s">
        <v>19</v>
      </c>
      <c r="L116" s="265"/>
      <c r="M116" s="266" t="s">
        <v>19</v>
      </c>
      <c r="N116" s="267" t="s">
        <v>40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179</v>
      </c>
      <c r="AT116" s="217" t="s">
        <v>222</v>
      </c>
      <c r="AU116" s="217" t="s">
        <v>77</v>
      </c>
      <c r="AY116" s="19" t="s">
        <v>136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77</v>
      </c>
      <c r="BK116" s="218">
        <f>ROUND(I116*H116,2)</f>
        <v>0</v>
      </c>
      <c r="BL116" s="19" t="s">
        <v>143</v>
      </c>
      <c r="BM116" s="217" t="s">
        <v>1254</v>
      </c>
    </row>
    <row r="117" s="2" customFormat="1" ht="16.5" customHeight="1">
      <c r="A117" s="40"/>
      <c r="B117" s="41"/>
      <c r="C117" s="258" t="s">
        <v>1141</v>
      </c>
      <c r="D117" s="258" t="s">
        <v>222</v>
      </c>
      <c r="E117" s="259" t="s">
        <v>1413</v>
      </c>
      <c r="F117" s="260" t="s">
        <v>1414</v>
      </c>
      <c r="G117" s="261" t="s">
        <v>692</v>
      </c>
      <c r="H117" s="262">
        <v>1</v>
      </c>
      <c r="I117" s="263"/>
      <c r="J117" s="264">
        <f>ROUND(I117*H117,2)</f>
        <v>0</v>
      </c>
      <c r="K117" s="260" t="s">
        <v>19</v>
      </c>
      <c r="L117" s="265"/>
      <c r="M117" s="266" t="s">
        <v>19</v>
      </c>
      <c r="N117" s="267" t="s">
        <v>40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179</v>
      </c>
      <c r="AT117" s="217" t="s">
        <v>222</v>
      </c>
      <c r="AU117" s="217" t="s">
        <v>77</v>
      </c>
      <c r="AY117" s="19" t="s">
        <v>136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143</v>
      </c>
      <c r="BM117" s="217" t="s">
        <v>1264</v>
      </c>
    </row>
    <row r="118" s="2" customFormat="1" ht="16.5" customHeight="1">
      <c r="A118" s="40"/>
      <c r="B118" s="41"/>
      <c r="C118" s="258" t="s">
        <v>1146</v>
      </c>
      <c r="D118" s="258" t="s">
        <v>222</v>
      </c>
      <c r="E118" s="259" t="s">
        <v>1415</v>
      </c>
      <c r="F118" s="260" t="s">
        <v>1377</v>
      </c>
      <c r="G118" s="261" t="s">
        <v>692</v>
      </c>
      <c r="H118" s="262">
        <v>3</v>
      </c>
      <c r="I118" s="263"/>
      <c r="J118" s="264">
        <f>ROUND(I118*H118,2)</f>
        <v>0</v>
      </c>
      <c r="K118" s="260" t="s">
        <v>19</v>
      </c>
      <c r="L118" s="265"/>
      <c r="M118" s="266" t="s">
        <v>19</v>
      </c>
      <c r="N118" s="267" t="s">
        <v>40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179</v>
      </c>
      <c r="AT118" s="217" t="s">
        <v>222</v>
      </c>
      <c r="AU118" s="217" t="s">
        <v>77</v>
      </c>
      <c r="AY118" s="19" t="s">
        <v>136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77</v>
      </c>
      <c r="BK118" s="218">
        <f>ROUND(I118*H118,2)</f>
        <v>0</v>
      </c>
      <c r="BL118" s="19" t="s">
        <v>143</v>
      </c>
      <c r="BM118" s="217" t="s">
        <v>1416</v>
      </c>
    </row>
    <row r="119" s="2" customFormat="1" ht="16.5" customHeight="1">
      <c r="A119" s="40"/>
      <c r="B119" s="41"/>
      <c r="C119" s="258" t="s">
        <v>1151</v>
      </c>
      <c r="D119" s="258" t="s">
        <v>222</v>
      </c>
      <c r="E119" s="259" t="s">
        <v>1417</v>
      </c>
      <c r="F119" s="260" t="s">
        <v>1418</v>
      </c>
      <c r="G119" s="261" t="s">
        <v>692</v>
      </c>
      <c r="H119" s="262">
        <v>6</v>
      </c>
      <c r="I119" s="263"/>
      <c r="J119" s="264">
        <f>ROUND(I119*H119,2)</f>
        <v>0</v>
      </c>
      <c r="K119" s="260" t="s">
        <v>19</v>
      </c>
      <c r="L119" s="265"/>
      <c r="M119" s="266" t="s">
        <v>19</v>
      </c>
      <c r="N119" s="267" t="s">
        <v>40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179</v>
      </c>
      <c r="AT119" s="217" t="s">
        <v>222</v>
      </c>
      <c r="AU119" s="217" t="s">
        <v>77</v>
      </c>
      <c r="AY119" s="19" t="s">
        <v>136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77</v>
      </c>
      <c r="BK119" s="218">
        <f>ROUND(I119*H119,2)</f>
        <v>0</v>
      </c>
      <c r="BL119" s="19" t="s">
        <v>143</v>
      </c>
      <c r="BM119" s="217" t="s">
        <v>1419</v>
      </c>
    </row>
    <row r="120" s="2" customFormat="1" ht="16.5" customHeight="1">
      <c r="A120" s="40"/>
      <c r="B120" s="41"/>
      <c r="C120" s="258" t="s">
        <v>250</v>
      </c>
      <c r="D120" s="258" t="s">
        <v>222</v>
      </c>
      <c r="E120" s="259" t="s">
        <v>1420</v>
      </c>
      <c r="F120" s="260" t="s">
        <v>1421</v>
      </c>
      <c r="G120" s="261" t="s">
        <v>692</v>
      </c>
      <c r="H120" s="262">
        <v>6</v>
      </c>
      <c r="I120" s="263"/>
      <c r="J120" s="264">
        <f>ROUND(I120*H120,2)</f>
        <v>0</v>
      </c>
      <c r="K120" s="260" t="s">
        <v>19</v>
      </c>
      <c r="L120" s="265"/>
      <c r="M120" s="266" t="s">
        <v>19</v>
      </c>
      <c r="N120" s="267" t="s">
        <v>40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179</v>
      </c>
      <c r="AT120" s="217" t="s">
        <v>222</v>
      </c>
      <c r="AU120" s="217" t="s">
        <v>77</v>
      </c>
      <c r="AY120" s="19" t="s">
        <v>136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77</v>
      </c>
      <c r="BK120" s="218">
        <f>ROUND(I120*H120,2)</f>
        <v>0</v>
      </c>
      <c r="BL120" s="19" t="s">
        <v>143</v>
      </c>
      <c r="BM120" s="217" t="s">
        <v>1422</v>
      </c>
    </row>
    <row r="121" s="2" customFormat="1" ht="16.5" customHeight="1">
      <c r="A121" s="40"/>
      <c r="B121" s="41"/>
      <c r="C121" s="258" t="s">
        <v>255</v>
      </c>
      <c r="D121" s="258" t="s">
        <v>222</v>
      </c>
      <c r="E121" s="259" t="s">
        <v>1423</v>
      </c>
      <c r="F121" s="260" t="s">
        <v>1424</v>
      </c>
      <c r="G121" s="261" t="s">
        <v>692</v>
      </c>
      <c r="H121" s="262">
        <v>1</v>
      </c>
      <c r="I121" s="263"/>
      <c r="J121" s="264">
        <f>ROUND(I121*H121,2)</f>
        <v>0</v>
      </c>
      <c r="K121" s="260" t="s">
        <v>19</v>
      </c>
      <c r="L121" s="265"/>
      <c r="M121" s="266" t="s">
        <v>19</v>
      </c>
      <c r="N121" s="267" t="s">
        <v>40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179</v>
      </c>
      <c r="AT121" s="217" t="s">
        <v>222</v>
      </c>
      <c r="AU121" s="217" t="s">
        <v>77</v>
      </c>
      <c r="AY121" s="19" t="s">
        <v>136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77</v>
      </c>
      <c r="BK121" s="218">
        <f>ROUND(I121*H121,2)</f>
        <v>0</v>
      </c>
      <c r="BL121" s="19" t="s">
        <v>143</v>
      </c>
      <c r="BM121" s="217" t="s">
        <v>1425</v>
      </c>
    </row>
    <row r="122" s="2" customFormat="1" ht="16.5" customHeight="1">
      <c r="A122" s="40"/>
      <c r="B122" s="41"/>
      <c r="C122" s="258" t="s">
        <v>260</v>
      </c>
      <c r="D122" s="258" t="s">
        <v>222</v>
      </c>
      <c r="E122" s="259" t="s">
        <v>1426</v>
      </c>
      <c r="F122" s="260" t="s">
        <v>1393</v>
      </c>
      <c r="G122" s="261" t="s">
        <v>1005</v>
      </c>
      <c r="H122" s="262">
        <v>1</v>
      </c>
      <c r="I122" s="263"/>
      <c r="J122" s="264">
        <f>ROUND(I122*H122,2)</f>
        <v>0</v>
      </c>
      <c r="K122" s="260" t="s">
        <v>19</v>
      </c>
      <c r="L122" s="265"/>
      <c r="M122" s="266" t="s">
        <v>19</v>
      </c>
      <c r="N122" s="267" t="s">
        <v>40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179</v>
      </c>
      <c r="AT122" s="217" t="s">
        <v>222</v>
      </c>
      <c r="AU122" s="217" t="s">
        <v>77</v>
      </c>
      <c r="AY122" s="19" t="s">
        <v>136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143</v>
      </c>
      <c r="BM122" s="217" t="s">
        <v>1427</v>
      </c>
    </row>
    <row r="123" s="2" customFormat="1" ht="16.5" customHeight="1">
      <c r="A123" s="40"/>
      <c r="B123" s="41"/>
      <c r="C123" s="206" t="s">
        <v>265</v>
      </c>
      <c r="D123" s="206" t="s">
        <v>138</v>
      </c>
      <c r="E123" s="207" t="s">
        <v>1428</v>
      </c>
      <c r="F123" s="208" t="s">
        <v>1395</v>
      </c>
      <c r="G123" s="209" t="s">
        <v>1005</v>
      </c>
      <c r="H123" s="210">
        <v>1</v>
      </c>
      <c r="I123" s="211"/>
      <c r="J123" s="212">
        <f>ROUND(I123*H123,2)</f>
        <v>0</v>
      </c>
      <c r="K123" s="208" t="s">
        <v>19</v>
      </c>
      <c r="L123" s="46"/>
      <c r="M123" s="213" t="s">
        <v>19</v>
      </c>
      <c r="N123" s="214" t="s">
        <v>40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143</v>
      </c>
      <c r="AT123" s="217" t="s">
        <v>138</v>
      </c>
      <c r="AU123" s="217" t="s">
        <v>77</v>
      </c>
      <c r="AY123" s="19" t="s">
        <v>136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77</v>
      </c>
      <c r="BK123" s="218">
        <f>ROUND(I123*H123,2)</f>
        <v>0</v>
      </c>
      <c r="BL123" s="19" t="s">
        <v>143</v>
      </c>
      <c r="BM123" s="217" t="s">
        <v>1429</v>
      </c>
    </row>
    <row r="124" s="12" customFormat="1" ht="25.92" customHeight="1">
      <c r="A124" s="12"/>
      <c r="B124" s="190"/>
      <c r="C124" s="191"/>
      <c r="D124" s="192" t="s">
        <v>68</v>
      </c>
      <c r="E124" s="193" t="s">
        <v>1430</v>
      </c>
      <c r="F124" s="193" t="s">
        <v>1431</v>
      </c>
      <c r="G124" s="191"/>
      <c r="H124" s="191"/>
      <c r="I124" s="194"/>
      <c r="J124" s="195">
        <f>BK124</f>
        <v>0</v>
      </c>
      <c r="K124" s="191"/>
      <c r="L124" s="196"/>
      <c r="M124" s="197"/>
      <c r="N124" s="198"/>
      <c r="O124" s="198"/>
      <c r="P124" s="199">
        <f>SUM(P125:P136)</f>
        <v>0</v>
      </c>
      <c r="Q124" s="198"/>
      <c r="R124" s="199">
        <f>SUM(R125:R136)</f>
        <v>0</v>
      </c>
      <c r="S124" s="198"/>
      <c r="T124" s="200">
        <f>SUM(T125:T136)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77</v>
      </c>
      <c r="AT124" s="202" t="s">
        <v>68</v>
      </c>
      <c r="AU124" s="202" t="s">
        <v>69</v>
      </c>
      <c r="AY124" s="201" t="s">
        <v>136</v>
      </c>
      <c r="BK124" s="203">
        <f>SUM(BK125:BK136)</f>
        <v>0</v>
      </c>
    </row>
    <row r="125" s="2" customFormat="1" ht="16.5" customHeight="1">
      <c r="A125" s="40"/>
      <c r="B125" s="41"/>
      <c r="C125" s="258" t="s">
        <v>270</v>
      </c>
      <c r="D125" s="258" t="s">
        <v>222</v>
      </c>
      <c r="E125" s="259" t="s">
        <v>1432</v>
      </c>
      <c r="F125" s="260" t="s">
        <v>1433</v>
      </c>
      <c r="G125" s="261" t="s">
        <v>692</v>
      </c>
      <c r="H125" s="262">
        <v>1</v>
      </c>
      <c r="I125" s="263"/>
      <c r="J125" s="264">
        <f>ROUND(I125*H125,2)</f>
        <v>0</v>
      </c>
      <c r="K125" s="260" t="s">
        <v>19</v>
      </c>
      <c r="L125" s="265"/>
      <c r="M125" s="266" t="s">
        <v>19</v>
      </c>
      <c r="N125" s="267" t="s">
        <v>40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179</v>
      </c>
      <c r="AT125" s="217" t="s">
        <v>222</v>
      </c>
      <c r="AU125" s="217" t="s">
        <v>77</v>
      </c>
      <c r="AY125" s="19" t="s">
        <v>136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143</v>
      </c>
      <c r="BM125" s="217" t="s">
        <v>294</v>
      </c>
    </row>
    <row r="126" s="2" customFormat="1" ht="16.5" customHeight="1">
      <c r="A126" s="40"/>
      <c r="B126" s="41"/>
      <c r="C126" s="258" t="s">
        <v>263</v>
      </c>
      <c r="D126" s="258" t="s">
        <v>222</v>
      </c>
      <c r="E126" s="259" t="s">
        <v>1434</v>
      </c>
      <c r="F126" s="260" t="s">
        <v>1435</v>
      </c>
      <c r="G126" s="261" t="s">
        <v>692</v>
      </c>
      <c r="H126" s="262">
        <v>3</v>
      </c>
      <c r="I126" s="263"/>
      <c r="J126" s="264">
        <f>ROUND(I126*H126,2)</f>
        <v>0</v>
      </c>
      <c r="K126" s="260" t="s">
        <v>19</v>
      </c>
      <c r="L126" s="265"/>
      <c r="M126" s="266" t="s">
        <v>19</v>
      </c>
      <c r="N126" s="267" t="s">
        <v>40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179</v>
      </c>
      <c r="AT126" s="217" t="s">
        <v>222</v>
      </c>
      <c r="AU126" s="217" t="s">
        <v>77</v>
      </c>
      <c r="AY126" s="19" t="s">
        <v>136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77</v>
      </c>
      <c r="BK126" s="218">
        <f>ROUND(I126*H126,2)</f>
        <v>0</v>
      </c>
      <c r="BL126" s="19" t="s">
        <v>143</v>
      </c>
      <c r="BM126" s="217" t="s">
        <v>304</v>
      </c>
    </row>
    <row r="127" s="2" customFormat="1" ht="16.5" customHeight="1">
      <c r="A127" s="40"/>
      <c r="B127" s="41"/>
      <c r="C127" s="258" t="s">
        <v>1183</v>
      </c>
      <c r="D127" s="258" t="s">
        <v>222</v>
      </c>
      <c r="E127" s="259" t="s">
        <v>1436</v>
      </c>
      <c r="F127" s="260" t="s">
        <v>1437</v>
      </c>
      <c r="G127" s="261" t="s">
        <v>692</v>
      </c>
      <c r="H127" s="262">
        <v>1</v>
      </c>
      <c r="I127" s="263"/>
      <c r="J127" s="264">
        <f>ROUND(I127*H127,2)</f>
        <v>0</v>
      </c>
      <c r="K127" s="260" t="s">
        <v>19</v>
      </c>
      <c r="L127" s="265"/>
      <c r="M127" s="266" t="s">
        <v>19</v>
      </c>
      <c r="N127" s="267" t="s">
        <v>40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179</v>
      </c>
      <c r="AT127" s="217" t="s">
        <v>222</v>
      </c>
      <c r="AU127" s="217" t="s">
        <v>77</v>
      </c>
      <c r="AY127" s="19" t="s">
        <v>136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77</v>
      </c>
      <c r="BK127" s="218">
        <f>ROUND(I127*H127,2)</f>
        <v>0</v>
      </c>
      <c r="BL127" s="19" t="s">
        <v>143</v>
      </c>
      <c r="BM127" s="217" t="s">
        <v>311</v>
      </c>
    </row>
    <row r="128" s="2" customFormat="1" ht="16.5" customHeight="1">
      <c r="A128" s="40"/>
      <c r="B128" s="41"/>
      <c r="C128" s="258" t="s">
        <v>268</v>
      </c>
      <c r="D128" s="258" t="s">
        <v>222</v>
      </c>
      <c r="E128" s="259" t="s">
        <v>1438</v>
      </c>
      <c r="F128" s="260" t="s">
        <v>1439</v>
      </c>
      <c r="G128" s="261" t="s">
        <v>692</v>
      </c>
      <c r="H128" s="262">
        <v>1</v>
      </c>
      <c r="I128" s="263"/>
      <c r="J128" s="264">
        <f>ROUND(I128*H128,2)</f>
        <v>0</v>
      </c>
      <c r="K128" s="260" t="s">
        <v>19</v>
      </c>
      <c r="L128" s="265"/>
      <c r="M128" s="266" t="s">
        <v>19</v>
      </c>
      <c r="N128" s="267" t="s">
        <v>40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179</v>
      </c>
      <c r="AT128" s="217" t="s">
        <v>222</v>
      </c>
      <c r="AU128" s="217" t="s">
        <v>77</v>
      </c>
      <c r="AY128" s="19" t="s">
        <v>136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77</v>
      </c>
      <c r="BK128" s="218">
        <f>ROUND(I128*H128,2)</f>
        <v>0</v>
      </c>
      <c r="BL128" s="19" t="s">
        <v>143</v>
      </c>
      <c r="BM128" s="217" t="s">
        <v>320</v>
      </c>
    </row>
    <row r="129" s="2" customFormat="1" ht="16.5" customHeight="1">
      <c r="A129" s="40"/>
      <c r="B129" s="41"/>
      <c r="C129" s="258" t="s">
        <v>283</v>
      </c>
      <c r="D129" s="258" t="s">
        <v>222</v>
      </c>
      <c r="E129" s="259" t="s">
        <v>1440</v>
      </c>
      <c r="F129" s="260" t="s">
        <v>1441</v>
      </c>
      <c r="G129" s="261" t="s">
        <v>692</v>
      </c>
      <c r="H129" s="262">
        <v>4</v>
      </c>
      <c r="I129" s="263"/>
      <c r="J129" s="264">
        <f>ROUND(I129*H129,2)</f>
        <v>0</v>
      </c>
      <c r="K129" s="260" t="s">
        <v>19</v>
      </c>
      <c r="L129" s="265"/>
      <c r="M129" s="266" t="s">
        <v>19</v>
      </c>
      <c r="N129" s="267" t="s">
        <v>40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179</v>
      </c>
      <c r="AT129" s="217" t="s">
        <v>222</v>
      </c>
      <c r="AU129" s="217" t="s">
        <v>77</v>
      </c>
      <c r="AY129" s="19" t="s">
        <v>136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143</v>
      </c>
      <c r="BM129" s="217" t="s">
        <v>333</v>
      </c>
    </row>
    <row r="130" s="2" customFormat="1" ht="16.5" customHeight="1">
      <c r="A130" s="40"/>
      <c r="B130" s="41"/>
      <c r="C130" s="258" t="s">
        <v>273</v>
      </c>
      <c r="D130" s="258" t="s">
        <v>222</v>
      </c>
      <c r="E130" s="259" t="s">
        <v>1442</v>
      </c>
      <c r="F130" s="260" t="s">
        <v>1443</v>
      </c>
      <c r="G130" s="261" t="s">
        <v>692</v>
      </c>
      <c r="H130" s="262">
        <v>2</v>
      </c>
      <c r="I130" s="263"/>
      <c r="J130" s="264">
        <f>ROUND(I130*H130,2)</f>
        <v>0</v>
      </c>
      <c r="K130" s="260" t="s">
        <v>19</v>
      </c>
      <c r="L130" s="265"/>
      <c r="M130" s="266" t="s">
        <v>19</v>
      </c>
      <c r="N130" s="267" t="s">
        <v>40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179</v>
      </c>
      <c r="AT130" s="217" t="s">
        <v>222</v>
      </c>
      <c r="AU130" s="217" t="s">
        <v>77</v>
      </c>
      <c r="AY130" s="19" t="s">
        <v>136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77</v>
      </c>
      <c r="BK130" s="218">
        <f>ROUND(I130*H130,2)</f>
        <v>0</v>
      </c>
      <c r="BL130" s="19" t="s">
        <v>143</v>
      </c>
      <c r="BM130" s="217" t="s">
        <v>345</v>
      </c>
    </row>
    <row r="131" s="2" customFormat="1" ht="16.5" customHeight="1">
      <c r="A131" s="40"/>
      <c r="B131" s="41"/>
      <c r="C131" s="258" t="s">
        <v>1201</v>
      </c>
      <c r="D131" s="258" t="s">
        <v>222</v>
      </c>
      <c r="E131" s="259" t="s">
        <v>1444</v>
      </c>
      <c r="F131" s="260" t="s">
        <v>1445</v>
      </c>
      <c r="G131" s="261" t="s">
        <v>692</v>
      </c>
      <c r="H131" s="262">
        <v>1</v>
      </c>
      <c r="I131" s="263"/>
      <c r="J131" s="264">
        <f>ROUND(I131*H131,2)</f>
        <v>0</v>
      </c>
      <c r="K131" s="260" t="s">
        <v>19</v>
      </c>
      <c r="L131" s="265"/>
      <c r="M131" s="266" t="s">
        <v>19</v>
      </c>
      <c r="N131" s="267" t="s">
        <v>40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179</v>
      </c>
      <c r="AT131" s="217" t="s">
        <v>222</v>
      </c>
      <c r="AU131" s="217" t="s">
        <v>77</v>
      </c>
      <c r="AY131" s="19" t="s">
        <v>136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77</v>
      </c>
      <c r="BK131" s="218">
        <f>ROUND(I131*H131,2)</f>
        <v>0</v>
      </c>
      <c r="BL131" s="19" t="s">
        <v>143</v>
      </c>
      <c r="BM131" s="217" t="s">
        <v>355</v>
      </c>
    </row>
    <row r="132" s="2" customFormat="1" ht="16.5" customHeight="1">
      <c r="A132" s="40"/>
      <c r="B132" s="41"/>
      <c r="C132" s="258" t="s">
        <v>277</v>
      </c>
      <c r="D132" s="258" t="s">
        <v>222</v>
      </c>
      <c r="E132" s="259" t="s">
        <v>1446</v>
      </c>
      <c r="F132" s="260" t="s">
        <v>1447</v>
      </c>
      <c r="G132" s="261" t="s">
        <v>692</v>
      </c>
      <c r="H132" s="262">
        <v>1</v>
      </c>
      <c r="I132" s="263"/>
      <c r="J132" s="264">
        <f>ROUND(I132*H132,2)</f>
        <v>0</v>
      </c>
      <c r="K132" s="260" t="s">
        <v>19</v>
      </c>
      <c r="L132" s="265"/>
      <c r="M132" s="266" t="s">
        <v>19</v>
      </c>
      <c r="N132" s="267" t="s">
        <v>40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179</v>
      </c>
      <c r="AT132" s="217" t="s">
        <v>222</v>
      </c>
      <c r="AU132" s="217" t="s">
        <v>77</v>
      </c>
      <c r="AY132" s="19" t="s">
        <v>136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77</v>
      </c>
      <c r="BK132" s="218">
        <f>ROUND(I132*H132,2)</f>
        <v>0</v>
      </c>
      <c r="BL132" s="19" t="s">
        <v>143</v>
      </c>
      <c r="BM132" s="217" t="s">
        <v>1448</v>
      </c>
    </row>
    <row r="133" s="2" customFormat="1" ht="16.5" customHeight="1">
      <c r="A133" s="40"/>
      <c r="B133" s="41"/>
      <c r="C133" s="258" t="s">
        <v>1212</v>
      </c>
      <c r="D133" s="258" t="s">
        <v>222</v>
      </c>
      <c r="E133" s="259" t="s">
        <v>1449</v>
      </c>
      <c r="F133" s="260" t="s">
        <v>1450</v>
      </c>
      <c r="G133" s="261" t="s">
        <v>692</v>
      </c>
      <c r="H133" s="262">
        <v>1</v>
      </c>
      <c r="I133" s="263"/>
      <c r="J133" s="264">
        <f>ROUND(I133*H133,2)</f>
        <v>0</v>
      </c>
      <c r="K133" s="260" t="s">
        <v>19</v>
      </c>
      <c r="L133" s="265"/>
      <c r="M133" s="266" t="s">
        <v>19</v>
      </c>
      <c r="N133" s="267" t="s">
        <v>40</v>
      </c>
      <c r="O133" s="86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179</v>
      </c>
      <c r="AT133" s="217" t="s">
        <v>222</v>
      </c>
      <c r="AU133" s="217" t="s">
        <v>77</v>
      </c>
      <c r="AY133" s="19" t="s">
        <v>136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77</v>
      </c>
      <c r="BK133" s="218">
        <f>ROUND(I133*H133,2)</f>
        <v>0</v>
      </c>
      <c r="BL133" s="19" t="s">
        <v>143</v>
      </c>
      <c r="BM133" s="217" t="s">
        <v>1451</v>
      </c>
    </row>
    <row r="134" s="2" customFormat="1" ht="16.5" customHeight="1">
      <c r="A134" s="40"/>
      <c r="B134" s="41"/>
      <c r="C134" s="258" t="s">
        <v>1217</v>
      </c>
      <c r="D134" s="258" t="s">
        <v>222</v>
      </c>
      <c r="E134" s="259" t="s">
        <v>1452</v>
      </c>
      <c r="F134" s="260" t="s">
        <v>1453</v>
      </c>
      <c r="G134" s="261" t="s">
        <v>692</v>
      </c>
      <c r="H134" s="262">
        <v>1</v>
      </c>
      <c r="I134" s="263"/>
      <c r="J134" s="264">
        <f>ROUND(I134*H134,2)</f>
        <v>0</v>
      </c>
      <c r="K134" s="260" t="s">
        <v>19</v>
      </c>
      <c r="L134" s="265"/>
      <c r="M134" s="266" t="s">
        <v>19</v>
      </c>
      <c r="N134" s="267" t="s">
        <v>40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179</v>
      </c>
      <c r="AT134" s="217" t="s">
        <v>222</v>
      </c>
      <c r="AU134" s="217" t="s">
        <v>77</v>
      </c>
      <c r="AY134" s="19" t="s">
        <v>136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77</v>
      </c>
      <c r="BK134" s="218">
        <f>ROUND(I134*H134,2)</f>
        <v>0</v>
      </c>
      <c r="BL134" s="19" t="s">
        <v>143</v>
      </c>
      <c r="BM134" s="217" t="s">
        <v>1454</v>
      </c>
    </row>
    <row r="135" s="2" customFormat="1" ht="16.5" customHeight="1">
      <c r="A135" s="40"/>
      <c r="B135" s="41"/>
      <c r="C135" s="258" t="s">
        <v>1222</v>
      </c>
      <c r="D135" s="258" t="s">
        <v>222</v>
      </c>
      <c r="E135" s="259" t="s">
        <v>1455</v>
      </c>
      <c r="F135" s="260" t="s">
        <v>1393</v>
      </c>
      <c r="G135" s="261" t="s">
        <v>1005</v>
      </c>
      <c r="H135" s="262">
        <v>1</v>
      </c>
      <c r="I135" s="263"/>
      <c r="J135" s="264">
        <f>ROUND(I135*H135,2)</f>
        <v>0</v>
      </c>
      <c r="K135" s="260" t="s">
        <v>19</v>
      </c>
      <c r="L135" s="265"/>
      <c r="M135" s="266" t="s">
        <v>19</v>
      </c>
      <c r="N135" s="267" t="s">
        <v>40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179</v>
      </c>
      <c r="AT135" s="217" t="s">
        <v>222</v>
      </c>
      <c r="AU135" s="217" t="s">
        <v>77</v>
      </c>
      <c r="AY135" s="19" t="s">
        <v>136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77</v>
      </c>
      <c r="BK135" s="218">
        <f>ROUND(I135*H135,2)</f>
        <v>0</v>
      </c>
      <c r="BL135" s="19" t="s">
        <v>143</v>
      </c>
      <c r="BM135" s="217" t="s">
        <v>1456</v>
      </c>
    </row>
    <row r="136" s="2" customFormat="1" ht="16.5" customHeight="1">
      <c r="A136" s="40"/>
      <c r="B136" s="41"/>
      <c r="C136" s="206" t="s">
        <v>281</v>
      </c>
      <c r="D136" s="206" t="s">
        <v>138</v>
      </c>
      <c r="E136" s="207" t="s">
        <v>1457</v>
      </c>
      <c r="F136" s="208" t="s">
        <v>1395</v>
      </c>
      <c r="G136" s="209" t="s">
        <v>1005</v>
      </c>
      <c r="H136" s="210">
        <v>1</v>
      </c>
      <c r="I136" s="211"/>
      <c r="J136" s="212">
        <f>ROUND(I136*H136,2)</f>
        <v>0</v>
      </c>
      <c r="K136" s="208" t="s">
        <v>19</v>
      </c>
      <c r="L136" s="46"/>
      <c r="M136" s="213" t="s">
        <v>19</v>
      </c>
      <c r="N136" s="214" t="s">
        <v>40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143</v>
      </c>
      <c r="AT136" s="217" t="s">
        <v>138</v>
      </c>
      <c r="AU136" s="217" t="s">
        <v>77</v>
      </c>
      <c r="AY136" s="19" t="s">
        <v>136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77</v>
      </c>
      <c r="BK136" s="218">
        <f>ROUND(I136*H136,2)</f>
        <v>0</v>
      </c>
      <c r="BL136" s="19" t="s">
        <v>143</v>
      </c>
      <c r="BM136" s="217" t="s">
        <v>1458</v>
      </c>
    </row>
    <row r="137" s="12" customFormat="1" ht="25.92" customHeight="1">
      <c r="A137" s="12"/>
      <c r="B137" s="190"/>
      <c r="C137" s="191"/>
      <c r="D137" s="192" t="s">
        <v>68</v>
      </c>
      <c r="E137" s="193" t="s">
        <v>1459</v>
      </c>
      <c r="F137" s="193" t="s">
        <v>1460</v>
      </c>
      <c r="G137" s="191"/>
      <c r="H137" s="191"/>
      <c r="I137" s="194"/>
      <c r="J137" s="195">
        <f>BK137</f>
        <v>0</v>
      </c>
      <c r="K137" s="191"/>
      <c r="L137" s="196"/>
      <c r="M137" s="197"/>
      <c r="N137" s="198"/>
      <c r="O137" s="198"/>
      <c r="P137" s="199">
        <f>P138</f>
        <v>0</v>
      </c>
      <c r="Q137" s="198"/>
      <c r="R137" s="199">
        <f>R138</f>
        <v>0</v>
      </c>
      <c r="S137" s="198"/>
      <c r="T137" s="20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1" t="s">
        <v>77</v>
      </c>
      <c r="AT137" s="202" t="s">
        <v>68</v>
      </c>
      <c r="AU137" s="202" t="s">
        <v>69</v>
      </c>
      <c r="AY137" s="201" t="s">
        <v>136</v>
      </c>
      <c r="BK137" s="203">
        <f>BK138</f>
        <v>0</v>
      </c>
    </row>
    <row r="138" s="2" customFormat="1" ht="16.5" customHeight="1">
      <c r="A138" s="40"/>
      <c r="B138" s="41"/>
      <c r="C138" s="258" t="s">
        <v>1231</v>
      </c>
      <c r="D138" s="258" t="s">
        <v>222</v>
      </c>
      <c r="E138" s="259" t="s">
        <v>1461</v>
      </c>
      <c r="F138" s="260" t="s">
        <v>1462</v>
      </c>
      <c r="G138" s="261" t="s">
        <v>692</v>
      </c>
      <c r="H138" s="262">
        <v>1</v>
      </c>
      <c r="I138" s="263"/>
      <c r="J138" s="264">
        <f>ROUND(I138*H138,2)</f>
        <v>0</v>
      </c>
      <c r="K138" s="260" t="s">
        <v>19</v>
      </c>
      <c r="L138" s="265"/>
      <c r="M138" s="266" t="s">
        <v>19</v>
      </c>
      <c r="N138" s="267" t="s">
        <v>40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179</v>
      </c>
      <c r="AT138" s="217" t="s">
        <v>222</v>
      </c>
      <c r="AU138" s="217" t="s">
        <v>77</v>
      </c>
      <c r="AY138" s="19" t="s">
        <v>136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77</v>
      </c>
      <c r="BK138" s="218">
        <f>ROUND(I138*H138,2)</f>
        <v>0</v>
      </c>
      <c r="BL138" s="19" t="s">
        <v>143</v>
      </c>
      <c r="BM138" s="217" t="s">
        <v>1463</v>
      </c>
    </row>
    <row r="139" s="12" customFormat="1" ht="25.92" customHeight="1">
      <c r="A139" s="12"/>
      <c r="B139" s="190"/>
      <c r="C139" s="191"/>
      <c r="D139" s="192" t="s">
        <v>68</v>
      </c>
      <c r="E139" s="193" t="s">
        <v>1464</v>
      </c>
      <c r="F139" s="193" t="s">
        <v>1465</v>
      </c>
      <c r="G139" s="191"/>
      <c r="H139" s="191"/>
      <c r="I139" s="194"/>
      <c r="J139" s="195">
        <f>BK139</f>
        <v>0</v>
      </c>
      <c r="K139" s="191"/>
      <c r="L139" s="196"/>
      <c r="M139" s="197"/>
      <c r="N139" s="198"/>
      <c r="O139" s="198"/>
      <c r="P139" s="199">
        <f>SUM(P140:P153)</f>
        <v>0</v>
      </c>
      <c r="Q139" s="198"/>
      <c r="R139" s="199">
        <f>SUM(R140:R153)</f>
        <v>0</v>
      </c>
      <c r="S139" s="198"/>
      <c r="T139" s="200">
        <f>SUM(T140:T153)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1" t="s">
        <v>77</v>
      </c>
      <c r="AT139" s="202" t="s">
        <v>68</v>
      </c>
      <c r="AU139" s="202" t="s">
        <v>69</v>
      </c>
      <c r="AY139" s="201" t="s">
        <v>136</v>
      </c>
      <c r="BK139" s="203">
        <f>SUM(BK140:BK153)</f>
        <v>0</v>
      </c>
    </row>
    <row r="140" s="2" customFormat="1" ht="16.5" customHeight="1">
      <c r="A140" s="40"/>
      <c r="B140" s="41"/>
      <c r="C140" s="258" t="s">
        <v>286</v>
      </c>
      <c r="D140" s="258" t="s">
        <v>222</v>
      </c>
      <c r="E140" s="259" t="s">
        <v>1466</v>
      </c>
      <c r="F140" s="260" t="s">
        <v>1467</v>
      </c>
      <c r="G140" s="261" t="s">
        <v>692</v>
      </c>
      <c r="H140" s="262">
        <v>57</v>
      </c>
      <c r="I140" s="263"/>
      <c r="J140" s="264">
        <f>ROUND(I140*H140,2)</f>
        <v>0</v>
      </c>
      <c r="K140" s="260" t="s">
        <v>19</v>
      </c>
      <c r="L140" s="265"/>
      <c r="M140" s="266" t="s">
        <v>19</v>
      </c>
      <c r="N140" s="267" t="s">
        <v>40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179</v>
      </c>
      <c r="AT140" s="217" t="s">
        <v>222</v>
      </c>
      <c r="AU140" s="217" t="s">
        <v>77</v>
      </c>
      <c r="AY140" s="19" t="s">
        <v>136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77</v>
      </c>
      <c r="BK140" s="218">
        <f>ROUND(I140*H140,2)</f>
        <v>0</v>
      </c>
      <c r="BL140" s="19" t="s">
        <v>143</v>
      </c>
      <c r="BM140" s="217" t="s">
        <v>1468</v>
      </c>
    </row>
    <row r="141" s="2" customFormat="1">
      <c r="A141" s="40"/>
      <c r="B141" s="41"/>
      <c r="C141" s="42"/>
      <c r="D141" s="226" t="s">
        <v>302</v>
      </c>
      <c r="E141" s="42"/>
      <c r="F141" s="268" t="s">
        <v>1469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302</v>
      </c>
      <c r="AU141" s="19" t="s">
        <v>77</v>
      </c>
    </row>
    <row r="142" s="2" customFormat="1" ht="24.15" customHeight="1">
      <c r="A142" s="40"/>
      <c r="B142" s="41"/>
      <c r="C142" s="258" t="s">
        <v>1240</v>
      </c>
      <c r="D142" s="258" t="s">
        <v>222</v>
      </c>
      <c r="E142" s="259" t="s">
        <v>1470</v>
      </c>
      <c r="F142" s="260" t="s">
        <v>1471</v>
      </c>
      <c r="G142" s="261" t="s">
        <v>692</v>
      </c>
      <c r="H142" s="262">
        <v>2</v>
      </c>
      <c r="I142" s="263"/>
      <c r="J142" s="264">
        <f>ROUND(I142*H142,2)</f>
        <v>0</v>
      </c>
      <c r="K142" s="260" t="s">
        <v>19</v>
      </c>
      <c r="L142" s="265"/>
      <c r="M142" s="266" t="s">
        <v>19</v>
      </c>
      <c r="N142" s="267" t="s">
        <v>40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179</v>
      </c>
      <c r="AT142" s="217" t="s">
        <v>222</v>
      </c>
      <c r="AU142" s="217" t="s">
        <v>77</v>
      </c>
      <c r="AY142" s="19" t="s">
        <v>136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77</v>
      </c>
      <c r="BK142" s="218">
        <f>ROUND(I142*H142,2)</f>
        <v>0</v>
      </c>
      <c r="BL142" s="19" t="s">
        <v>143</v>
      </c>
      <c r="BM142" s="217" t="s">
        <v>1472</v>
      </c>
    </row>
    <row r="143" s="2" customFormat="1">
      <c r="A143" s="40"/>
      <c r="B143" s="41"/>
      <c r="C143" s="42"/>
      <c r="D143" s="226" t="s">
        <v>302</v>
      </c>
      <c r="E143" s="42"/>
      <c r="F143" s="268" t="s">
        <v>1469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302</v>
      </c>
      <c r="AU143" s="19" t="s">
        <v>77</v>
      </c>
    </row>
    <row r="144" s="2" customFormat="1" ht="16.5" customHeight="1">
      <c r="A144" s="40"/>
      <c r="B144" s="41"/>
      <c r="C144" s="258" t="s">
        <v>291</v>
      </c>
      <c r="D144" s="258" t="s">
        <v>222</v>
      </c>
      <c r="E144" s="259" t="s">
        <v>1473</v>
      </c>
      <c r="F144" s="260" t="s">
        <v>1474</v>
      </c>
      <c r="G144" s="261" t="s">
        <v>692</v>
      </c>
      <c r="H144" s="262">
        <v>1</v>
      </c>
      <c r="I144" s="263"/>
      <c r="J144" s="264">
        <f>ROUND(I144*H144,2)</f>
        <v>0</v>
      </c>
      <c r="K144" s="260" t="s">
        <v>19</v>
      </c>
      <c r="L144" s="265"/>
      <c r="M144" s="266" t="s">
        <v>19</v>
      </c>
      <c r="N144" s="267" t="s">
        <v>40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179</v>
      </c>
      <c r="AT144" s="217" t="s">
        <v>222</v>
      </c>
      <c r="AU144" s="217" t="s">
        <v>77</v>
      </c>
      <c r="AY144" s="19" t="s">
        <v>136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77</v>
      </c>
      <c r="BK144" s="218">
        <f>ROUND(I144*H144,2)</f>
        <v>0</v>
      </c>
      <c r="BL144" s="19" t="s">
        <v>143</v>
      </c>
      <c r="BM144" s="217" t="s">
        <v>297</v>
      </c>
    </row>
    <row r="145" s="2" customFormat="1">
      <c r="A145" s="40"/>
      <c r="B145" s="41"/>
      <c r="C145" s="42"/>
      <c r="D145" s="226" t="s">
        <v>302</v>
      </c>
      <c r="E145" s="42"/>
      <c r="F145" s="268" t="s">
        <v>1469</v>
      </c>
      <c r="G145" s="42"/>
      <c r="H145" s="42"/>
      <c r="I145" s="221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302</v>
      </c>
      <c r="AU145" s="19" t="s">
        <v>77</v>
      </c>
    </row>
    <row r="146" s="2" customFormat="1" ht="16.5" customHeight="1">
      <c r="A146" s="40"/>
      <c r="B146" s="41"/>
      <c r="C146" s="258" t="s">
        <v>1249</v>
      </c>
      <c r="D146" s="258" t="s">
        <v>222</v>
      </c>
      <c r="E146" s="259" t="s">
        <v>1475</v>
      </c>
      <c r="F146" s="260" t="s">
        <v>1476</v>
      </c>
      <c r="G146" s="261" t="s">
        <v>692</v>
      </c>
      <c r="H146" s="262">
        <v>12</v>
      </c>
      <c r="I146" s="263"/>
      <c r="J146" s="264">
        <f>ROUND(I146*H146,2)</f>
        <v>0</v>
      </c>
      <c r="K146" s="260" t="s">
        <v>19</v>
      </c>
      <c r="L146" s="265"/>
      <c r="M146" s="266" t="s">
        <v>19</v>
      </c>
      <c r="N146" s="267" t="s">
        <v>40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179</v>
      </c>
      <c r="AT146" s="217" t="s">
        <v>222</v>
      </c>
      <c r="AU146" s="217" t="s">
        <v>77</v>
      </c>
      <c r="AY146" s="19" t="s">
        <v>136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77</v>
      </c>
      <c r="BK146" s="218">
        <f>ROUND(I146*H146,2)</f>
        <v>0</v>
      </c>
      <c r="BL146" s="19" t="s">
        <v>143</v>
      </c>
      <c r="BM146" s="217" t="s">
        <v>301</v>
      </c>
    </row>
    <row r="147" s="2" customFormat="1">
      <c r="A147" s="40"/>
      <c r="B147" s="41"/>
      <c r="C147" s="42"/>
      <c r="D147" s="226" t="s">
        <v>302</v>
      </c>
      <c r="E147" s="42"/>
      <c r="F147" s="268" t="s">
        <v>1469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302</v>
      </c>
      <c r="AU147" s="19" t="s">
        <v>77</v>
      </c>
    </row>
    <row r="148" s="2" customFormat="1" ht="16.5" customHeight="1">
      <c r="A148" s="40"/>
      <c r="B148" s="41"/>
      <c r="C148" s="258" t="s">
        <v>1254</v>
      </c>
      <c r="D148" s="258" t="s">
        <v>222</v>
      </c>
      <c r="E148" s="259" t="s">
        <v>1477</v>
      </c>
      <c r="F148" s="260" t="s">
        <v>1478</v>
      </c>
      <c r="G148" s="261" t="s">
        <v>692</v>
      </c>
      <c r="H148" s="262">
        <v>1</v>
      </c>
      <c r="I148" s="263"/>
      <c r="J148" s="264">
        <f>ROUND(I148*H148,2)</f>
        <v>0</v>
      </c>
      <c r="K148" s="260" t="s">
        <v>19</v>
      </c>
      <c r="L148" s="265"/>
      <c r="M148" s="266" t="s">
        <v>19</v>
      </c>
      <c r="N148" s="267" t="s">
        <v>40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179</v>
      </c>
      <c r="AT148" s="217" t="s">
        <v>222</v>
      </c>
      <c r="AU148" s="217" t="s">
        <v>77</v>
      </c>
      <c r="AY148" s="19" t="s">
        <v>136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77</v>
      </c>
      <c r="BK148" s="218">
        <f>ROUND(I148*H148,2)</f>
        <v>0</v>
      </c>
      <c r="BL148" s="19" t="s">
        <v>143</v>
      </c>
      <c r="BM148" s="217" t="s">
        <v>307</v>
      </c>
    </row>
    <row r="149" s="2" customFormat="1">
      <c r="A149" s="40"/>
      <c r="B149" s="41"/>
      <c r="C149" s="42"/>
      <c r="D149" s="226" t="s">
        <v>302</v>
      </c>
      <c r="E149" s="42"/>
      <c r="F149" s="268" t="s">
        <v>1469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302</v>
      </c>
      <c r="AU149" s="19" t="s">
        <v>77</v>
      </c>
    </row>
    <row r="150" s="2" customFormat="1" ht="16.5" customHeight="1">
      <c r="A150" s="40"/>
      <c r="B150" s="41"/>
      <c r="C150" s="258" t="s">
        <v>1259</v>
      </c>
      <c r="D150" s="258" t="s">
        <v>222</v>
      </c>
      <c r="E150" s="259" t="s">
        <v>1479</v>
      </c>
      <c r="F150" s="260" t="s">
        <v>1480</v>
      </c>
      <c r="G150" s="261" t="s">
        <v>692</v>
      </c>
      <c r="H150" s="262">
        <v>3</v>
      </c>
      <c r="I150" s="263"/>
      <c r="J150" s="264">
        <f>ROUND(I150*H150,2)</f>
        <v>0</v>
      </c>
      <c r="K150" s="260" t="s">
        <v>19</v>
      </c>
      <c r="L150" s="265"/>
      <c r="M150" s="266" t="s">
        <v>19</v>
      </c>
      <c r="N150" s="267" t="s">
        <v>40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179</v>
      </c>
      <c r="AT150" s="217" t="s">
        <v>222</v>
      </c>
      <c r="AU150" s="217" t="s">
        <v>77</v>
      </c>
      <c r="AY150" s="19" t="s">
        <v>136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77</v>
      </c>
      <c r="BK150" s="218">
        <f>ROUND(I150*H150,2)</f>
        <v>0</v>
      </c>
      <c r="BL150" s="19" t="s">
        <v>143</v>
      </c>
      <c r="BM150" s="217" t="s">
        <v>310</v>
      </c>
    </row>
    <row r="151" s="2" customFormat="1">
      <c r="A151" s="40"/>
      <c r="B151" s="41"/>
      <c r="C151" s="42"/>
      <c r="D151" s="226" t="s">
        <v>302</v>
      </c>
      <c r="E151" s="42"/>
      <c r="F151" s="268" t="s">
        <v>1469</v>
      </c>
      <c r="G151" s="42"/>
      <c r="H151" s="42"/>
      <c r="I151" s="221"/>
      <c r="J151" s="42"/>
      <c r="K151" s="42"/>
      <c r="L151" s="46"/>
      <c r="M151" s="222"/>
      <c r="N151" s="223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302</v>
      </c>
      <c r="AU151" s="19" t="s">
        <v>77</v>
      </c>
    </row>
    <row r="152" s="2" customFormat="1" ht="16.5" customHeight="1">
      <c r="A152" s="40"/>
      <c r="B152" s="41"/>
      <c r="C152" s="258" t="s">
        <v>1264</v>
      </c>
      <c r="D152" s="258" t="s">
        <v>222</v>
      </c>
      <c r="E152" s="259" t="s">
        <v>1481</v>
      </c>
      <c r="F152" s="260" t="s">
        <v>1482</v>
      </c>
      <c r="G152" s="261" t="s">
        <v>692</v>
      </c>
      <c r="H152" s="262">
        <v>12</v>
      </c>
      <c r="I152" s="263"/>
      <c r="J152" s="264">
        <f>ROUND(I152*H152,2)</f>
        <v>0</v>
      </c>
      <c r="K152" s="260" t="s">
        <v>19</v>
      </c>
      <c r="L152" s="265"/>
      <c r="M152" s="266" t="s">
        <v>19</v>
      </c>
      <c r="N152" s="267" t="s">
        <v>40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179</v>
      </c>
      <c r="AT152" s="217" t="s">
        <v>222</v>
      </c>
      <c r="AU152" s="217" t="s">
        <v>77</v>
      </c>
      <c r="AY152" s="19" t="s">
        <v>136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77</v>
      </c>
      <c r="BK152" s="218">
        <f>ROUND(I152*H152,2)</f>
        <v>0</v>
      </c>
      <c r="BL152" s="19" t="s">
        <v>143</v>
      </c>
      <c r="BM152" s="217" t="s">
        <v>314</v>
      </c>
    </row>
    <row r="153" s="2" customFormat="1">
      <c r="A153" s="40"/>
      <c r="B153" s="41"/>
      <c r="C153" s="42"/>
      <c r="D153" s="226" t="s">
        <v>302</v>
      </c>
      <c r="E153" s="42"/>
      <c r="F153" s="268" t="s">
        <v>1469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302</v>
      </c>
      <c r="AU153" s="19" t="s">
        <v>77</v>
      </c>
    </row>
    <row r="154" s="12" customFormat="1" ht="25.92" customHeight="1">
      <c r="A154" s="12"/>
      <c r="B154" s="190"/>
      <c r="C154" s="191"/>
      <c r="D154" s="192" t="s">
        <v>68</v>
      </c>
      <c r="E154" s="193" t="s">
        <v>1483</v>
      </c>
      <c r="F154" s="193" t="s">
        <v>1484</v>
      </c>
      <c r="G154" s="191"/>
      <c r="H154" s="191"/>
      <c r="I154" s="194"/>
      <c r="J154" s="195">
        <f>BK154</f>
        <v>0</v>
      </c>
      <c r="K154" s="191"/>
      <c r="L154" s="196"/>
      <c r="M154" s="197"/>
      <c r="N154" s="198"/>
      <c r="O154" s="198"/>
      <c r="P154" s="199">
        <f>SUM(P155:P175)</f>
        <v>0</v>
      </c>
      <c r="Q154" s="198"/>
      <c r="R154" s="199">
        <f>SUM(R155:R175)</f>
        <v>0</v>
      </c>
      <c r="S154" s="198"/>
      <c r="T154" s="200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1" t="s">
        <v>77</v>
      </c>
      <c r="AT154" s="202" t="s">
        <v>68</v>
      </c>
      <c r="AU154" s="202" t="s">
        <v>69</v>
      </c>
      <c r="AY154" s="201" t="s">
        <v>136</v>
      </c>
      <c r="BK154" s="203">
        <f>SUM(BK155:BK175)</f>
        <v>0</v>
      </c>
    </row>
    <row r="155" s="2" customFormat="1" ht="16.5" customHeight="1">
      <c r="A155" s="40"/>
      <c r="B155" s="41"/>
      <c r="C155" s="258" t="s">
        <v>1269</v>
      </c>
      <c r="D155" s="258" t="s">
        <v>222</v>
      </c>
      <c r="E155" s="259" t="s">
        <v>1485</v>
      </c>
      <c r="F155" s="260" t="s">
        <v>1486</v>
      </c>
      <c r="G155" s="261" t="s">
        <v>692</v>
      </c>
      <c r="H155" s="262">
        <v>7</v>
      </c>
      <c r="I155" s="263"/>
      <c r="J155" s="264">
        <f>ROUND(I155*H155,2)</f>
        <v>0</v>
      </c>
      <c r="K155" s="260" t="s">
        <v>19</v>
      </c>
      <c r="L155" s="265"/>
      <c r="M155" s="266" t="s">
        <v>19</v>
      </c>
      <c r="N155" s="267" t="s">
        <v>40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179</v>
      </c>
      <c r="AT155" s="217" t="s">
        <v>222</v>
      </c>
      <c r="AU155" s="217" t="s">
        <v>77</v>
      </c>
      <c r="AY155" s="19" t="s">
        <v>136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77</v>
      </c>
      <c r="BK155" s="218">
        <f>ROUND(I155*H155,2)</f>
        <v>0</v>
      </c>
      <c r="BL155" s="19" t="s">
        <v>143</v>
      </c>
      <c r="BM155" s="217" t="s">
        <v>318</v>
      </c>
    </row>
    <row r="156" s="2" customFormat="1" ht="16.5" customHeight="1">
      <c r="A156" s="40"/>
      <c r="B156" s="41"/>
      <c r="C156" s="258" t="s">
        <v>1416</v>
      </c>
      <c r="D156" s="258" t="s">
        <v>222</v>
      </c>
      <c r="E156" s="259" t="s">
        <v>1487</v>
      </c>
      <c r="F156" s="260" t="s">
        <v>1488</v>
      </c>
      <c r="G156" s="261" t="s">
        <v>692</v>
      </c>
      <c r="H156" s="262">
        <v>15</v>
      </c>
      <c r="I156" s="263"/>
      <c r="J156" s="264">
        <f>ROUND(I156*H156,2)</f>
        <v>0</v>
      </c>
      <c r="K156" s="260" t="s">
        <v>19</v>
      </c>
      <c r="L156" s="265"/>
      <c r="M156" s="266" t="s">
        <v>19</v>
      </c>
      <c r="N156" s="267" t="s">
        <v>40</v>
      </c>
      <c r="O156" s="86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179</v>
      </c>
      <c r="AT156" s="217" t="s">
        <v>222</v>
      </c>
      <c r="AU156" s="217" t="s">
        <v>77</v>
      </c>
      <c r="AY156" s="19" t="s">
        <v>136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77</v>
      </c>
      <c r="BK156" s="218">
        <f>ROUND(I156*H156,2)</f>
        <v>0</v>
      </c>
      <c r="BL156" s="19" t="s">
        <v>143</v>
      </c>
      <c r="BM156" s="217" t="s">
        <v>441</v>
      </c>
    </row>
    <row r="157" s="2" customFormat="1" ht="16.5" customHeight="1">
      <c r="A157" s="40"/>
      <c r="B157" s="41"/>
      <c r="C157" s="258" t="s">
        <v>1489</v>
      </c>
      <c r="D157" s="258" t="s">
        <v>222</v>
      </c>
      <c r="E157" s="259" t="s">
        <v>1490</v>
      </c>
      <c r="F157" s="260" t="s">
        <v>1491</v>
      </c>
      <c r="G157" s="261" t="s">
        <v>692</v>
      </c>
      <c r="H157" s="262">
        <v>2</v>
      </c>
      <c r="I157" s="263"/>
      <c r="J157" s="264">
        <f>ROUND(I157*H157,2)</f>
        <v>0</v>
      </c>
      <c r="K157" s="260" t="s">
        <v>19</v>
      </c>
      <c r="L157" s="265"/>
      <c r="M157" s="266" t="s">
        <v>19</v>
      </c>
      <c r="N157" s="267" t="s">
        <v>40</v>
      </c>
      <c r="O157" s="86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179</v>
      </c>
      <c r="AT157" s="217" t="s">
        <v>222</v>
      </c>
      <c r="AU157" s="217" t="s">
        <v>77</v>
      </c>
      <c r="AY157" s="19" t="s">
        <v>136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77</v>
      </c>
      <c r="BK157" s="218">
        <f>ROUND(I157*H157,2)</f>
        <v>0</v>
      </c>
      <c r="BL157" s="19" t="s">
        <v>143</v>
      </c>
      <c r="BM157" s="217" t="s">
        <v>336</v>
      </c>
    </row>
    <row r="158" s="2" customFormat="1" ht="16.5" customHeight="1">
      <c r="A158" s="40"/>
      <c r="B158" s="41"/>
      <c r="C158" s="258" t="s">
        <v>1419</v>
      </c>
      <c r="D158" s="258" t="s">
        <v>222</v>
      </c>
      <c r="E158" s="259" t="s">
        <v>1492</v>
      </c>
      <c r="F158" s="260" t="s">
        <v>1493</v>
      </c>
      <c r="G158" s="261" t="s">
        <v>692</v>
      </c>
      <c r="H158" s="262">
        <v>18</v>
      </c>
      <c r="I158" s="263"/>
      <c r="J158" s="264">
        <f>ROUND(I158*H158,2)</f>
        <v>0</v>
      </c>
      <c r="K158" s="260" t="s">
        <v>19</v>
      </c>
      <c r="L158" s="265"/>
      <c r="M158" s="266" t="s">
        <v>19</v>
      </c>
      <c r="N158" s="267" t="s">
        <v>40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179</v>
      </c>
      <c r="AT158" s="217" t="s">
        <v>222</v>
      </c>
      <c r="AU158" s="217" t="s">
        <v>77</v>
      </c>
      <c r="AY158" s="19" t="s">
        <v>136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77</v>
      </c>
      <c r="BK158" s="218">
        <f>ROUND(I158*H158,2)</f>
        <v>0</v>
      </c>
      <c r="BL158" s="19" t="s">
        <v>143</v>
      </c>
      <c r="BM158" s="217" t="s">
        <v>341</v>
      </c>
    </row>
    <row r="159" s="2" customFormat="1" ht="16.5" customHeight="1">
      <c r="A159" s="40"/>
      <c r="B159" s="41"/>
      <c r="C159" s="258" t="s">
        <v>1276</v>
      </c>
      <c r="D159" s="258" t="s">
        <v>222</v>
      </c>
      <c r="E159" s="259" t="s">
        <v>1494</v>
      </c>
      <c r="F159" s="260" t="s">
        <v>1495</v>
      </c>
      <c r="G159" s="261" t="s">
        <v>692</v>
      </c>
      <c r="H159" s="262">
        <v>0</v>
      </c>
      <c r="I159" s="263"/>
      <c r="J159" s="264">
        <f>ROUND(I159*H159,2)</f>
        <v>0</v>
      </c>
      <c r="K159" s="260" t="s">
        <v>19</v>
      </c>
      <c r="L159" s="265"/>
      <c r="M159" s="266" t="s">
        <v>19</v>
      </c>
      <c r="N159" s="267" t="s">
        <v>40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179</v>
      </c>
      <c r="AT159" s="217" t="s">
        <v>222</v>
      </c>
      <c r="AU159" s="217" t="s">
        <v>77</v>
      </c>
      <c r="AY159" s="19" t="s">
        <v>136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143</v>
      </c>
      <c r="BM159" s="217" t="s">
        <v>469</v>
      </c>
    </row>
    <row r="160" s="2" customFormat="1" ht="16.5" customHeight="1">
      <c r="A160" s="40"/>
      <c r="B160" s="41"/>
      <c r="C160" s="258" t="s">
        <v>1422</v>
      </c>
      <c r="D160" s="258" t="s">
        <v>222</v>
      </c>
      <c r="E160" s="259" t="s">
        <v>1496</v>
      </c>
      <c r="F160" s="260" t="s">
        <v>1497</v>
      </c>
      <c r="G160" s="261" t="s">
        <v>692</v>
      </c>
      <c r="H160" s="262">
        <v>0</v>
      </c>
      <c r="I160" s="263"/>
      <c r="J160" s="264">
        <f>ROUND(I160*H160,2)</f>
        <v>0</v>
      </c>
      <c r="K160" s="260" t="s">
        <v>19</v>
      </c>
      <c r="L160" s="265"/>
      <c r="M160" s="266" t="s">
        <v>19</v>
      </c>
      <c r="N160" s="267" t="s">
        <v>40</v>
      </c>
      <c r="O160" s="86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179</v>
      </c>
      <c r="AT160" s="217" t="s">
        <v>222</v>
      </c>
      <c r="AU160" s="217" t="s">
        <v>77</v>
      </c>
      <c r="AY160" s="19" t="s">
        <v>136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77</v>
      </c>
      <c r="BK160" s="218">
        <f>ROUND(I160*H160,2)</f>
        <v>0</v>
      </c>
      <c r="BL160" s="19" t="s">
        <v>143</v>
      </c>
      <c r="BM160" s="217" t="s">
        <v>477</v>
      </c>
    </row>
    <row r="161" s="2" customFormat="1" ht="16.5" customHeight="1">
      <c r="A161" s="40"/>
      <c r="B161" s="41"/>
      <c r="C161" s="258" t="s">
        <v>1498</v>
      </c>
      <c r="D161" s="258" t="s">
        <v>222</v>
      </c>
      <c r="E161" s="259" t="s">
        <v>1499</v>
      </c>
      <c r="F161" s="260" t="s">
        <v>1500</v>
      </c>
      <c r="G161" s="261" t="s">
        <v>692</v>
      </c>
      <c r="H161" s="262">
        <v>12</v>
      </c>
      <c r="I161" s="263"/>
      <c r="J161" s="264">
        <f>ROUND(I161*H161,2)</f>
        <v>0</v>
      </c>
      <c r="K161" s="260" t="s">
        <v>19</v>
      </c>
      <c r="L161" s="265"/>
      <c r="M161" s="266" t="s">
        <v>19</v>
      </c>
      <c r="N161" s="267" t="s">
        <v>40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179</v>
      </c>
      <c r="AT161" s="217" t="s">
        <v>222</v>
      </c>
      <c r="AU161" s="217" t="s">
        <v>77</v>
      </c>
      <c r="AY161" s="19" t="s">
        <v>136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77</v>
      </c>
      <c r="BK161" s="218">
        <f>ROUND(I161*H161,2)</f>
        <v>0</v>
      </c>
      <c r="BL161" s="19" t="s">
        <v>143</v>
      </c>
      <c r="BM161" s="217" t="s">
        <v>1501</v>
      </c>
    </row>
    <row r="162" s="2" customFormat="1" ht="16.5" customHeight="1">
      <c r="A162" s="40"/>
      <c r="B162" s="41"/>
      <c r="C162" s="258" t="s">
        <v>1425</v>
      </c>
      <c r="D162" s="258" t="s">
        <v>222</v>
      </c>
      <c r="E162" s="259" t="s">
        <v>1502</v>
      </c>
      <c r="F162" s="260" t="s">
        <v>1503</v>
      </c>
      <c r="G162" s="261" t="s">
        <v>692</v>
      </c>
      <c r="H162" s="262">
        <v>4</v>
      </c>
      <c r="I162" s="263"/>
      <c r="J162" s="264">
        <f>ROUND(I162*H162,2)</f>
        <v>0</v>
      </c>
      <c r="K162" s="260" t="s">
        <v>19</v>
      </c>
      <c r="L162" s="265"/>
      <c r="M162" s="266" t="s">
        <v>19</v>
      </c>
      <c r="N162" s="267" t="s">
        <v>40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179</v>
      </c>
      <c r="AT162" s="217" t="s">
        <v>222</v>
      </c>
      <c r="AU162" s="217" t="s">
        <v>77</v>
      </c>
      <c r="AY162" s="19" t="s">
        <v>136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77</v>
      </c>
      <c r="BK162" s="218">
        <f>ROUND(I162*H162,2)</f>
        <v>0</v>
      </c>
      <c r="BL162" s="19" t="s">
        <v>143</v>
      </c>
      <c r="BM162" s="217" t="s">
        <v>1504</v>
      </c>
    </row>
    <row r="163" s="2" customFormat="1" ht="16.5" customHeight="1">
      <c r="A163" s="40"/>
      <c r="B163" s="41"/>
      <c r="C163" s="258" t="s">
        <v>1505</v>
      </c>
      <c r="D163" s="258" t="s">
        <v>222</v>
      </c>
      <c r="E163" s="259" t="s">
        <v>1506</v>
      </c>
      <c r="F163" s="260" t="s">
        <v>1507</v>
      </c>
      <c r="G163" s="261" t="s">
        <v>692</v>
      </c>
      <c r="H163" s="262">
        <v>58</v>
      </c>
      <c r="I163" s="263"/>
      <c r="J163" s="264">
        <f>ROUND(I163*H163,2)</f>
        <v>0</v>
      </c>
      <c r="K163" s="260" t="s">
        <v>19</v>
      </c>
      <c r="L163" s="265"/>
      <c r="M163" s="266" t="s">
        <v>19</v>
      </c>
      <c r="N163" s="267" t="s">
        <v>40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179</v>
      </c>
      <c r="AT163" s="217" t="s">
        <v>222</v>
      </c>
      <c r="AU163" s="217" t="s">
        <v>77</v>
      </c>
      <c r="AY163" s="19" t="s">
        <v>136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77</v>
      </c>
      <c r="BK163" s="218">
        <f>ROUND(I163*H163,2)</f>
        <v>0</v>
      </c>
      <c r="BL163" s="19" t="s">
        <v>143</v>
      </c>
      <c r="BM163" s="217" t="s">
        <v>1508</v>
      </c>
    </row>
    <row r="164" s="2" customFormat="1" ht="16.5" customHeight="1">
      <c r="A164" s="40"/>
      <c r="B164" s="41"/>
      <c r="C164" s="258" t="s">
        <v>1427</v>
      </c>
      <c r="D164" s="258" t="s">
        <v>222</v>
      </c>
      <c r="E164" s="259" t="s">
        <v>1509</v>
      </c>
      <c r="F164" s="260" t="s">
        <v>1510</v>
      </c>
      <c r="G164" s="261" t="s">
        <v>692</v>
      </c>
      <c r="H164" s="262">
        <v>7</v>
      </c>
      <c r="I164" s="263"/>
      <c r="J164" s="264">
        <f>ROUND(I164*H164,2)</f>
        <v>0</v>
      </c>
      <c r="K164" s="260" t="s">
        <v>19</v>
      </c>
      <c r="L164" s="265"/>
      <c r="M164" s="266" t="s">
        <v>19</v>
      </c>
      <c r="N164" s="267" t="s">
        <v>40</v>
      </c>
      <c r="O164" s="86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179</v>
      </c>
      <c r="AT164" s="217" t="s">
        <v>222</v>
      </c>
      <c r="AU164" s="217" t="s">
        <v>77</v>
      </c>
      <c r="AY164" s="19" t="s">
        <v>136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77</v>
      </c>
      <c r="BK164" s="218">
        <f>ROUND(I164*H164,2)</f>
        <v>0</v>
      </c>
      <c r="BL164" s="19" t="s">
        <v>143</v>
      </c>
      <c r="BM164" s="217" t="s">
        <v>1511</v>
      </c>
    </row>
    <row r="165" s="2" customFormat="1" ht="16.5" customHeight="1">
      <c r="A165" s="40"/>
      <c r="B165" s="41"/>
      <c r="C165" s="258" t="s">
        <v>1512</v>
      </c>
      <c r="D165" s="258" t="s">
        <v>222</v>
      </c>
      <c r="E165" s="259" t="s">
        <v>1513</v>
      </c>
      <c r="F165" s="260" t="s">
        <v>1514</v>
      </c>
      <c r="G165" s="261" t="s">
        <v>692</v>
      </c>
      <c r="H165" s="262">
        <v>1</v>
      </c>
      <c r="I165" s="263"/>
      <c r="J165" s="264">
        <f>ROUND(I165*H165,2)</f>
        <v>0</v>
      </c>
      <c r="K165" s="260" t="s">
        <v>19</v>
      </c>
      <c r="L165" s="265"/>
      <c r="M165" s="266" t="s">
        <v>19</v>
      </c>
      <c r="N165" s="267" t="s">
        <v>40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179</v>
      </c>
      <c r="AT165" s="217" t="s">
        <v>222</v>
      </c>
      <c r="AU165" s="217" t="s">
        <v>77</v>
      </c>
      <c r="AY165" s="19" t="s">
        <v>136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77</v>
      </c>
      <c r="BK165" s="218">
        <f>ROUND(I165*H165,2)</f>
        <v>0</v>
      </c>
      <c r="BL165" s="19" t="s">
        <v>143</v>
      </c>
      <c r="BM165" s="217" t="s">
        <v>368</v>
      </c>
    </row>
    <row r="166" s="2" customFormat="1" ht="16.5" customHeight="1">
      <c r="A166" s="40"/>
      <c r="B166" s="41"/>
      <c r="C166" s="258" t="s">
        <v>1429</v>
      </c>
      <c r="D166" s="258" t="s">
        <v>222</v>
      </c>
      <c r="E166" s="259" t="s">
        <v>1515</v>
      </c>
      <c r="F166" s="260" t="s">
        <v>1516</v>
      </c>
      <c r="G166" s="261" t="s">
        <v>692</v>
      </c>
      <c r="H166" s="262">
        <v>9</v>
      </c>
      <c r="I166" s="263"/>
      <c r="J166" s="264">
        <f>ROUND(I166*H166,2)</f>
        <v>0</v>
      </c>
      <c r="K166" s="260" t="s">
        <v>19</v>
      </c>
      <c r="L166" s="265"/>
      <c r="M166" s="266" t="s">
        <v>19</v>
      </c>
      <c r="N166" s="267" t="s">
        <v>40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179</v>
      </c>
      <c r="AT166" s="217" t="s">
        <v>222</v>
      </c>
      <c r="AU166" s="217" t="s">
        <v>77</v>
      </c>
      <c r="AY166" s="19" t="s">
        <v>136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77</v>
      </c>
      <c r="BK166" s="218">
        <f>ROUND(I166*H166,2)</f>
        <v>0</v>
      </c>
      <c r="BL166" s="19" t="s">
        <v>143</v>
      </c>
      <c r="BM166" s="217" t="s">
        <v>1517</v>
      </c>
    </row>
    <row r="167" s="2" customFormat="1" ht="16.5" customHeight="1">
      <c r="A167" s="40"/>
      <c r="B167" s="41"/>
      <c r="C167" s="258" t="s">
        <v>1064</v>
      </c>
      <c r="D167" s="258" t="s">
        <v>222</v>
      </c>
      <c r="E167" s="259" t="s">
        <v>1518</v>
      </c>
      <c r="F167" s="260" t="s">
        <v>1519</v>
      </c>
      <c r="G167" s="261" t="s">
        <v>692</v>
      </c>
      <c r="H167" s="262">
        <v>8</v>
      </c>
      <c r="I167" s="263"/>
      <c r="J167" s="264">
        <f>ROUND(I167*H167,2)</f>
        <v>0</v>
      </c>
      <c r="K167" s="260" t="s">
        <v>19</v>
      </c>
      <c r="L167" s="265"/>
      <c r="M167" s="266" t="s">
        <v>19</v>
      </c>
      <c r="N167" s="267" t="s">
        <v>40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179</v>
      </c>
      <c r="AT167" s="217" t="s">
        <v>222</v>
      </c>
      <c r="AU167" s="217" t="s">
        <v>77</v>
      </c>
      <c r="AY167" s="19" t="s">
        <v>136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77</v>
      </c>
      <c r="BK167" s="218">
        <f>ROUND(I167*H167,2)</f>
        <v>0</v>
      </c>
      <c r="BL167" s="19" t="s">
        <v>143</v>
      </c>
      <c r="BM167" s="217" t="s">
        <v>1520</v>
      </c>
    </row>
    <row r="168" s="2" customFormat="1" ht="16.5" customHeight="1">
      <c r="A168" s="40"/>
      <c r="B168" s="41"/>
      <c r="C168" s="258" t="s">
        <v>294</v>
      </c>
      <c r="D168" s="258" t="s">
        <v>222</v>
      </c>
      <c r="E168" s="259" t="s">
        <v>1521</v>
      </c>
      <c r="F168" s="260" t="s">
        <v>1522</v>
      </c>
      <c r="G168" s="261" t="s">
        <v>692</v>
      </c>
      <c r="H168" s="262">
        <v>9</v>
      </c>
      <c r="I168" s="263"/>
      <c r="J168" s="264">
        <f>ROUND(I168*H168,2)</f>
        <v>0</v>
      </c>
      <c r="K168" s="260" t="s">
        <v>19</v>
      </c>
      <c r="L168" s="265"/>
      <c r="M168" s="266" t="s">
        <v>19</v>
      </c>
      <c r="N168" s="267" t="s">
        <v>40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179</v>
      </c>
      <c r="AT168" s="217" t="s">
        <v>222</v>
      </c>
      <c r="AU168" s="217" t="s">
        <v>77</v>
      </c>
      <c r="AY168" s="19" t="s">
        <v>136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77</v>
      </c>
      <c r="BK168" s="218">
        <f>ROUND(I168*H168,2)</f>
        <v>0</v>
      </c>
      <c r="BL168" s="19" t="s">
        <v>143</v>
      </c>
      <c r="BM168" s="217" t="s">
        <v>1523</v>
      </c>
    </row>
    <row r="169" s="2" customFormat="1" ht="16.5" customHeight="1">
      <c r="A169" s="40"/>
      <c r="B169" s="41"/>
      <c r="C169" s="258" t="s">
        <v>300</v>
      </c>
      <c r="D169" s="258" t="s">
        <v>222</v>
      </c>
      <c r="E169" s="259" t="s">
        <v>1524</v>
      </c>
      <c r="F169" s="260" t="s">
        <v>1525</v>
      </c>
      <c r="G169" s="261" t="s">
        <v>692</v>
      </c>
      <c r="H169" s="262">
        <v>2</v>
      </c>
      <c r="I169" s="263"/>
      <c r="J169" s="264">
        <f>ROUND(I169*H169,2)</f>
        <v>0</v>
      </c>
      <c r="K169" s="260" t="s">
        <v>19</v>
      </c>
      <c r="L169" s="265"/>
      <c r="M169" s="266" t="s">
        <v>19</v>
      </c>
      <c r="N169" s="267" t="s">
        <v>40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179</v>
      </c>
      <c r="AT169" s="217" t="s">
        <v>222</v>
      </c>
      <c r="AU169" s="217" t="s">
        <v>77</v>
      </c>
      <c r="AY169" s="19" t="s">
        <v>136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77</v>
      </c>
      <c r="BK169" s="218">
        <f>ROUND(I169*H169,2)</f>
        <v>0</v>
      </c>
      <c r="BL169" s="19" t="s">
        <v>143</v>
      </c>
      <c r="BM169" s="217" t="s">
        <v>1526</v>
      </c>
    </row>
    <row r="170" s="2" customFormat="1" ht="16.5" customHeight="1">
      <c r="A170" s="40"/>
      <c r="B170" s="41"/>
      <c r="C170" s="258" t="s">
        <v>304</v>
      </c>
      <c r="D170" s="258" t="s">
        <v>222</v>
      </c>
      <c r="E170" s="259" t="s">
        <v>1527</v>
      </c>
      <c r="F170" s="260" t="s">
        <v>1528</v>
      </c>
      <c r="G170" s="261" t="s">
        <v>692</v>
      </c>
      <c r="H170" s="262">
        <v>141</v>
      </c>
      <c r="I170" s="263"/>
      <c r="J170" s="264">
        <f>ROUND(I170*H170,2)</f>
        <v>0</v>
      </c>
      <c r="K170" s="260" t="s">
        <v>19</v>
      </c>
      <c r="L170" s="265"/>
      <c r="M170" s="266" t="s">
        <v>19</v>
      </c>
      <c r="N170" s="267" t="s">
        <v>40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179</v>
      </c>
      <c r="AT170" s="217" t="s">
        <v>222</v>
      </c>
      <c r="AU170" s="217" t="s">
        <v>77</v>
      </c>
      <c r="AY170" s="19" t="s">
        <v>136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77</v>
      </c>
      <c r="BK170" s="218">
        <f>ROUND(I170*H170,2)</f>
        <v>0</v>
      </c>
      <c r="BL170" s="19" t="s">
        <v>143</v>
      </c>
      <c r="BM170" s="217" t="s">
        <v>383</v>
      </c>
    </row>
    <row r="171" s="2" customFormat="1" ht="16.5" customHeight="1">
      <c r="A171" s="40"/>
      <c r="B171" s="41"/>
      <c r="C171" s="258" t="s">
        <v>309</v>
      </c>
      <c r="D171" s="258" t="s">
        <v>222</v>
      </c>
      <c r="E171" s="259" t="s">
        <v>1529</v>
      </c>
      <c r="F171" s="260" t="s">
        <v>1530</v>
      </c>
      <c r="G171" s="261" t="s">
        <v>692</v>
      </c>
      <c r="H171" s="262">
        <v>170</v>
      </c>
      <c r="I171" s="263"/>
      <c r="J171" s="264">
        <f>ROUND(I171*H171,2)</f>
        <v>0</v>
      </c>
      <c r="K171" s="260" t="s">
        <v>19</v>
      </c>
      <c r="L171" s="265"/>
      <c r="M171" s="266" t="s">
        <v>19</v>
      </c>
      <c r="N171" s="267" t="s">
        <v>40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179</v>
      </c>
      <c r="AT171" s="217" t="s">
        <v>222</v>
      </c>
      <c r="AU171" s="217" t="s">
        <v>77</v>
      </c>
      <c r="AY171" s="19" t="s">
        <v>136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77</v>
      </c>
      <c r="BK171" s="218">
        <f>ROUND(I171*H171,2)</f>
        <v>0</v>
      </c>
      <c r="BL171" s="19" t="s">
        <v>143</v>
      </c>
      <c r="BM171" s="217" t="s">
        <v>1531</v>
      </c>
    </row>
    <row r="172" s="2" customFormat="1" ht="16.5" customHeight="1">
      <c r="A172" s="40"/>
      <c r="B172" s="41"/>
      <c r="C172" s="258" t="s">
        <v>311</v>
      </c>
      <c r="D172" s="258" t="s">
        <v>222</v>
      </c>
      <c r="E172" s="259" t="s">
        <v>1532</v>
      </c>
      <c r="F172" s="260" t="s">
        <v>1533</v>
      </c>
      <c r="G172" s="261" t="s">
        <v>692</v>
      </c>
      <c r="H172" s="262">
        <v>2</v>
      </c>
      <c r="I172" s="263"/>
      <c r="J172" s="264">
        <f>ROUND(I172*H172,2)</f>
        <v>0</v>
      </c>
      <c r="K172" s="260" t="s">
        <v>19</v>
      </c>
      <c r="L172" s="265"/>
      <c r="M172" s="266" t="s">
        <v>19</v>
      </c>
      <c r="N172" s="267" t="s">
        <v>40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179</v>
      </c>
      <c r="AT172" s="217" t="s">
        <v>222</v>
      </c>
      <c r="AU172" s="217" t="s">
        <v>77</v>
      </c>
      <c r="AY172" s="19" t="s">
        <v>136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77</v>
      </c>
      <c r="BK172" s="218">
        <f>ROUND(I172*H172,2)</f>
        <v>0</v>
      </c>
      <c r="BL172" s="19" t="s">
        <v>143</v>
      </c>
      <c r="BM172" s="217" t="s">
        <v>1534</v>
      </c>
    </row>
    <row r="173" s="2" customFormat="1" ht="16.5" customHeight="1">
      <c r="A173" s="40"/>
      <c r="B173" s="41"/>
      <c r="C173" s="258" t="s">
        <v>317</v>
      </c>
      <c r="D173" s="258" t="s">
        <v>222</v>
      </c>
      <c r="E173" s="259" t="s">
        <v>1535</v>
      </c>
      <c r="F173" s="260" t="s">
        <v>1536</v>
      </c>
      <c r="G173" s="261" t="s">
        <v>692</v>
      </c>
      <c r="H173" s="262">
        <v>5</v>
      </c>
      <c r="I173" s="263"/>
      <c r="J173" s="264">
        <f>ROUND(I173*H173,2)</f>
        <v>0</v>
      </c>
      <c r="K173" s="260" t="s">
        <v>19</v>
      </c>
      <c r="L173" s="265"/>
      <c r="M173" s="266" t="s">
        <v>19</v>
      </c>
      <c r="N173" s="267" t="s">
        <v>40</v>
      </c>
      <c r="O173" s="86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179</v>
      </c>
      <c r="AT173" s="217" t="s">
        <v>222</v>
      </c>
      <c r="AU173" s="217" t="s">
        <v>77</v>
      </c>
      <c r="AY173" s="19" t="s">
        <v>136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77</v>
      </c>
      <c r="BK173" s="218">
        <f>ROUND(I173*H173,2)</f>
        <v>0</v>
      </c>
      <c r="BL173" s="19" t="s">
        <v>143</v>
      </c>
      <c r="BM173" s="217" t="s">
        <v>1537</v>
      </c>
    </row>
    <row r="174" s="2" customFormat="1" ht="16.5" customHeight="1">
      <c r="A174" s="40"/>
      <c r="B174" s="41"/>
      <c r="C174" s="258" t="s">
        <v>320</v>
      </c>
      <c r="D174" s="258" t="s">
        <v>222</v>
      </c>
      <c r="E174" s="259" t="s">
        <v>1538</v>
      </c>
      <c r="F174" s="260" t="s">
        <v>1539</v>
      </c>
      <c r="G174" s="261" t="s">
        <v>163</v>
      </c>
      <c r="H174" s="262">
        <v>35</v>
      </c>
      <c r="I174" s="263"/>
      <c r="J174" s="264">
        <f>ROUND(I174*H174,2)</f>
        <v>0</v>
      </c>
      <c r="K174" s="260" t="s">
        <v>19</v>
      </c>
      <c r="L174" s="265"/>
      <c r="M174" s="266" t="s">
        <v>19</v>
      </c>
      <c r="N174" s="267" t="s">
        <v>40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179</v>
      </c>
      <c r="AT174" s="217" t="s">
        <v>222</v>
      </c>
      <c r="AU174" s="217" t="s">
        <v>77</v>
      </c>
      <c r="AY174" s="19" t="s">
        <v>136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143</v>
      </c>
      <c r="BM174" s="217" t="s">
        <v>489</v>
      </c>
    </row>
    <row r="175" s="2" customFormat="1" ht="16.5" customHeight="1">
      <c r="A175" s="40"/>
      <c r="B175" s="41"/>
      <c r="C175" s="258" t="s">
        <v>327</v>
      </c>
      <c r="D175" s="258" t="s">
        <v>222</v>
      </c>
      <c r="E175" s="259" t="s">
        <v>1540</v>
      </c>
      <c r="F175" s="260" t="s">
        <v>1541</v>
      </c>
      <c r="G175" s="261" t="s">
        <v>163</v>
      </c>
      <c r="H175" s="262">
        <v>80</v>
      </c>
      <c r="I175" s="263"/>
      <c r="J175" s="264">
        <f>ROUND(I175*H175,2)</f>
        <v>0</v>
      </c>
      <c r="K175" s="260" t="s">
        <v>19</v>
      </c>
      <c r="L175" s="265"/>
      <c r="M175" s="266" t="s">
        <v>19</v>
      </c>
      <c r="N175" s="267" t="s">
        <v>40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179</v>
      </c>
      <c r="AT175" s="217" t="s">
        <v>222</v>
      </c>
      <c r="AU175" s="217" t="s">
        <v>77</v>
      </c>
      <c r="AY175" s="19" t="s">
        <v>136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77</v>
      </c>
      <c r="BK175" s="218">
        <f>ROUND(I175*H175,2)</f>
        <v>0</v>
      </c>
      <c r="BL175" s="19" t="s">
        <v>143</v>
      </c>
      <c r="BM175" s="217" t="s">
        <v>394</v>
      </c>
    </row>
    <row r="176" s="12" customFormat="1" ht="25.92" customHeight="1">
      <c r="A176" s="12"/>
      <c r="B176" s="190"/>
      <c r="C176" s="191"/>
      <c r="D176" s="192" t="s">
        <v>68</v>
      </c>
      <c r="E176" s="193" t="s">
        <v>1542</v>
      </c>
      <c r="F176" s="193" t="s">
        <v>1543</v>
      </c>
      <c r="G176" s="191"/>
      <c r="H176" s="191"/>
      <c r="I176" s="194"/>
      <c r="J176" s="195">
        <f>BK176</f>
        <v>0</v>
      </c>
      <c r="K176" s="191"/>
      <c r="L176" s="196"/>
      <c r="M176" s="197"/>
      <c r="N176" s="198"/>
      <c r="O176" s="198"/>
      <c r="P176" s="199">
        <f>SUM(P177:P189)</f>
        <v>0</v>
      </c>
      <c r="Q176" s="198"/>
      <c r="R176" s="199">
        <f>SUM(R177:R189)</f>
        <v>0</v>
      </c>
      <c r="S176" s="198"/>
      <c r="T176" s="200">
        <f>SUM(T177:T189)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1" t="s">
        <v>77</v>
      </c>
      <c r="AT176" s="202" t="s">
        <v>68</v>
      </c>
      <c r="AU176" s="202" t="s">
        <v>69</v>
      </c>
      <c r="AY176" s="201" t="s">
        <v>136</v>
      </c>
      <c r="BK176" s="203">
        <f>SUM(BK177:BK189)</f>
        <v>0</v>
      </c>
    </row>
    <row r="177" s="2" customFormat="1" ht="16.5" customHeight="1">
      <c r="A177" s="40"/>
      <c r="B177" s="41"/>
      <c r="C177" s="258" t="s">
        <v>333</v>
      </c>
      <c r="D177" s="258" t="s">
        <v>222</v>
      </c>
      <c r="E177" s="259" t="s">
        <v>1544</v>
      </c>
      <c r="F177" s="260" t="s">
        <v>1545</v>
      </c>
      <c r="G177" s="261" t="s">
        <v>163</v>
      </c>
      <c r="H177" s="262">
        <v>2400</v>
      </c>
      <c r="I177" s="263"/>
      <c r="J177" s="264">
        <f>ROUND(I177*H177,2)</f>
        <v>0</v>
      </c>
      <c r="K177" s="260" t="s">
        <v>19</v>
      </c>
      <c r="L177" s="265"/>
      <c r="M177" s="266" t="s">
        <v>19</v>
      </c>
      <c r="N177" s="267" t="s">
        <v>40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179</v>
      </c>
      <c r="AT177" s="217" t="s">
        <v>222</v>
      </c>
      <c r="AU177" s="217" t="s">
        <v>77</v>
      </c>
      <c r="AY177" s="19" t="s">
        <v>136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143</v>
      </c>
      <c r="BM177" s="217" t="s">
        <v>398</v>
      </c>
    </row>
    <row r="178" s="2" customFormat="1" ht="16.5" customHeight="1">
      <c r="A178" s="40"/>
      <c r="B178" s="41"/>
      <c r="C178" s="258" t="s">
        <v>338</v>
      </c>
      <c r="D178" s="258" t="s">
        <v>222</v>
      </c>
      <c r="E178" s="259" t="s">
        <v>1546</v>
      </c>
      <c r="F178" s="260" t="s">
        <v>1547</v>
      </c>
      <c r="G178" s="261" t="s">
        <v>163</v>
      </c>
      <c r="H178" s="262">
        <v>850</v>
      </c>
      <c r="I178" s="263"/>
      <c r="J178" s="264">
        <f>ROUND(I178*H178,2)</f>
        <v>0</v>
      </c>
      <c r="K178" s="260" t="s">
        <v>19</v>
      </c>
      <c r="L178" s="265"/>
      <c r="M178" s="266" t="s">
        <v>19</v>
      </c>
      <c r="N178" s="267" t="s">
        <v>40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179</v>
      </c>
      <c r="AT178" s="217" t="s">
        <v>222</v>
      </c>
      <c r="AU178" s="217" t="s">
        <v>77</v>
      </c>
      <c r="AY178" s="19" t="s">
        <v>136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77</v>
      </c>
      <c r="BK178" s="218">
        <f>ROUND(I178*H178,2)</f>
        <v>0</v>
      </c>
      <c r="BL178" s="19" t="s">
        <v>143</v>
      </c>
      <c r="BM178" s="217" t="s">
        <v>1548</v>
      </c>
    </row>
    <row r="179" s="2" customFormat="1" ht="16.5" customHeight="1">
      <c r="A179" s="40"/>
      <c r="B179" s="41"/>
      <c r="C179" s="258" t="s">
        <v>345</v>
      </c>
      <c r="D179" s="258" t="s">
        <v>222</v>
      </c>
      <c r="E179" s="259" t="s">
        <v>1549</v>
      </c>
      <c r="F179" s="260" t="s">
        <v>1550</v>
      </c>
      <c r="G179" s="261" t="s">
        <v>163</v>
      </c>
      <c r="H179" s="262">
        <v>525</v>
      </c>
      <c r="I179" s="263"/>
      <c r="J179" s="264">
        <f>ROUND(I179*H179,2)</f>
        <v>0</v>
      </c>
      <c r="K179" s="260" t="s">
        <v>19</v>
      </c>
      <c r="L179" s="265"/>
      <c r="M179" s="266" t="s">
        <v>19</v>
      </c>
      <c r="N179" s="267" t="s">
        <v>40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179</v>
      </c>
      <c r="AT179" s="217" t="s">
        <v>222</v>
      </c>
      <c r="AU179" s="217" t="s">
        <v>77</v>
      </c>
      <c r="AY179" s="19" t="s">
        <v>136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77</v>
      </c>
      <c r="BK179" s="218">
        <f>ROUND(I179*H179,2)</f>
        <v>0</v>
      </c>
      <c r="BL179" s="19" t="s">
        <v>143</v>
      </c>
      <c r="BM179" s="217" t="s">
        <v>408</v>
      </c>
    </row>
    <row r="180" s="2" customFormat="1" ht="16.5" customHeight="1">
      <c r="A180" s="40"/>
      <c r="B180" s="41"/>
      <c r="C180" s="258" t="s">
        <v>350</v>
      </c>
      <c r="D180" s="258" t="s">
        <v>222</v>
      </c>
      <c r="E180" s="259" t="s">
        <v>1551</v>
      </c>
      <c r="F180" s="260" t="s">
        <v>1552</v>
      </c>
      <c r="G180" s="261" t="s">
        <v>163</v>
      </c>
      <c r="H180" s="262">
        <v>420</v>
      </c>
      <c r="I180" s="263"/>
      <c r="J180" s="264">
        <f>ROUND(I180*H180,2)</f>
        <v>0</v>
      </c>
      <c r="K180" s="260" t="s">
        <v>19</v>
      </c>
      <c r="L180" s="265"/>
      <c r="M180" s="266" t="s">
        <v>19</v>
      </c>
      <c r="N180" s="267" t="s">
        <v>40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179</v>
      </c>
      <c r="AT180" s="217" t="s">
        <v>222</v>
      </c>
      <c r="AU180" s="217" t="s">
        <v>77</v>
      </c>
      <c r="AY180" s="19" t="s">
        <v>136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77</v>
      </c>
      <c r="BK180" s="218">
        <f>ROUND(I180*H180,2)</f>
        <v>0</v>
      </c>
      <c r="BL180" s="19" t="s">
        <v>143</v>
      </c>
      <c r="BM180" s="217" t="s">
        <v>413</v>
      </c>
    </row>
    <row r="181" s="2" customFormat="1" ht="16.5" customHeight="1">
      <c r="A181" s="40"/>
      <c r="B181" s="41"/>
      <c r="C181" s="258" t="s">
        <v>355</v>
      </c>
      <c r="D181" s="258" t="s">
        <v>222</v>
      </c>
      <c r="E181" s="259" t="s">
        <v>1553</v>
      </c>
      <c r="F181" s="260" t="s">
        <v>1554</v>
      </c>
      <c r="G181" s="261" t="s">
        <v>163</v>
      </c>
      <c r="H181" s="262">
        <v>3850</v>
      </c>
      <c r="I181" s="263"/>
      <c r="J181" s="264">
        <f>ROUND(I181*H181,2)</f>
        <v>0</v>
      </c>
      <c r="K181" s="260" t="s">
        <v>19</v>
      </c>
      <c r="L181" s="265"/>
      <c r="M181" s="266" t="s">
        <v>19</v>
      </c>
      <c r="N181" s="267" t="s">
        <v>40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179</v>
      </c>
      <c r="AT181" s="217" t="s">
        <v>222</v>
      </c>
      <c r="AU181" s="217" t="s">
        <v>77</v>
      </c>
      <c r="AY181" s="19" t="s">
        <v>136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143</v>
      </c>
      <c r="BM181" s="217" t="s">
        <v>1555</v>
      </c>
    </row>
    <row r="182" s="2" customFormat="1" ht="16.5" customHeight="1">
      <c r="A182" s="40"/>
      <c r="B182" s="41"/>
      <c r="C182" s="258" t="s">
        <v>360</v>
      </c>
      <c r="D182" s="258" t="s">
        <v>222</v>
      </c>
      <c r="E182" s="259" t="s">
        <v>1556</v>
      </c>
      <c r="F182" s="260" t="s">
        <v>1557</v>
      </c>
      <c r="G182" s="261" t="s">
        <v>163</v>
      </c>
      <c r="H182" s="262">
        <v>180</v>
      </c>
      <c r="I182" s="263"/>
      <c r="J182" s="264">
        <f>ROUND(I182*H182,2)</f>
        <v>0</v>
      </c>
      <c r="K182" s="260" t="s">
        <v>19</v>
      </c>
      <c r="L182" s="265"/>
      <c r="M182" s="266" t="s">
        <v>19</v>
      </c>
      <c r="N182" s="267" t="s">
        <v>40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179</v>
      </c>
      <c r="AT182" s="217" t="s">
        <v>222</v>
      </c>
      <c r="AU182" s="217" t="s">
        <v>77</v>
      </c>
      <c r="AY182" s="19" t="s">
        <v>136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77</v>
      </c>
      <c r="BK182" s="218">
        <f>ROUND(I182*H182,2)</f>
        <v>0</v>
      </c>
      <c r="BL182" s="19" t="s">
        <v>143</v>
      </c>
      <c r="BM182" s="217" t="s">
        <v>423</v>
      </c>
    </row>
    <row r="183" s="2" customFormat="1" ht="16.5" customHeight="1">
      <c r="A183" s="40"/>
      <c r="B183" s="41"/>
      <c r="C183" s="258" t="s">
        <v>1448</v>
      </c>
      <c r="D183" s="258" t="s">
        <v>222</v>
      </c>
      <c r="E183" s="259" t="s">
        <v>1558</v>
      </c>
      <c r="F183" s="260" t="s">
        <v>1559</v>
      </c>
      <c r="G183" s="261" t="s">
        <v>163</v>
      </c>
      <c r="H183" s="262">
        <v>120</v>
      </c>
      <c r="I183" s="263"/>
      <c r="J183" s="264">
        <f>ROUND(I183*H183,2)</f>
        <v>0</v>
      </c>
      <c r="K183" s="260" t="s">
        <v>19</v>
      </c>
      <c r="L183" s="265"/>
      <c r="M183" s="266" t="s">
        <v>19</v>
      </c>
      <c r="N183" s="267" t="s">
        <v>40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179</v>
      </c>
      <c r="AT183" s="217" t="s">
        <v>222</v>
      </c>
      <c r="AU183" s="217" t="s">
        <v>77</v>
      </c>
      <c r="AY183" s="19" t="s">
        <v>136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77</v>
      </c>
      <c r="BK183" s="218">
        <f>ROUND(I183*H183,2)</f>
        <v>0</v>
      </c>
      <c r="BL183" s="19" t="s">
        <v>143</v>
      </c>
      <c r="BM183" s="217" t="s">
        <v>429</v>
      </c>
    </row>
    <row r="184" s="2" customFormat="1" ht="16.5" customHeight="1">
      <c r="A184" s="40"/>
      <c r="B184" s="41"/>
      <c r="C184" s="258" t="s">
        <v>1560</v>
      </c>
      <c r="D184" s="258" t="s">
        <v>222</v>
      </c>
      <c r="E184" s="259" t="s">
        <v>1561</v>
      </c>
      <c r="F184" s="260" t="s">
        <v>1562</v>
      </c>
      <c r="G184" s="261" t="s">
        <v>163</v>
      </c>
      <c r="H184" s="262">
        <v>35</v>
      </c>
      <c r="I184" s="263"/>
      <c r="J184" s="264">
        <f>ROUND(I184*H184,2)</f>
        <v>0</v>
      </c>
      <c r="K184" s="260" t="s">
        <v>19</v>
      </c>
      <c r="L184" s="265"/>
      <c r="M184" s="266" t="s">
        <v>19</v>
      </c>
      <c r="N184" s="267" t="s">
        <v>40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179</v>
      </c>
      <c r="AT184" s="217" t="s">
        <v>222</v>
      </c>
      <c r="AU184" s="217" t="s">
        <v>77</v>
      </c>
      <c r="AY184" s="19" t="s">
        <v>136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77</v>
      </c>
      <c r="BK184" s="218">
        <f>ROUND(I184*H184,2)</f>
        <v>0</v>
      </c>
      <c r="BL184" s="19" t="s">
        <v>143</v>
      </c>
      <c r="BM184" s="217" t="s">
        <v>438</v>
      </c>
    </row>
    <row r="185" s="2" customFormat="1" ht="16.5" customHeight="1">
      <c r="A185" s="40"/>
      <c r="B185" s="41"/>
      <c r="C185" s="258" t="s">
        <v>1451</v>
      </c>
      <c r="D185" s="258" t="s">
        <v>222</v>
      </c>
      <c r="E185" s="259" t="s">
        <v>1563</v>
      </c>
      <c r="F185" s="260" t="s">
        <v>1564</v>
      </c>
      <c r="G185" s="261" t="s">
        <v>163</v>
      </c>
      <c r="H185" s="262">
        <v>105</v>
      </c>
      <c r="I185" s="263"/>
      <c r="J185" s="264">
        <f>ROUND(I185*H185,2)</f>
        <v>0</v>
      </c>
      <c r="K185" s="260" t="s">
        <v>19</v>
      </c>
      <c r="L185" s="265"/>
      <c r="M185" s="266" t="s">
        <v>19</v>
      </c>
      <c r="N185" s="267" t="s">
        <v>40</v>
      </c>
      <c r="O185" s="86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179</v>
      </c>
      <c r="AT185" s="217" t="s">
        <v>222</v>
      </c>
      <c r="AU185" s="217" t="s">
        <v>77</v>
      </c>
      <c r="AY185" s="19" t="s">
        <v>136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77</v>
      </c>
      <c r="BK185" s="218">
        <f>ROUND(I185*H185,2)</f>
        <v>0</v>
      </c>
      <c r="BL185" s="19" t="s">
        <v>143</v>
      </c>
      <c r="BM185" s="217" t="s">
        <v>444</v>
      </c>
    </row>
    <row r="186" s="2" customFormat="1" ht="16.5" customHeight="1">
      <c r="A186" s="40"/>
      <c r="B186" s="41"/>
      <c r="C186" s="258" t="s">
        <v>1565</v>
      </c>
      <c r="D186" s="258" t="s">
        <v>222</v>
      </c>
      <c r="E186" s="259" t="s">
        <v>1566</v>
      </c>
      <c r="F186" s="260" t="s">
        <v>1567</v>
      </c>
      <c r="G186" s="261" t="s">
        <v>163</v>
      </c>
      <c r="H186" s="262">
        <v>75</v>
      </c>
      <c r="I186" s="263"/>
      <c r="J186" s="264">
        <f>ROUND(I186*H186,2)</f>
        <v>0</v>
      </c>
      <c r="K186" s="260" t="s">
        <v>19</v>
      </c>
      <c r="L186" s="265"/>
      <c r="M186" s="266" t="s">
        <v>19</v>
      </c>
      <c r="N186" s="267" t="s">
        <v>40</v>
      </c>
      <c r="O186" s="86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179</v>
      </c>
      <c r="AT186" s="217" t="s">
        <v>222</v>
      </c>
      <c r="AU186" s="217" t="s">
        <v>77</v>
      </c>
      <c r="AY186" s="19" t="s">
        <v>136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77</v>
      </c>
      <c r="BK186" s="218">
        <f>ROUND(I186*H186,2)</f>
        <v>0</v>
      </c>
      <c r="BL186" s="19" t="s">
        <v>143</v>
      </c>
      <c r="BM186" s="217" t="s">
        <v>449</v>
      </c>
    </row>
    <row r="187" s="2" customFormat="1" ht="16.5" customHeight="1">
      <c r="A187" s="40"/>
      <c r="B187" s="41"/>
      <c r="C187" s="258" t="s">
        <v>1454</v>
      </c>
      <c r="D187" s="258" t="s">
        <v>222</v>
      </c>
      <c r="E187" s="259" t="s">
        <v>1568</v>
      </c>
      <c r="F187" s="260" t="s">
        <v>1569</v>
      </c>
      <c r="G187" s="261" t="s">
        <v>163</v>
      </c>
      <c r="H187" s="262">
        <v>75</v>
      </c>
      <c r="I187" s="263"/>
      <c r="J187" s="264">
        <f>ROUND(I187*H187,2)</f>
        <v>0</v>
      </c>
      <c r="K187" s="260" t="s">
        <v>19</v>
      </c>
      <c r="L187" s="265"/>
      <c r="M187" s="266" t="s">
        <v>19</v>
      </c>
      <c r="N187" s="267" t="s">
        <v>40</v>
      </c>
      <c r="O187" s="86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179</v>
      </c>
      <c r="AT187" s="217" t="s">
        <v>222</v>
      </c>
      <c r="AU187" s="217" t="s">
        <v>77</v>
      </c>
      <c r="AY187" s="19" t="s">
        <v>136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77</v>
      </c>
      <c r="BK187" s="218">
        <f>ROUND(I187*H187,2)</f>
        <v>0</v>
      </c>
      <c r="BL187" s="19" t="s">
        <v>143</v>
      </c>
      <c r="BM187" s="217" t="s">
        <v>453</v>
      </c>
    </row>
    <row r="188" s="2" customFormat="1" ht="16.5" customHeight="1">
      <c r="A188" s="40"/>
      <c r="B188" s="41"/>
      <c r="C188" s="258" t="s">
        <v>1570</v>
      </c>
      <c r="D188" s="258" t="s">
        <v>222</v>
      </c>
      <c r="E188" s="259" t="s">
        <v>1571</v>
      </c>
      <c r="F188" s="260" t="s">
        <v>1572</v>
      </c>
      <c r="G188" s="261" t="s">
        <v>163</v>
      </c>
      <c r="H188" s="262">
        <v>180</v>
      </c>
      <c r="I188" s="263"/>
      <c r="J188" s="264">
        <f>ROUND(I188*H188,2)</f>
        <v>0</v>
      </c>
      <c r="K188" s="260" t="s">
        <v>19</v>
      </c>
      <c r="L188" s="265"/>
      <c r="M188" s="266" t="s">
        <v>19</v>
      </c>
      <c r="N188" s="267" t="s">
        <v>40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179</v>
      </c>
      <c r="AT188" s="217" t="s">
        <v>222</v>
      </c>
      <c r="AU188" s="217" t="s">
        <v>77</v>
      </c>
      <c r="AY188" s="19" t="s">
        <v>136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77</v>
      </c>
      <c r="BK188" s="218">
        <f>ROUND(I188*H188,2)</f>
        <v>0</v>
      </c>
      <c r="BL188" s="19" t="s">
        <v>143</v>
      </c>
      <c r="BM188" s="217" t="s">
        <v>458</v>
      </c>
    </row>
    <row r="189" s="2" customFormat="1" ht="16.5" customHeight="1">
      <c r="A189" s="40"/>
      <c r="B189" s="41"/>
      <c r="C189" s="258" t="s">
        <v>1456</v>
      </c>
      <c r="D189" s="258" t="s">
        <v>222</v>
      </c>
      <c r="E189" s="259" t="s">
        <v>1573</v>
      </c>
      <c r="F189" s="260" t="s">
        <v>1574</v>
      </c>
      <c r="G189" s="261" t="s">
        <v>163</v>
      </c>
      <c r="H189" s="262">
        <v>25</v>
      </c>
      <c r="I189" s="263"/>
      <c r="J189" s="264">
        <f>ROUND(I189*H189,2)</f>
        <v>0</v>
      </c>
      <c r="K189" s="260" t="s">
        <v>19</v>
      </c>
      <c r="L189" s="265"/>
      <c r="M189" s="266" t="s">
        <v>19</v>
      </c>
      <c r="N189" s="267" t="s">
        <v>40</v>
      </c>
      <c r="O189" s="86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179</v>
      </c>
      <c r="AT189" s="217" t="s">
        <v>222</v>
      </c>
      <c r="AU189" s="217" t="s">
        <v>77</v>
      </c>
      <c r="AY189" s="19" t="s">
        <v>136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77</v>
      </c>
      <c r="BK189" s="218">
        <f>ROUND(I189*H189,2)</f>
        <v>0</v>
      </c>
      <c r="BL189" s="19" t="s">
        <v>143</v>
      </c>
      <c r="BM189" s="217" t="s">
        <v>462</v>
      </c>
    </row>
    <row r="190" s="12" customFormat="1" ht="25.92" customHeight="1">
      <c r="A190" s="12"/>
      <c r="B190" s="190"/>
      <c r="C190" s="191"/>
      <c r="D190" s="192" t="s">
        <v>68</v>
      </c>
      <c r="E190" s="193" t="s">
        <v>1575</v>
      </c>
      <c r="F190" s="193" t="s">
        <v>1576</v>
      </c>
      <c r="G190" s="191"/>
      <c r="H190" s="191"/>
      <c r="I190" s="194"/>
      <c r="J190" s="195">
        <f>BK190</f>
        <v>0</v>
      </c>
      <c r="K190" s="191"/>
      <c r="L190" s="196"/>
      <c r="M190" s="197"/>
      <c r="N190" s="198"/>
      <c r="O190" s="198"/>
      <c r="P190" s="199">
        <f>SUM(P191:P198)</f>
        <v>0</v>
      </c>
      <c r="Q190" s="198"/>
      <c r="R190" s="199">
        <f>SUM(R191:R198)</f>
        <v>0</v>
      </c>
      <c r="S190" s="198"/>
      <c r="T190" s="200">
        <f>SUM(T191:T198)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1" t="s">
        <v>77</v>
      </c>
      <c r="AT190" s="202" t="s">
        <v>68</v>
      </c>
      <c r="AU190" s="202" t="s">
        <v>69</v>
      </c>
      <c r="AY190" s="201" t="s">
        <v>136</v>
      </c>
      <c r="BK190" s="203">
        <f>SUM(BK191:BK198)</f>
        <v>0</v>
      </c>
    </row>
    <row r="191" s="2" customFormat="1" ht="16.5" customHeight="1">
      <c r="A191" s="40"/>
      <c r="B191" s="41"/>
      <c r="C191" s="206" t="s">
        <v>365</v>
      </c>
      <c r="D191" s="206" t="s">
        <v>138</v>
      </c>
      <c r="E191" s="207" t="s">
        <v>1577</v>
      </c>
      <c r="F191" s="208" t="s">
        <v>1578</v>
      </c>
      <c r="G191" s="209" t="s">
        <v>1005</v>
      </c>
      <c r="H191" s="210">
        <v>1</v>
      </c>
      <c r="I191" s="211"/>
      <c r="J191" s="212">
        <f>ROUND(I191*H191,2)</f>
        <v>0</v>
      </c>
      <c r="K191" s="208" t="s">
        <v>19</v>
      </c>
      <c r="L191" s="46"/>
      <c r="M191" s="213" t="s">
        <v>19</v>
      </c>
      <c r="N191" s="214" t="s">
        <v>40</v>
      </c>
      <c r="O191" s="86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143</v>
      </c>
      <c r="AT191" s="217" t="s">
        <v>138</v>
      </c>
      <c r="AU191" s="217" t="s">
        <v>77</v>
      </c>
      <c r="AY191" s="19" t="s">
        <v>136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77</v>
      </c>
      <c r="BK191" s="218">
        <f>ROUND(I191*H191,2)</f>
        <v>0</v>
      </c>
      <c r="BL191" s="19" t="s">
        <v>143</v>
      </c>
      <c r="BM191" s="217" t="s">
        <v>475</v>
      </c>
    </row>
    <row r="192" s="2" customFormat="1" ht="16.5" customHeight="1">
      <c r="A192" s="40"/>
      <c r="B192" s="41"/>
      <c r="C192" s="206" t="s">
        <v>1458</v>
      </c>
      <c r="D192" s="206" t="s">
        <v>138</v>
      </c>
      <c r="E192" s="207" t="s">
        <v>1579</v>
      </c>
      <c r="F192" s="208" t="s">
        <v>1580</v>
      </c>
      <c r="G192" s="209" t="s">
        <v>1005</v>
      </c>
      <c r="H192" s="210">
        <v>1</v>
      </c>
      <c r="I192" s="211"/>
      <c r="J192" s="212">
        <f>ROUND(I192*H192,2)</f>
        <v>0</v>
      </c>
      <c r="K192" s="208" t="s">
        <v>19</v>
      </c>
      <c r="L192" s="46"/>
      <c r="M192" s="213" t="s">
        <v>19</v>
      </c>
      <c r="N192" s="214" t="s">
        <v>40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143</v>
      </c>
      <c r="AT192" s="217" t="s">
        <v>138</v>
      </c>
      <c r="AU192" s="217" t="s">
        <v>77</v>
      </c>
      <c r="AY192" s="19" t="s">
        <v>136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77</v>
      </c>
      <c r="BK192" s="218">
        <f>ROUND(I192*H192,2)</f>
        <v>0</v>
      </c>
      <c r="BL192" s="19" t="s">
        <v>143</v>
      </c>
      <c r="BM192" s="217" t="s">
        <v>578</v>
      </c>
    </row>
    <row r="193" s="2" customFormat="1" ht="16.5" customHeight="1">
      <c r="A193" s="40"/>
      <c r="B193" s="41"/>
      <c r="C193" s="206" t="s">
        <v>1581</v>
      </c>
      <c r="D193" s="206" t="s">
        <v>138</v>
      </c>
      <c r="E193" s="207" t="s">
        <v>1582</v>
      </c>
      <c r="F193" s="208" t="s">
        <v>1583</v>
      </c>
      <c r="G193" s="209" t="s">
        <v>1005</v>
      </c>
      <c r="H193" s="210">
        <v>1</v>
      </c>
      <c r="I193" s="211"/>
      <c r="J193" s="212">
        <f>ROUND(I193*H193,2)</f>
        <v>0</v>
      </c>
      <c r="K193" s="208" t="s">
        <v>19</v>
      </c>
      <c r="L193" s="46"/>
      <c r="M193" s="213" t="s">
        <v>19</v>
      </c>
      <c r="N193" s="214" t="s">
        <v>40</v>
      </c>
      <c r="O193" s="86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143</v>
      </c>
      <c r="AT193" s="217" t="s">
        <v>138</v>
      </c>
      <c r="AU193" s="217" t="s">
        <v>77</v>
      </c>
      <c r="AY193" s="19" t="s">
        <v>136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77</v>
      </c>
      <c r="BK193" s="218">
        <f>ROUND(I193*H193,2)</f>
        <v>0</v>
      </c>
      <c r="BL193" s="19" t="s">
        <v>143</v>
      </c>
      <c r="BM193" s="217" t="s">
        <v>588</v>
      </c>
    </row>
    <row r="194" s="2" customFormat="1" ht="16.5" customHeight="1">
      <c r="A194" s="40"/>
      <c r="B194" s="41"/>
      <c r="C194" s="206" t="s">
        <v>1463</v>
      </c>
      <c r="D194" s="206" t="s">
        <v>138</v>
      </c>
      <c r="E194" s="207" t="s">
        <v>1584</v>
      </c>
      <c r="F194" s="208" t="s">
        <v>1585</v>
      </c>
      <c r="G194" s="209" t="s">
        <v>1005</v>
      </c>
      <c r="H194" s="210">
        <v>1</v>
      </c>
      <c r="I194" s="211"/>
      <c r="J194" s="212">
        <f>ROUND(I194*H194,2)</f>
        <v>0</v>
      </c>
      <c r="K194" s="208" t="s">
        <v>19</v>
      </c>
      <c r="L194" s="46"/>
      <c r="M194" s="213" t="s">
        <v>19</v>
      </c>
      <c r="N194" s="214" t="s">
        <v>40</v>
      </c>
      <c r="O194" s="86"/>
      <c r="P194" s="215">
        <f>O194*H194</f>
        <v>0</v>
      </c>
      <c r="Q194" s="215">
        <v>0</v>
      </c>
      <c r="R194" s="215">
        <f>Q194*H194</f>
        <v>0</v>
      </c>
      <c r="S194" s="215">
        <v>0</v>
      </c>
      <c r="T194" s="21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143</v>
      </c>
      <c r="AT194" s="217" t="s">
        <v>138</v>
      </c>
      <c r="AU194" s="217" t="s">
        <v>77</v>
      </c>
      <c r="AY194" s="19" t="s">
        <v>136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77</v>
      </c>
      <c r="BK194" s="218">
        <f>ROUND(I194*H194,2)</f>
        <v>0</v>
      </c>
      <c r="BL194" s="19" t="s">
        <v>143</v>
      </c>
      <c r="BM194" s="217" t="s">
        <v>598</v>
      </c>
    </row>
    <row r="195" s="2" customFormat="1" ht="16.5" customHeight="1">
      <c r="A195" s="40"/>
      <c r="B195" s="41"/>
      <c r="C195" s="206" t="s">
        <v>1586</v>
      </c>
      <c r="D195" s="206" t="s">
        <v>138</v>
      </c>
      <c r="E195" s="207" t="s">
        <v>1587</v>
      </c>
      <c r="F195" s="208" t="s">
        <v>1588</v>
      </c>
      <c r="G195" s="209" t="s">
        <v>1005</v>
      </c>
      <c r="H195" s="210">
        <v>1</v>
      </c>
      <c r="I195" s="211"/>
      <c r="J195" s="212">
        <f>ROUND(I195*H195,2)</f>
        <v>0</v>
      </c>
      <c r="K195" s="208" t="s">
        <v>19</v>
      </c>
      <c r="L195" s="46"/>
      <c r="M195" s="213" t="s">
        <v>19</v>
      </c>
      <c r="N195" s="214" t="s">
        <v>40</v>
      </c>
      <c r="O195" s="86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143</v>
      </c>
      <c r="AT195" s="217" t="s">
        <v>138</v>
      </c>
      <c r="AU195" s="217" t="s">
        <v>77</v>
      </c>
      <c r="AY195" s="19" t="s">
        <v>136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77</v>
      </c>
      <c r="BK195" s="218">
        <f>ROUND(I195*H195,2)</f>
        <v>0</v>
      </c>
      <c r="BL195" s="19" t="s">
        <v>143</v>
      </c>
      <c r="BM195" s="217" t="s">
        <v>608</v>
      </c>
    </row>
    <row r="196" s="2" customFormat="1" ht="16.5" customHeight="1">
      <c r="A196" s="40"/>
      <c r="B196" s="41"/>
      <c r="C196" s="206" t="s">
        <v>1468</v>
      </c>
      <c r="D196" s="206" t="s">
        <v>138</v>
      </c>
      <c r="E196" s="207" t="s">
        <v>1589</v>
      </c>
      <c r="F196" s="208" t="s">
        <v>1590</v>
      </c>
      <c r="G196" s="209" t="s">
        <v>1005</v>
      </c>
      <c r="H196" s="210">
        <v>1</v>
      </c>
      <c r="I196" s="211"/>
      <c r="J196" s="212">
        <f>ROUND(I196*H196,2)</f>
        <v>0</v>
      </c>
      <c r="K196" s="208" t="s">
        <v>19</v>
      </c>
      <c r="L196" s="46"/>
      <c r="M196" s="213" t="s">
        <v>19</v>
      </c>
      <c r="N196" s="214" t="s">
        <v>40</v>
      </c>
      <c r="O196" s="86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143</v>
      </c>
      <c r="AT196" s="217" t="s">
        <v>138</v>
      </c>
      <c r="AU196" s="217" t="s">
        <v>77</v>
      </c>
      <c r="AY196" s="19" t="s">
        <v>136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77</v>
      </c>
      <c r="BK196" s="218">
        <f>ROUND(I196*H196,2)</f>
        <v>0</v>
      </c>
      <c r="BL196" s="19" t="s">
        <v>143</v>
      </c>
      <c r="BM196" s="217" t="s">
        <v>623</v>
      </c>
    </row>
    <row r="197" s="2" customFormat="1" ht="16.5" customHeight="1">
      <c r="A197" s="40"/>
      <c r="B197" s="41"/>
      <c r="C197" s="206" t="s">
        <v>380</v>
      </c>
      <c r="D197" s="206" t="s">
        <v>138</v>
      </c>
      <c r="E197" s="207" t="s">
        <v>1591</v>
      </c>
      <c r="F197" s="208" t="s">
        <v>1592</v>
      </c>
      <c r="G197" s="209" t="s">
        <v>1005</v>
      </c>
      <c r="H197" s="210">
        <v>1</v>
      </c>
      <c r="I197" s="211"/>
      <c r="J197" s="212">
        <f>ROUND(I197*H197,2)</f>
        <v>0</v>
      </c>
      <c r="K197" s="208" t="s">
        <v>19</v>
      </c>
      <c r="L197" s="46"/>
      <c r="M197" s="213" t="s">
        <v>19</v>
      </c>
      <c r="N197" s="214" t="s">
        <v>40</v>
      </c>
      <c r="O197" s="86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143</v>
      </c>
      <c r="AT197" s="217" t="s">
        <v>138</v>
      </c>
      <c r="AU197" s="217" t="s">
        <v>77</v>
      </c>
      <c r="AY197" s="19" t="s">
        <v>136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77</v>
      </c>
      <c r="BK197" s="218">
        <f>ROUND(I197*H197,2)</f>
        <v>0</v>
      </c>
      <c r="BL197" s="19" t="s">
        <v>143</v>
      </c>
      <c r="BM197" s="217" t="s">
        <v>1593</v>
      </c>
    </row>
    <row r="198" s="2" customFormat="1" ht="16.5" customHeight="1">
      <c r="A198" s="40"/>
      <c r="B198" s="41"/>
      <c r="C198" s="206" t="s">
        <v>1472</v>
      </c>
      <c r="D198" s="206" t="s">
        <v>138</v>
      </c>
      <c r="E198" s="207" t="s">
        <v>1594</v>
      </c>
      <c r="F198" s="208" t="s">
        <v>1595</v>
      </c>
      <c r="G198" s="209" t="s">
        <v>1005</v>
      </c>
      <c r="H198" s="210">
        <v>1</v>
      </c>
      <c r="I198" s="211"/>
      <c r="J198" s="212">
        <f>ROUND(I198*H198,2)</f>
        <v>0</v>
      </c>
      <c r="K198" s="208" t="s">
        <v>19</v>
      </c>
      <c r="L198" s="46"/>
      <c r="M198" s="284" t="s">
        <v>19</v>
      </c>
      <c r="N198" s="285" t="s">
        <v>40</v>
      </c>
      <c r="O198" s="282"/>
      <c r="P198" s="286">
        <f>O198*H198</f>
        <v>0</v>
      </c>
      <c r="Q198" s="286">
        <v>0</v>
      </c>
      <c r="R198" s="286">
        <f>Q198*H198</f>
        <v>0</v>
      </c>
      <c r="S198" s="286">
        <v>0</v>
      </c>
      <c r="T198" s="287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143</v>
      </c>
      <c r="AT198" s="217" t="s">
        <v>138</v>
      </c>
      <c r="AU198" s="217" t="s">
        <v>77</v>
      </c>
      <c r="AY198" s="19" t="s">
        <v>136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77</v>
      </c>
      <c r="BK198" s="218">
        <f>ROUND(I198*H198,2)</f>
        <v>0</v>
      </c>
      <c r="BL198" s="19" t="s">
        <v>143</v>
      </c>
      <c r="BM198" s="217" t="s">
        <v>1596</v>
      </c>
    </row>
    <row r="199" s="2" customFormat="1" ht="6.96" customHeight="1">
      <c r="A199" s="40"/>
      <c r="B199" s="61"/>
      <c r="C199" s="62"/>
      <c r="D199" s="62"/>
      <c r="E199" s="62"/>
      <c r="F199" s="62"/>
      <c r="G199" s="62"/>
      <c r="H199" s="62"/>
      <c r="I199" s="62"/>
      <c r="J199" s="62"/>
      <c r="K199" s="62"/>
      <c r="L199" s="46"/>
      <c r="M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</row>
  </sheetData>
  <sheetProtection sheet="1" autoFilter="0" formatColumns="0" formatRows="0" objects="1" scenarios="1" spinCount="100000" saltValue="bg97jJvDqwhW3mRwrHPr4AHJ3vYOjR1Kp4b5tvN1XAEtNj/c1/VaXL1ctEFWKoSJE1DvlZYgc0Z6Z7p0+hFx7Q==" hashValue="0XHgRW83PzO+yDEQQBMZ9l04u66ffjilwsgGRbKrKVBi822e4rLE/d7cZYGMZ6J/nUlzAWF14oTPikwnSzFV6A==" algorithmName="SHA-512" password="CC35"/>
  <autoFilter ref="C87:K198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8" customWidth="1"/>
    <col min="2" max="2" width="1.667969" style="288" customWidth="1"/>
    <col min="3" max="4" width="5" style="288" customWidth="1"/>
    <col min="5" max="5" width="11.66016" style="288" customWidth="1"/>
    <col min="6" max="6" width="9.160156" style="288" customWidth="1"/>
    <col min="7" max="7" width="5" style="288" customWidth="1"/>
    <col min="8" max="8" width="77.83203" style="288" customWidth="1"/>
    <col min="9" max="10" width="20" style="288" customWidth="1"/>
    <col min="11" max="11" width="1.667969" style="288" customWidth="1"/>
  </cols>
  <sheetData>
    <row r="1" s="1" customFormat="1" ht="37.5" customHeight="1"/>
    <row r="2" s="1" customFormat="1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7" customFormat="1" ht="45" customHeight="1">
      <c r="B3" s="292"/>
      <c r="C3" s="293" t="s">
        <v>1597</v>
      </c>
      <c r="D3" s="293"/>
      <c r="E3" s="293"/>
      <c r="F3" s="293"/>
      <c r="G3" s="293"/>
      <c r="H3" s="293"/>
      <c r="I3" s="293"/>
      <c r="J3" s="293"/>
      <c r="K3" s="294"/>
    </row>
    <row r="4" s="1" customFormat="1" ht="25.5" customHeight="1">
      <c r="B4" s="295"/>
      <c r="C4" s="296" t="s">
        <v>1598</v>
      </c>
      <c r="D4" s="296"/>
      <c r="E4" s="296"/>
      <c r="F4" s="296"/>
      <c r="G4" s="296"/>
      <c r="H4" s="296"/>
      <c r="I4" s="296"/>
      <c r="J4" s="296"/>
      <c r="K4" s="297"/>
    </row>
    <row r="5" s="1" customFormat="1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s="1" customFormat="1" ht="15" customHeight="1">
      <c r="B6" s="295"/>
      <c r="C6" s="299" t="s">
        <v>1599</v>
      </c>
      <c r="D6" s="299"/>
      <c r="E6" s="299"/>
      <c r="F6" s="299"/>
      <c r="G6" s="299"/>
      <c r="H6" s="299"/>
      <c r="I6" s="299"/>
      <c r="J6" s="299"/>
      <c r="K6" s="297"/>
    </row>
    <row r="7" s="1" customFormat="1" ht="15" customHeight="1">
      <c r="B7" s="300"/>
      <c r="C7" s="299" t="s">
        <v>1600</v>
      </c>
      <c r="D7" s="299"/>
      <c r="E7" s="299"/>
      <c r="F7" s="299"/>
      <c r="G7" s="299"/>
      <c r="H7" s="299"/>
      <c r="I7" s="299"/>
      <c r="J7" s="299"/>
      <c r="K7" s="297"/>
    </row>
    <row r="8" s="1" customFormat="1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s="1" customFormat="1" ht="15" customHeight="1">
      <c r="B9" s="300"/>
      <c r="C9" s="299" t="s">
        <v>1601</v>
      </c>
      <c r="D9" s="299"/>
      <c r="E9" s="299"/>
      <c r="F9" s="299"/>
      <c r="G9" s="299"/>
      <c r="H9" s="299"/>
      <c r="I9" s="299"/>
      <c r="J9" s="299"/>
      <c r="K9" s="297"/>
    </row>
    <row r="10" s="1" customFormat="1" ht="15" customHeight="1">
      <c r="B10" s="300"/>
      <c r="C10" s="299"/>
      <c r="D10" s="299" t="s">
        <v>1602</v>
      </c>
      <c r="E10" s="299"/>
      <c r="F10" s="299"/>
      <c r="G10" s="299"/>
      <c r="H10" s="299"/>
      <c r="I10" s="299"/>
      <c r="J10" s="299"/>
      <c r="K10" s="297"/>
    </row>
    <row r="11" s="1" customFormat="1" ht="15" customHeight="1">
      <c r="B11" s="300"/>
      <c r="C11" s="301"/>
      <c r="D11" s="299" t="s">
        <v>1603</v>
      </c>
      <c r="E11" s="299"/>
      <c r="F11" s="299"/>
      <c r="G11" s="299"/>
      <c r="H11" s="299"/>
      <c r="I11" s="299"/>
      <c r="J11" s="299"/>
      <c r="K11" s="297"/>
    </row>
    <row r="12" s="1" customFormat="1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s="1" customFormat="1" ht="15" customHeight="1">
      <c r="B13" s="300"/>
      <c r="C13" s="301"/>
      <c r="D13" s="302" t="s">
        <v>1604</v>
      </c>
      <c r="E13" s="299"/>
      <c r="F13" s="299"/>
      <c r="G13" s="299"/>
      <c r="H13" s="299"/>
      <c r="I13" s="299"/>
      <c r="J13" s="299"/>
      <c r="K13" s="297"/>
    </row>
    <row r="14" s="1" customFormat="1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s="1" customFormat="1" ht="15" customHeight="1">
      <c r="B15" s="300"/>
      <c r="C15" s="301"/>
      <c r="D15" s="299" t="s">
        <v>1605</v>
      </c>
      <c r="E15" s="299"/>
      <c r="F15" s="299"/>
      <c r="G15" s="299"/>
      <c r="H15" s="299"/>
      <c r="I15" s="299"/>
      <c r="J15" s="299"/>
      <c r="K15" s="297"/>
    </row>
    <row r="16" s="1" customFormat="1" ht="15" customHeight="1">
      <c r="B16" s="300"/>
      <c r="C16" s="301"/>
      <c r="D16" s="299" t="s">
        <v>1606</v>
      </c>
      <c r="E16" s="299"/>
      <c r="F16" s="299"/>
      <c r="G16" s="299"/>
      <c r="H16" s="299"/>
      <c r="I16" s="299"/>
      <c r="J16" s="299"/>
      <c r="K16" s="297"/>
    </row>
    <row r="17" s="1" customFormat="1" ht="15" customHeight="1">
      <c r="B17" s="300"/>
      <c r="C17" s="301"/>
      <c r="D17" s="299" t="s">
        <v>1607</v>
      </c>
      <c r="E17" s="299"/>
      <c r="F17" s="299"/>
      <c r="G17" s="299"/>
      <c r="H17" s="299"/>
      <c r="I17" s="299"/>
      <c r="J17" s="299"/>
      <c r="K17" s="297"/>
    </row>
    <row r="18" s="1" customFormat="1" ht="15" customHeight="1">
      <c r="B18" s="300"/>
      <c r="C18" s="301"/>
      <c r="D18" s="301"/>
      <c r="E18" s="303" t="s">
        <v>76</v>
      </c>
      <c r="F18" s="299" t="s">
        <v>1608</v>
      </c>
      <c r="G18" s="299"/>
      <c r="H18" s="299"/>
      <c r="I18" s="299"/>
      <c r="J18" s="299"/>
      <c r="K18" s="297"/>
    </row>
    <row r="19" s="1" customFormat="1" ht="15" customHeight="1">
      <c r="B19" s="300"/>
      <c r="C19" s="301"/>
      <c r="D19" s="301"/>
      <c r="E19" s="303" t="s">
        <v>1609</v>
      </c>
      <c r="F19" s="299" t="s">
        <v>1610</v>
      </c>
      <c r="G19" s="299"/>
      <c r="H19" s="299"/>
      <c r="I19" s="299"/>
      <c r="J19" s="299"/>
      <c r="K19" s="297"/>
    </row>
    <row r="20" s="1" customFormat="1" ht="15" customHeight="1">
      <c r="B20" s="300"/>
      <c r="C20" s="301"/>
      <c r="D20" s="301"/>
      <c r="E20" s="303" t="s">
        <v>1611</v>
      </c>
      <c r="F20" s="299" t="s">
        <v>1612</v>
      </c>
      <c r="G20" s="299"/>
      <c r="H20" s="299"/>
      <c r="I20" s="299"/>
      <c r="J20" s="299"/>
      <c r="K20" s="297"/>
    </row>
    <row r="21" s="1" customFormat="1" ht="15" customHeight="1">
      <c r="B21" s="300"/>
      <c r="C21" s="301"/>
      <c r="D21" s="301"/>
      <c r="E21" s="303" t="s">
        <v>1613</v>
      </c>
      <c r="F21" s="299" t="s">
        <v>1614</v>
      </c>
      <c r="G21" s="299"/>
      <c r="H21" s="299"/>
      <c r="I21" s="299"/>
      <c r="J21" s="299"/>
      <c r="K21" s="297"/>
    </row>
    <row r="22" s="1" customFormat="1" ht="15" customHeight="1">
      <c r="B22" s="300"/>
      <c r="C22" s="301"/>
      <c r="D22" s="301"/>
      <c r="E22" s="303" t="s">
        <v>1615</v>
      </c>
      <c r="F22" s="299" t="s">
        <v>1616</v>
      </c>
      <c r="G22" s="299"/>
      <c r="H22" s="299"/>
      <c r="I22" s="299"/>
      <c r="J22" s="299"/>
      <c r="K22" s="297"/>
    </row>
    <row r="23" s="1" customFormat="1" ht="15" customHeight="1">
      <c r="B23" s="300"/>
      <c r="C23" s="301"/>
      <c r="D23" s="301"/>
      <c r="E23" s="303" t="s">
        <v>1617</v>
      </c>
      <c r="F23" s="299" t="s">
        <v>1618</v>
      </c>
      <c r="G23" s="299"/>
      <c r="H23" s="299"/>
      <c r="I23" s="299"/>
      <c r="J23" s="299"/>
      <c r="K23" s="297"/>
    </row>
    <row r="24" s="1" customFormat="1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s="1" customFormat="1" ht="15" customHeight="1">
      <c r="B25" s="300"/>
      <c r="C25" s="299" t="s">
        <v>1619</v>
      </c>
      <c r="D25" s="299"/>
      <c r="E25" s="299"/>
      <c r="F25" s="299"/>
      <c r="G25" s="299"/>
      <c r="H25" s="299"/>
      <c r="I25" s="299"/>
      <c r="J25" s="299"/>
      <c r="K25" s="297"/>
    </row>
    <row r="26" s="1" customFormat="1" ht="15" customHeight="1">
      <c r="B26" s="300"/>
      <c r="C26" s="299" t="s">
        <v>1620</v>
      </c>
      <c r="D26" s="299"/>
      <c r="E26" s="299"/>
      <c r="F26" s="299"/>
      <c r="G26" s="299"/>
      <c r="H26" s="299"/>
      <c r="I26" s="299"/>
      <c r="J26" s="299"/>
      <c r="K26" s="297"/>
    </row>
    <row r="27" s="1" customFormat="1" ht="15" customHeight="1">
      <c r="B27" s="300"/>
      <c r="C27" s="299"/>
      <c r="D27" s="299" t="s">
        <v>1621</v>
      </c>
      <c r="E27" s="299"/>
      <c r="F27" s="299"/>
      <c r="G27" s="299"/>
      <c r="H27" s="299"/>
      <c r="I27" s="299"/>
      <c r="J27" s="299"/>
      <c r="K27" s="297"/>
    </row>
    <row r="28" s="1" customFormat="1" ht="15" customHeight="1">
      <c r="B28" s="300"/>
      <c r="C28" s="301"/>
      <c r="D28" s="299" t="s">
        <v>1622</v>
      </c>
      <c r="E28" s="299"/>
      <c r="F28" s="299"/>
      <c r="G28" s="299"/>
      <c r="H28" s="299"/>
      <c r="I28" s="299"/>
      <c r="J28" s="299"/>
      <c r="K28" s="297"/>
    </row>
    <row r="29" s="1" customFormat="1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s="1" customFormat="1" ht="15" customHeight="1">
      <c r="B30" s="300"/>
      <c r="C30" s="301"/>
      <c r="D30" s="299" t="s">
        <v>1623</v>
      </c>
      <c r="E30" s="299"/>
      <c r="F30" s="299"/>
      <c r="G30" s="299"/>
      <c r="H30" s="299"/>
      <c r="I30" s="299"/>
      <c r="J30" s="299"/>
      <c r="K30" s="297"/>
    </row>
    <row r="31" s="1" customFormat="1" ht="15" customHeight="1">
      <c r="B31" s="300"/>
      <c r="C31" s="301"/>
      <c r="D31" s="299" t="s">
        <v>1624</v>
      </c>
      <c r="E31" s="299"/>
      <c r="F31" s="299"/>
      <c r="G31" s="299"/>
      <c r="H31" s="299"/>
      <c r="I31" s="299"/>
      <c r="J31" s="299"/>
      <c r="K31" s="297"/>
    </row>
    <row r="32" s="1" customFormat="1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s="1" customFormat="1" ht="15" customHeight="1">
      <c r="B33" s="300"/>
      <c r="C33" s="301"/>
      <c r="D33" s="299" t="s">
        <v>1625</v>
      </c>
      <c r="E33" s="299"/>
      <c r="F33" s="299"/>
      <c r="G33" s="299"/>
      <c r="H33" s="299"/>
      <c r="I33" s="299"/>
      <c r="J33" s="299"/>
      <c r="K33" s="297"/>
    </row>
    <row r="34" s="1" customFormat="1" ht="15" customHeight="1">
      <c r="B34" s="300"/>
      <c r="C34" s="301"/>
      <c r="D34" s="299" t="s">
        <v>1626</v>
      </c>
      <c r="E34" s="299"/>
      <c r="F34" s="299"/>
      <c r="G34" s="299"/>
      <c r="H34" s="299"/>
      <c r="I34" s="299"/>
      <c r="J34" s="299"/>
      <c r="K34" s="297"/>
    </row>
    <row r="35" s="1" customFormat="1" ht="15" customHeight="1">
      <c r="B35" s="300"/>
      <c r="C35" s="301"/>
      <c r="D35" s="299" t="s">
        <v>1627</v>
      </c>
      <c r="E35" s="299"/>
      <c r="F35" s="299"/>
      <c r="G35" s="299"/>
      <c r="H35" s="299"/>
      <c r="I35" s="299"/>
      <c r="J35" s="299"/>
      <c r="K35" s="297"/>
    </row>
    <row r="36" s="1" customFormat="1" ht="15" customHeight="1">
      <c r="B36" s="300"/>
      <c r="C36" s="301"/>
      <c r="D36" s="299"/>
      <c r="E36" s="302" t="s">
        <v>122</v>
      </c>
      <c r="F36" s="299"/>
      <c r="G36" s="299" t="s">
        <v>1628</v>
      </c>
      <c r="H36" s="299"/>
      <c r="I36" s="299"/>
      <c r="J36" s="299"/>
      <c r="K36" s="297"/>
    </row>
    <row r="37" s="1" customFormat="1" ht="30.75" customHeight="1">
      <c r="B37" s="300"/>
      <c r="C37" s="301"/>
      <c r="D37" s="299"/>
      <c r="E37" s="302" t="s">
        <v>1629</v>
      </c>
      <c r="F37" s="299"/>
      <c r="G37" s="299" t="s">
        <v>1630</v>
      </c>
      <c r="H37" s="299"/>
      <c r="I37" s="299"/>
      <c r="J37" s="299"/>
      <c r="K37" s="297"/>
    </row>
    <row r="38" s="1" customFormat="1" ht="15" customHeight="1">
      <c r="B38" s="300"/>
      <c r="C38" s="301"/>
      <c r="D38" s="299"/>
      <c r="E38" s="302" t="s">
        <v>50</v>
      </c>
      <c r="F38" s="299"/>
      <c r="G38" s="299" t="s">
        <v>1631</v>
      </c>
      <c r="H38" s="299"/>
      <c r="I38" s="299"/>
      <c r="J38" s="299"/>
      <c r="K38" s="297"/>
    </row>
    <row r="39" s="1" customFormat="1" ht="15" customHeight="1">
      <c r="B39" s="300"/>
      <c r="C39" s="301"/>
      <c r="D39" s="299"/>
      <c r="E39" s="302" t="s">
        <v>51</v>
      </c>
      <c r="F39" s="299"/>
      <c r="G39" s="299" t="s">
        <v>1632</v>
      </c>
      <c r="H39" s="299"/>
      <c r="I39" s="299"/>
      <c r="J39" s="299"/>
      <c r="K39" s="297"/>
    </row>
    <row r="40" s="1" customFormat="1" ht="15" customHeight="1">
      <c r="B40" s="300"/>
      <c r="C40" s="301"/>
      <c r="D40" s="299"/>
      <c r="E40" s="302" t="s">
        <v>123</v>
      </c>
      <c r="F40" s="299"/>
      <c r="G40" s="299" t="s">
        <v>1633</v>
      </c>
      <c r="H40" s="299"/>
      <c r="I40" s="299"/>
      <c r="J40" s="299"/>
      <c r="K40" s="297"/>
    </row>
    <row r="41" s="1" customFormat="1" ht="15" customHeight="1">
      <c r="B41" s="300"/>
      <c r="C41" s="301"/>
      <c r="D41" s="299"/>
      <c r="E41" s="302" t="s">
        <v>124</v>
      </c>
      <c r="F41" s="299"/>
      <c r="G41" s="299" t="s">
        <v>1634</v>
      </c>
      <c r="H41" s="299"/>
      <c r="I41" s="299"/>
      <c r="J41" s="299"/>
      <c r="K41" s="297"/>
    </row>
    <row r="42" s="1" customFormat="1" ht="15" customHeight="1">
      <c r="B42" s="300"/>
      <c r="C42" s="301"/>
      <c r="D42" s="299"/>
      <c r="E42" s="302" t="s">
        <v>1635</v>
      </c>
      <c r="F42" s="299"/>
      <c r="G42" s="299" t="s">
        <v>1636</v>
      </c>
      <c r="H42" s="299"/>
      <c r="I42" s="299"/>
      <c r="J42" s="299"/>
      <c r="K42" s="297"/>
    </row>
    <row r="43" s="1" customFormat="1" ht="15" customHeight="1">
      <c r="B43" s="300"/>
      <c r="C43" s="301"/>
      <c r="D43" s="299"/>
      <c r="E43" s="302"/>
      <c r="F43" s="299"/>
      <c r="G43" s="299" t="s">
        <v>1637</v>
      </c>
      <c r="H43" s="299"/>
      <c r="I43" s="299"/>
      <c r="J43" s="299"/>
      <c r="K43" s="297"/>
    </row>
    <row r="44" s="1" customFormat="1" ht="15" customHeight="1">
      <c r="B44" s="300"/>
      <c r="C44" s="301"/>
      <c r="D44" s="299"/>
      <c r="E44" s="302" t="s">
        <v>1638</v>
      </c>
      <c r="F44" s="299"/>
      <c r="G44" s="299" t="s">
        <v>1639</v>
      </c>
      <c r="H44" s="299"/>
      <c r="I44" s="299"/>
      <c r="J44" s="299"/>
      <c r="K44" s="297"/>
    </row>
    <row r="45" s="1" customFormat="1" ht="15" customHeight="1">
      <c r="B45" s="300"/>
      <c r="C45" s="301"/>
      <c r="D45" s="299"/>
      <c r="E45" s="302" t="s">
        <v>126</v>
      </c>
      <c r="F45" s="299"/>
      <c r="G45" s="299" t="s">
        <v>1640</v>
      </c>
      <c r="H45" s="299"/>
      <c r="I45" s="299"/>
      <c r="J45" s="299"/>
      <c r="K45" s="297"/>
    </row>
    <row r="46" s="1" customFormat="1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s="1" customFormat="1" ht="15" customHeight="1">
      <c r="B47" s="300"/>
      <c r="C47" s="301"/>
      <c r="D47" s="299" t="s">
        <v>1641</v>
      </c>
      <c r="E47" s="299"/>
      <c r="F47" s="299"/>
      <c r="G47" s="299"/>
      <c r="H47" s="299"/>
      <c r="I47" s="299"/>
      <c r="J47" s="299"/>
      <c r="K47" s="297"/>
    </row>
    <row r="48" s="1" customFormat="1" ht="15" customHeight="1">
      <c r="B48" s="300"/>
      <c r="C48" s="301"/>
      <c r="D48" s="301"/>
      <c r="E48" s="299" t="s">
        <v>1642</v>
      </c>
      <c r="F48" s="299"/>
      <c r="G48" s="299"/>
      <c r="H48" s="299"/>
      <c r="I48" s="299"/>
      <c r="J48" s="299"/>
      <c r="K48" s="297"/>
    </row>
    <row r="49" s="1" customFormat="1" ht="15" customHeight="1">
      <c r="B49" s="300"/>
      <c r="C49" s="301"/>
      <c r="D49" s="301"/>
      <c r="E49" s="299" t="s">
        <v>1643</v>
      </c>
      <c r="F49" s="299"/>
      <c r="G49" s="299"/>
      <c r="H49" s="299"/>
      <c r="I49" s="299"/>
      <c r="J49" s="299"/>
      <c r="K49" s="297"/>
    </row>
    <row r="50" s="1" customFormat="1" ht="15" customHeight="1">
      <c r="B50" s="300"/>
      <c r="C50" s="301"/>
      <c r="D50" s="301"/>
      <c r="E50" s="299" t="s">
        <v>1644</v>
      </c>
      <c r="F50" s="299"/>
      <c r="G50" s="299"/>
      <c r="H50" s="299"/>
      <c r="I50" s="299"/>
      <c r="J50" s="299"/>
      <c r="K50" s="297"/>
    </row>
    <row r="51" s="1" customFormat="1" ht="15" customHeight="1">
      <c r="B51" s="300"/>
      <c r="C51" s="301"/>
      <c r="D51" s="299" t="s">
        <v>1645</v>
      </c>
      <c r="E51" s="299"/>
      <c r="F51" s="299"/>
      <c r="G51" s="299"/>
      <c r="H51" s="299"/>
      <c r="I51" s="299"/>
      <c r="J51" s="299"/>
      <c r="K51" s="297"/>
    </row>
    <row r="52" s="1" customFormat="1" ht="25.5" customHeight="1">
      <c r="B52" s="295"/>
      <c r="C52" s="296" t="s">
        <v>1646</v>
      </c>
      <c r="D52" s="296"/>
      <c r="E52" s="296"/>
      <c r="F52" s="296"/>
      <c r="G52" s="296"/>
      <c r="H52" s="296"/>
      <c r="I52" s="296"/>
      <c r="J52" s="296"/>
      <c r="K52" s="297"/>
    </row>
    <row r="53" s="1" customFormat="1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s="1" customFormat="1" ht="15" customHeight="1">
      <c r="B54" s="295"/>
      <c r="C54" s="299" t="s">
        <v>1647</v>
      </c>
      <c r="D54" s="299"/>
      <c r="E54" s="299"/>
      <c r="F54" s="299"/>
      <c r="G54" s="299"/>
      <c r="H54" s="299"/>
      <c r="I54" s="299"/>
      <c r="J54" s="299"/>
      <c r="K54" s="297"/>
    </row>
    <row r="55" s="1" customFormat="1" ht="15" customHeight="1">
      <c r="B55" s="295"/>
      <c r="C55" s="299" t="s">
        <v>1648</v>
      </c>
      <c r="D55" s="299"/>
      <c r="E55" s="299"/>
      <c r="F55" s="299"/>
      <c r="G55" s="299"/>
      <c r="H55" s="299"/>
      <c r="I55" s="299"/>
      <c r="J55" s="299"/>
      <c r="K55" s="297"/>
    </row>
    <row r="56" s="1" customFormat="1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s="1" customFormat="1" ht="15" customHeight="1">
      <c r="B57" s="295"/>
      <c r="C57" s="299" t="s">
        <v>1649</v>
      </c>
      <c r="D57" s="299"/>
      <c r="E57" s="299"/>
      <c r="F57" s="299"/>
      <c r="G57" s="299"/>
      <c r="H57" s="299"/>
      <c r="I57" s="299"/>
      <c r="J57" s="299"/>
      <c r="K57" s="297"/>
    </row>
    <row r="58" s="1" customFormat="1" ht="15" customHeight="1">
      <c r="B58" s="295"/>
      <c r="C58" s="301"/>
      <c r="D58" s="299" t="s">
        <v>1650</v>
      </c>
      <c r="E58" s="299"/>
      <c r="F58" s="299"/>
      <c r="G58" s="299"/>
      <c r="H58" s="299"/>
      <c r="I58" s="299"/>
      <c r="J58" s="299"/>
      <c r="K58" s="297"/>
    </row>
    <row r="59" s="1" customFormat="1" ht="15" customHeight="1">
      <c r="B59" s="295"/>
      <c r="C59" s="301"/>
      <c r="D59" s="299" t="s">
        <v>1651</v>
      </c>
      <c r="E59" s="299"/>
      <c r="F59" s="299"/>
      <c r="G59" s="299"/>
      <c r="H59" s="299"/>
      <c r="I59" s="299"/>
      <c r="J59" s="299"/>
      <c r="K59" s="297"/>
    </row>
    <row r="60" s="1" customFormat="1" ht="15" customHeight="1">
      <c r="B60" s="295"/>
      <c r="C60" s="301"/>
      <c r="D60" s="299" t="s">
        <v>1652</v>
      </c>
      <c r="E60" s="299"/>
      <c r="F60" s="299"/>
      <c r="G60" s="299"/>
      <c r="H60" s="299"/>
      <c r="I60" s="299"/>
      <c r="J60" s="299"/>
      <c r="K60" s="297"/>
    </row>
    <row r="61" s="1" customFormat="1" ht="15" customHeight="1">
      <c r="B61" s="295"/>
      <c r="C61" s="301"/>
      <c r="D61" s="299" t="s">
        <v>1653</v>
      </c>
      <c r="E61" s="299"/>
      <c r="F61" s="299"/>
      <c r="G61" s="299"/>
      <c r="H61" s="299"/>
      <c r="I61" s="299"/>
      <c r="J61" s="299"/>
      <c r="K61" s="297"/>
    </row>
    <row r="62" s="1" customFormat="1" ht="15" customHeight="1">
      <c r="B62" s="295"/>
      <c r="C62" s="301"/>
      <c r="D62" s="304" t="s">
        <v>1654</v>
      </c>
      <c r="E62" s="304"/>
      <c r="F62" s="304"/>
      <c r="G62" s="304"/>
      <c r="H62" s="304"/>
      <c r="I62" s="304"/>
      <c r="J62" s="304"/>
      <c r="K62" s="297"/>
    </row>
    <row r="63" s="1" customFormat="1" ht="15" customHeight="1">
      <c r="B63" s="295"/>
      <c r="C63" s="301"/>
      <c r="D63" s="299" t="s">
        <v>1655</v>
      </c>
      <c r="E63" s="299"/>
      <c r="F63" s="299"/>
      <c r="G63" s="299"/>
      <c r="H63" s="299"/>
      <c r="I63" s="299"/>
      <c r="J63" s="299"/>
      <c r="K63" s="297"/>
    </row>
    <row r="64" s="1" customFormat="1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s="1" customFormat="1" ht="15" customHeight="1">
      <c r="B65" s="295"/>
      <c r="C65" s="301"/>
      <c r="D65" s="299" t="s">
        <v>1656</v>
      </c>
      <c r="E65" s="299"/>
      <c r="F65" s="299"/>
      <c r="G65" s="299"/>
      <c r="H65" s="299"/>
      <c r="I65" s="299"/>
      <c r="J65" s="299"/>
      <c r="K65" s="297"/>
    </row>
    <row r="66" s="1" customFormat="1" ht="15" customHeight="1">
      <c r="B66" s="295"/>
      <c r="C66" s="301"/>
      <c r="D66" s="304" t="s">
        <v>1657</v>
      </c>
      <c r="E66" s="304"/>
      <c r="F66" s="304"/>
      <c r="G66" s="304"/>
      <c r="H66" s="304"/>
      <c r="I66" s="304"/>
      <c r="J66" s="304"/>
      <c r="K66" s="297"/>
    </row>
    <row r="67" s="1" customFormat="1" ht="15" customHeight="1">
      <c r="B67" s="295"/>
      <c r="C67" s="301"/>
      <c r="D67" s="299" t="s">
        <v>1658</v>
      </c>
      <c r="E67" s="299"/>
      <c r="F67" s="299"/>
      <c r="G67" s="299"/>
      <c r="H67" s="299"/>
      <c r="I67" s="299"/>
      <c r="J67" s="299"/>
      <c r="K67" s="297"/>
    </row>
    <row r="68" s="1" customFormat="1" ht="15" customHeight="1">
      <c r="B68" s="295"/>
      <c r="C68" s="301"/>
      <c r="D68" s="299" t="s">
        <v>1659</v>
      </c>
      <c r="E68" s="299"/>
      <c r="F68" s="299"/>
      <c r="G68" s="299"/>
      <c r="H68" s="299"/>
      <c r="I68" s="299"/>
      <c r="J68" s="299"/>
      <c r="K68" s="297"/>
    </row>
    <row r="69" s="1" customFormat="1" ht="15" customHeight="1">
      <c r="B69" s="295"/>
      <c r="C69" s="301"/>
      <c r="D69" s="299" t="s">
        <v>1660</v>
      </c>
      <c r="E69" s="299"/>
      <c r="F69" s="299"/>
      <c r="G69" s="299"/>
      <c r="H69" s="299"/>
      <c r="I69" s="299"/>
      <c r="J69" s="299"/>
      <c r="K69" s="297"/>
    </row>
    <row r="70" s="1" customFormat="1" ht="15" customHeight="1">
      <c r="B70" s="295"/>
      <c r="C70" s="301"/>
      <c r="D70" s="299" t="s">
        <v>1661</v>
      </c>
      <c r="E70" s="299"/>
      <c r="F70" s="299"/>
      <c r="G70" s="299"/>
      <c r="H70" s="299"/>
      <c r="I70" s="299"/>
      <c r="J70" s="299"/>
      <c r="K70" s="297"/>
    </row>
    <row r="71" s="1" customFormat="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s="1" customFormat="1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s="1" customFormat="1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s="1" customFormat="1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s="1" customFormat="1" ht="45" customHeight="1">
      <c r="B75" s="314"/>
      <c r="C75" s="315" t="s">
        <v>1662</v>
      </c>
      <c r="D75" s="315"/>
      <c r="E75" s="315"/>
      <c r="F75" s="315"/>
      <c r="G75" s="315"/>
      <c r="H75" s="315"/>
      <c r="I75" s="315"/>
      <c r="J75" s="315"/>
      <c r="K75" s="316"/>
    </row>
    <row r="76" s="1" customFormat="1" ht="17.25" customHeight="1">
      <c r="B76" s="314"/>
      <c r="C76" s="317" t="s">
        <v>1663</v>
      </c>
      <c r="D76" s="317"/>
      <c r="E76" s="317"/>
      <c r="F76" s="317" t="s">
        <v>1664</v>
      </c>
      <c r="G76" s="318"/>
      <c r="H76" s="317" t="s">
        <v>51</v>
      </c>
      <c r="I76" s="317" t="s">
        <v>54</v>
      </c>
      <c r="J76" s="317" t="s">
        <v>1665</v>
      </c>
      <c r="K76" s="316"/>
    </row>
    <row r="77" s="1" customFormat="1" ht="17.25" customHeight="1">
      <c r="B77" s="314"/>
      <c r="C77" s="319" t="s">
        <v>1666</v>
      </c>
      <c r="D77" s="319"/>
      <c r="E77" s="319"/>
      <c r="F77" s="320" t="s">
        <v>1667</v>
      </c>
      <c r="G77" s="321"/>
      <c r="H77" s="319"/>
      <c r="I77" s="319"/>
      <c r="J77" s="319" t="s">
        <v>1668</v>
      </c>
      <c r="K77" s="316"/>
    </row>
    <row r="78" s="1" customFormat="1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s="1" customFormat="1" ht="15" customHeight="1">
      <c r="B79" s="314"/>
      <c r="C79" s="302" t="s">
        <v>50</v>
      </c>
      <c r="D79" s="324"/>
      <c r="E79" s="324"/>
      <c r="F79" s="325" t="s">
        <v>1669</v>
      </c>
      <c r="G79" s="326"/>
      <c r="H79" s="302" t="s">
        <v>1670</v>
      </c>
      <c r="I79" s="302" t="s">
        <v>1671</v>
      </c>
      <c r="J79" s="302">
        <v>20</v>
      </c>
      <c r="K79" s="316"/>
    </row>
    <row r="80" s="1" customFormat="1" ht="15" customHeight="1">
      <c r="B80" s="314"/>
      <c r="C80" s="302" t="s">
        <v>1672</v>
      </c>
      <c r="D80" s="302"/>
      <c r="E80" s="302"/>
      <c r="F80" s="325" t="s">
        <v>1669</v>
      </c>
      <c r="G80" s="326"/>
      <c r="H80" s="302" t="s">
        <v>1673</v>
      </c>
      <c r="I80" s="302" t="s">
        <v>1671</v>
      </c>
      <c r="J80" s="302">
        <v>120</v>
      </c>
      <c r="K80" s="316"/>
    </row>
    <row r="81" s="1" customFormat="1" ht="15" customHeight="1">
      <c r="B81" s="327"/>
      <c r="C81" s="302" t="s">
        <v>1674</v>
      </c>
      <c r="D81" s="302"/>
      <c r="E81" s="302"/>
      <c r="F81" s="325" t="s">
        <v>1675</v>
      </c>
      <c r="G81" s="326"/>
      <c r="H81" s="302" t="s">
        <v>1676</v>
      </c>
      <c r="I81" s="302" t="s">
        <v>1671</v>
      </c>
      <c r="J81" s="302">
        <v>50</v>
      </c>
      <c r="K81" s="316"/>
    </row>
    <row r="82" s="1" customFormat="1" ht="15" customHeight="1">
      <c r="B82" s="327"/>
      <c r="C82" s="302" t="s">
        <v>1677</v>
      </c>
      <c r="D82" s="302"/>
      <c r="E82" s="302"/>
      <c r="F82" s="325" t="s">
        <v>1669</v>
      </c>
      <c r="G82" s="326"/>
      <c r="H82" s="302" t="s">
        <v>1678</v>
      </c>
      <c r="I82" s="302" t="s">
        <v>1679</v>
      </c>
      <c r="J82" s="302"/>
      <c r="K82" s="316"/>
    </row>
    <row r="83" s="1" customFormat="1" ht="15" customHeight="1">
      <c r="B83" s="327"/>
      <c r="C83" s="328" t="s">
        <v>1680</v>
      </c>
      <c r="D83" s="328"/>
      <c r="E83" s="328"/>
      <c r="F83" s="329" t="s">
        <v>1675</v>
      </c>
      <c r="G83" s="328"/>
      <c r="H83" s="328" t="s">
        <v>1681</v>
      </c>
      <c r="I83" s="328" t="s">
        <v>1671</v>
      </c>
      <c r="J83" s="328">
        <v>15</v>
      </c>
      <c r="K83" s="316"/>
    </row>
    <row r="84" s="1" customFormat="1" ht="15" customHeight="1">
      <c r="B84" s="327"/>
      <c r="C84" s="328" t="s">
        <v>1682</v>
      </c>
      <c r="D84" s="328"/>
      <c r="E84" s="328"/>
      <c r="F84" s="329" t="s">
        <v>1675</v>
      </c>
      <c r="G84" s="328"/>
      <c r="H84" s="328" t="s">
        <v>1683</v>
      </c>
      <c r="I84" s="328" t="s">
        <v>1671</v>
      </c>
      <c r="J84" s="328">
        <v>15</v>
      </c>
      <c r="K84" s="316"/>
    </row>
    <row r="85" s="1" customFormat="1" ht="15" customHeight="1">
      <c r="B85" s="327"/>
      <c r="C85" s="328" t="s">
        <v>1684</v>
      </c>
      <c r="D85" s="328"/>
      <c r="E85" s="328"/>
      <c r="F85" s="329" t="s">
        <v>1675</v>
      </c>
      <c r="G85" s="328"/>
      <c r="H85" s="328" t="s">
        <v>1685</v>
      </c>
      <c r="I85" s="328" t="s">
        <v>1671</v>
      </c>
      <c r="J85" s="328">
        <v>20</v>
      </c>
      <c r="K85" s="316"/>
    </row>
    <row r="86" s="1" customFormat="1" ht="15" customHeight="1">
      <c r="B86" s="327"/>
      <c r="C86" s="328" t="s">
        <v>1686</v>
      </c>
      <c r="D86" s="328"/>
      <c r="E86" s="328"/>
      <c r="F86" s="329" t="s">
        <v>1675</v>
      </c>
      <c r="G86" s="328"/>
      <c r="H86" s="328" t="s">
        <v>1687</v>
      </c>
      <c r="I86" s="328" t="s">
        <v>1671</v>
      </c>
      <c r="J86" s="328">
        <v>20</v>
      </c>
      <c r="K86" s="316"/>
    </row>
    <row r="87" s="1" customFormat="1" ht="15" customHeight="1">
      <c r="B87" s="327"/>
      <c r="C87" s="302" t="s">
        <v>1688</v>
      </c>
      <c r="D87" s="302"/>
      <c r="E87" s="302"/>
      <c r="F87" s="325" t="s">
        <v>1675</v>
      </c>
      <c r="G87" s="326"/>
      <c r="H87" s="302" t="s">
        <v>1689</v>
      </c>
      <c r="I87" s="302" t="s">
        <v>1671</v>
      </c>
      <c r="J87" s="302">
        <v>50</v>
      </c>
      <c r="K87" s="316"/>
    </row>
    <row r="88" s="1" customFormat="1" ht="15" customHeight="1">
      <c r="B88" s="327"/>
      <c r="C88" s="302" t="s">
        <v>1690</v>
      </c>
      <c r="D88" s="302"/>
      <c r="E88" s="302"/>
      <c r="F88" s="325" t="s">
        <v>1675</v>
      </c>
      <c r="G88" s="326"/>
      <c r="H88" s="302" t="s">
        <v>1691</v>
      </c>
      <c r="I88" s="302" t="s">
        <v>1671</v>
      </c>
      <c r="J88" s="302">
        <v>20</v>
      </c>
      <c r="K88" s="316"/>
    </row>
    <row r="89" s="1" customFormat="1" ht="15" customHeight="1">
      <c r="B89" s="327"/>
      <c r="C89" s="302" t="s">
        <v>1692</v>
      </c>
      <c r="D89" s="302"/>
      <c r="E89" s="302"/>
      <c r="F89" s="325" t="s">
        <v>1675</v>
      </c>
      <c r="G89" s="326"/>
      <c r="H89" s="302" t="s">
        <v>1693</v>
      </c>
      <c r="I89" s="302" t="s">
        <v>1671</v>
      </c>
      <c r="J89" s="302">
        <v>20</v>
      </c>
      <c r="K89" s="316"/>
    </row>
    <row r="90" s="1" customFormat="1" ht="15" customHeight="1">
      <c r="B90" s="327"/>
      <c r="C90" s="302" t="s">
        <v>1694</v>
      </c>
      <c r="D90" s="302"/>
      <c r="E90" s="302"/>
      <c r="F90" s="325" t="s">
        <v>1675</v>
      </c>
      <c r="G90" s="326"/>
      <c r="H90" s="302" t="s">
        <v>1695</v>
      </c>
      <c r="I90" s="302" t="s">
        <v>1671</v>
      </c>
      <c r="J90" s="302">
        <v>50</v>
      </c>
      <c r="K90" s="316"/>
    </row>
    <row r="91" s="1" customFormat="1" ht="15" customHeight="1">
      <c r="B91" s="327"/>
      <c r="C91" s="302" t="s">
        <v>1696</v>
      </c>
      <c r="D91" s="302"/>
      <c r="E91" s="302"/>
      <c r="F91" s="325" t="s">
        <v>1675</v>
      </c>
      <c r="G91" s="326"/>
      <c r="H91" s="302" t="s">
        <v>1696</v>
      </c>
      <c r="I91" s="302" t="s">
        <v>1671</v>
      </c>
      <c r="J91" s="302">
        <v>50</v>
      </c>
      <c r="K91" s="316"/>
    </row>
    <row r="92" s="1" customFormat="1" ht="15" customHeight="1">
      <c r="B92" s="327"/>
      <c r="C92" s="302" t="s">
        <v>1697</v>
      </c>
      <c r="D92" s="302"/>
      <c r="E92" s="302"/>
      <c r="F92" s="325" t="s">
        <v>1675</v>
      </c>
      <c r="G92" s="326"/>
      <c r="H92" s="302" t="s">
        <v>1698</v>
      </c>
      <c r="I92" s="302" t="s">
        <v>1671</v>
      </c>
      <c r="J92" s="302">
        <v>255</v>
      </c>
      <c r="K92" s="316"/>
    </row>
    <row r="93" s="1" customFormat="1" ht="15" customHeight="1">
      <c r="B93" s="327"/>
      <c r="C93" s="302" t="s">
        <v>1699</v>
      </c>
      <c r="D93" s="302"/>
      <c r="E93" s="302"/>
      <c r="F93" s="325" t="s">
        <v>1669</v>
      </c>
      <c r="G93" s="326"/>
      <c r="H93" s="302" t="s">
        <v>1700</v>
      </c>
      <c r="I93" s="302" t="s">
        <v>1701</v>
      </c>
      <c r="J93" s="302"/>
      <c r="K93" s="316"/>
    </row>
    <row r="94" s="1" customFormat="1" ht="15" customHeight="1">
      <c r="B94" s="327"/>
      <c r="C94" s="302" t="s">
        <v>1702</v>
      </c>
      <c r="D94" s="302"/>
      <c r="E94" s="302"/>
      <c r="F94" s="325" t="s">
        <v>1669</v>
      </c>
      <c r="G94" s="326"/>
      <c r="H94" s="302" t="s">
        <v>1703</v>
      </c>
      <c r="I94" s="302" t="s">
        <v>1704</v>
      </c>
      <c r="J94" s="302"/>
      <c r="K94" s="316"/>
    </row>
    <row r="95" s="1" customFormat="1" ht="15" customHeight="1">
      <c r="B95" s="327"/>
      <c r="C95" s="302" t="s">
        <v>1705</v>
      </c>
      <c r="D95" s="302"/>
      <c r="E95" s="302"/>
      <c r="F95" s="325" t="s">
        <v>1669</v>
      </c>
      <c r="G95" s="326"/>
      <c r="H95" s="302" t="s">
        <v>1705</v>
      </c>
      <c r="I95" s="302" t="s">
        <v>1704</v>
      </c>
      <c r="J95" s="302"/>
      <c r="K95" s="316"/>
    </row>
    <row r="96" s="1" customFormat="1" ht="15" customHeight="1">
      <c r="B96" s="327"/>
      <c r="C96" s="302" t="s">
        <v>35</v>
      </c>
      <c r="D96" s="302"/>
      <c r="E96" s="302"/>
      <c r="F96" s="325" t="s">
        <v>1669</v>
      </c>
      <c r="G96" s="326"/>
      <c r="H96" s="302" t="s">
        <v>1706</v>
      </c>
      <c r="I96" s="302" t="s">
        <v>1704</v>
      </c>
      <c r="J96" s="302"/>
      <c r="K96" s="316"/>
    </row>
    <row r="97" s="1" customFormat="1" ht="15" customHeight="1">
      <c r="B97" s="327"/>
      <c r="C97" s="302" t="s">
        <v>45</v>
      </c>
      <c r="D97" s="302"/>
      <c r="E97" s="302"/>
      <c r="F97" s="325" t="s">
        <v>1669</v>
      </c>
      <c r="G97" s="326"/>
      <c r="H97" s="302" t="s">
        <v>1707</v>
      </c>
      <c r="I97" s="302" t="s">
        <v>1704</v>
      </c>
      <c r="J97" s="302"/>
      <c r="K97" s="316"/>
    </row>
    <row r="98" s="1" customFormat="1" ht="15" customHeight="1">
      <c r="B98" s="330"/>
      <c r="C98" s="331"/>
      <c r="D98" s="331"/>
      <c r="E98" s="331"/>
      <c r="F98" s="331"/>
      <c r="G98" s="331"/>
      <c r="H98" s="331"/>
      <c r="I98" s="331"/>
      <c r="J98" s="331"/>
      <c r="K98" s="332"/>
    </row>
    <row r="99" s="1" customFormat="1" ht="18.75" customHeight="1">
      <c r="B99" s="333"/>
      <c r="C99" s="334"/>
      <c r="D99" s="334"/>
      <c r="E99" s="334"/>
      <c r="F99" s="334"/>
      <c r="G99" s="334"/>
      <c r="H99" s="334"/>
      <c r="I99" s="334"/>
      <c r="J99" s="334"/>
      <c r="K99" s="333"/>
    </row>
    <row r="100" s="1" customFormat="1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s="1" customFormat="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s="1" customFormat="1" ht="45" customHeight="1">
      <c r="B102" s="314"/>
      <c r="C102" s="315" t="s">
        <v>1708</v>
      </c>
      <c r="D102" s="315"/>
      <c r="E102" s="315"/>
      <c r="F102" s="315"/>
      <c r="G102" s="315"/>
      <c r="H102" s="315"/>
      <c r="I102" s="315"/>
      <c r="J102" s="315"/>
      <c r="K102" s="316"/>
    </row>
    <row r="103" s="1" customFormat="1" ht="17.25" customHeight="1">
      <c r="B103" s="314"/>
      <c r="C103" s="317" t="s">
        <v>1663</v>
      </c>
      <c r="D103" s="317"/>
      <c r="E103" s="317"/>
      <c r="F103" s="317" t="s">
        <v>1664</v>
      </c>
      <c r="G103" s="318"/>
      <c r="H103" s="317" t="s">
        <v>51</v>
      </c>
      <c r="I103" s="317" t="s">
        <v>54</v>
      </c>
      <c r="J103" s="317" t="s">
        <v>1665</v>
      </c>
      <c r="K103" s="316"/>
    </row>
    <row r="104" s="1" customFormat="1" ht="17.25" customHeight="1">
      <c r="B104" s="314"/>
      <c r="C104" s="319" t="s">
        <v>1666</v>
      </c>
      <c r="D104" s="319"/>
      <c r="E104" s="319"/>
      <c r="F104" s="320" t="s">
        <v>1667</v>
      </c>
      <c r="G104" s="321"/>
      <c r="H104" s="319"/>
      <c r="I104" s="319"/>
      <c r="J104" s="319" t="s">
        <v>1668</v>
      </c>
      <c r="K104" s="316"/>
    </row>
    <row r="105" s="1" customFormat="1" ht="5.25" customHeight="1">
      <c r="B105" s="314"/>
      <c r="C105" s="317"/>
      <c r="D105" s="317"/>
      <c r="E105" s="317"/>
      <c r="F105" s="317"/>
      <c r="G105" s="335"/>
      <c r="H105" s="317"/>
      <c r="I105" s="317"/>
      <c r="J105" s="317"/>
      <c r="K105" s="316"/>
    </row>
    <row r="106" s="1" customFormat="1" ht="15" customHeight="1">
      <c r="B106" s="314"/>
      <c r="C106" s="302" t="s">
        <v>50</v>
      </c>
      <c r="D106" s="324"/>
      <c r="E106" s="324"/>
      <c r="F106" s="325" t="s">
        <v>1669</v>
      </c>
      <c r="G106" s="302"/>
      <c r="H106" s="302" t="s">
        <v>1709</v>
      </c>
      <c r="I106" s="302" t="s">
        <v>1671</v>
      </c>
      <c r="J106" s="302">
        <v>20</v>
      </c>
      <c r="K106" s="316"/>
    </row>
    <row r="107" s="1" customFormat="1" ht="15" customHeight="1">
      <c r="B107" s="314"/>
      <c r="C107" s="302" t="s">
        <v>1672</v>
      </c>
      <c r="D107" s="302"/>
      <c r="E107" s="302"/>
      <c r="F107" s="325" t="s">
        <v>1669</v>
      </c>
      <c r="G107" s="302"/>
      <c r="H107" s="302" t="s">
        <v>1709</v>
      </c>
      <c r="I107" s="302" t="s">
        <v>1671</v>
      </c>
      <c r="J107" s="302">
        <v>120</v>
      </c>
      <c r="K107" s="316"/>
    </row>
    <row r="108" s="1" customFormat="1" ht="15" customHeight="1">
      <c r="B108" s="327"/>
      <c r="C108" s="302" t="s">
        <v>1674</v>
      </c>
      <c r="D108" s="302"/>
      <c r="E108" s="302"/>
      <c r="F108" s="325" t="s">
        <v>1675</v>
      </c>
      <c r="G108" s="302"/>
      <c r="H108" s="302" t="s">
        <v>1709</v>
      </c>
      <c r="I108" s="302" t="s">
        <v>1671</v>
      </c>
      <c r="J108" s="302">
        <v>50</v>
      </c>
      <c r="K108" s="316"/>
    </row>
    <row r="109" s="1" customFormat="1" ht="15" customHeight="1">
      <c r="B109" s="327"/>
      <c r="C109" s="302" t="s">
        <v>1677</v>
      </c>
      <c r="D109" s="302"/>
      <c r="E109" s="302"/>
      <c r="F109" s="325" t="s">
        <v>1669</v>
      </c>
      <c r="G109" s="302"/>
      <c r="H109" s="302" t="s">
        <v>1709</v>
      </c>
      <c r="I109" s="302" t="s">
        <v>1679</v>
      </c>
      <c r="J109" s="302"/>
      <c r="K109" s="316"/>
    </row>
    <row r="110" s="1" customFormat="1" ht="15" customHeight="1">
      <c r="B110" s="327"/>
      <c r="C110" s="302" t="s">
        <v>1688</v>
      </c>
      <c r="D110" s="302"/>
      <c r="E110" s="302"/>
      <c r="F110" s="325" t="s">
        <v>1675</v>
      </c>
      <c r="G110" s="302"/>
      <c r="H110" s="302" t="s">
        <v>1709</v>
      </c>
      <c r="I110" s="302" t="s">
        <v>1671</v>
      </c>
      <c r="J110" s="302">
        <v>50</v>
      </c>
      <c r="K110" s="316"/>
    </row>
    <row r="111" s="1" customFormat="1" ht="15" customHeight="1">
      <c r="B111" s="327"/>
      <c r="C111" s="302" t="s">
        <v>1696</v>
      </c>
      <c r="D111" s="302"/>
      <c r="E111" s="302"/>
      <c r="F111" s="325" t="s">
        <v>1675</v>
      </c>
      <c r="G111" s="302"/>
      <c r="H111" s="302" t="s">
        <v>1709</v>
      </c>
      <c r="I111" s="302" t="s">
        <v>1671</v>
      </c>
      <c r="J111" s="302">
        <v>50</v>
      </c>
      <c r="K111" s="316"/>
    </row>
    <row r="112" s="1" customFormat="1" ht="15" customHeight="1">
      <c r="B112" s="327"/>
      <c r="C112" s="302" t="s">
        <v>1694</v>
      </c>
      <c r="D112" s="302"/>
      <c r="E112" s="302"/>
      <c r="F112" s="325" t="s">
        <v>1675</v>
      </c>
      <c r="G112" s="302"/>
      <c r="H112" s="302" t="s">
        <v>1709</v>
      </c>
      <c r="I112" s="302" t="s">
        <v>1671</v>
      </c>
      <c r="J112" s="302">
        <v>50</v>
      </c>
      <c r="K112" s="316"/>
    </row>
    <row r="113" s="1" customFormat="1" ht="15" customHeight="1">
      <c r="B113" s="327"/>
      <c r="C113" s="302" t="s">
        <v>50</v>
      </c>
      <c r="D113" s="302"/>
      <c r="E113" s="302"/>
      <c r="F113" s="325" t="s">
        <v>1669</v>
      </c>
      <c r="G113" s="302"/>
      <c r="H113" s="302" t="s">
        <v>1710</v>
      </c>
      <c r="I113" s="302" t="s">
        <v>1671</v>
      </c>
      <c r="J113" s="302">
        <v>20</v>
      </c>
      <c r="K113" s="316"/>
    </row>
    <row r="114" s="1" customFormat="1" ht="15" customHeight="1">
      <c r="B114" s="327"/>
      <c r="C114" s="302" t="s">
        <v>1711</v>
      </c>
      <c r="D114" s="302"/>
      <c r="E114" s="302"/>
      <c r="F114" s="325" t="s">
        <v>1669</v>
      </c>
      <c r="G114" s="302"/>
      <c r="H114" s="302" t="s">
        <v>1712</v>
      </c>
      <c r="I114" s="302" t="s">
        <v>1671</v>
      </c>
      <c r="J114" s="302">
        <v>120</v>
      </c>
      <c r="K114" s="316"/>
    </row>
    <row r="115" s="1" customFormat="1" ht="15" customHeight="1">
      <c r="B115" s="327"/>
      <c r="C115" s="302" t="s">
        <v>35</v>
      </c>
      <c r="D115" s="302"/>
      <c r="E115" s="302"/>
      <c r="F115" s="325" t="s">
        <v>1669</v>
      </c>
      <c r="G115" s="302"/>
      <c r="H115" s="302" t="s">
        <v>1713</v>
      </c>
      <c r="I115" s="302" t="s">
        <v>1704</v>
      </c>
      <c r="J115" s="302"/>
      <c r="K115" s="316"/>
    </row>
    <row r="116" s="1" customFormat="1" ht="15" customHeight="1">
      <c r="B116" s="327"/>
      <c r="C116" s="302" t="s">
        <v>45</v>
      </c>
      <c r="D116" s="302"/>
      <c r="E116" s="302"/>
      <c r="F116" s="325" t="s">
        <v>1669</v>
      </c>
      <c r="G116" s="302"/>
      <c r="H116" s="302" t="s">
        <v>1714</v>
      </c>
      <c r="I116" s="302" t="s">
        <v>1704</v>
      </c>
      <c r="J116" s="302"/>
      <c r="K116" s="316"/>
    </row>
    <row r="117" s="1" customFormat="1" ht="15" customHeight="1">
      <c r="B117" s="327"/>
      <c r="C117" s="302" t="s">
        <v>54</v>
      </c>
      <c r="D117" s="302"/>
      <c r="E117" s="302"/>
      <c r="F117" s="325" t="s">
        <v>1669</v>
      </c>
      <c r="G117" s="302"/>
      <c r="H117" s="302" t="s">
        <v>1715</v>
      </c>
      <c r="I117" s="302" t="s">
        <v>1716</v>
      </c>
      <c r="J117" s="302"/>
      <c r="K117" s="316"/>
    </row>
    <row r="118" s="1" customFormat="1" ht="15" customHeight="1">
      <c r="B118" s="330"/>
      <c r="C118" s="336"/>
      <c r="D118" s="336"/>
      <c r="E118" s="336"/>
      <c r="F118" s="336"/>
      <c r="G118" s="336"/>
      <c r="H118" s="336"/>
      <c r="I118" s="336"/>
      <c r="J118" s="336"/>
      <c r="K118" s="332"/>
    </row>
    <row r="119" s="1" customFormat="1" ht="18.75" customHeight="1">
      <c r="B119" s="337"/>
      <c r="C119" s="338"/>
      <c r="D119" s="338"/>
      <c r="E119" s="338"/>
      <c r="F119" s="339"/>
      <c r="G119" s="338"/>
      <c r="H119" s="338"/>
      <c r="I119" s="338"/>
      <c r="J119" s="338"/>
      <c r="K119" s="337"/>
    </row>
    <row r="120" s="1" customFormat="1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s="1" customFormat="1" ht="7.5" customHeight="1">
      <c r="B121" s="340"/>
      <c r="C121" s="341"/>
      <c r="D121" s="341"/>
      <c r="E121" s="341"/>
      <c r="F121" s="341"/>
      <c r="G121" s="341"/>
      <c r="H121" s="341"/>
      <c r="I121" s="341"/>
      <c r="J121" s="341"/>
      <c r="K121" s="342"/>
    </row>
    <row r="122" s="1" customFormat="1" ht="45" customHeight="1">
      <c r="B122" s="343"/>
      <c r="C122" s="293" t="s">
        <v>1717</v>
      </c>
      <c r="D122" s="293"/>
      <c r="E122" s="293"/>
      <c r="F122" s="293"/>
      <c r="G122" s="293"/>
      <c r="H122" s="293"/>
      <c r="I122" s="293"/>
      <c r="J122" s="293"/>
      <c r="K122" s="344"/>
    </row>
    <row r="123" s="1" customFormat="1" ht="17.25" customHeight="1">
      <c r="B123" s="345"/>
      <c r="C123" s="317" t="s">
        <v>1663</v>
      </c>
      <c r="D123" s="317"/>
      <c r="E123" s="317"/>
      <c r="F123" s="317" t="s">
        <v>1664</v>
      </c>
      <c r="G123" s="318"/>
      <c r="H123" s="317" t="s">
        <v>51</v>
      </c>
      <c r="I123" s="317" t="s">
        <v>54</v>
      </c>
      <c r="J123" s="317" t="s">
        <v>1665</v>
      </c>
      <c r="K123" s="346"/>
    </row>
    <row r="124" s="1" customFormat="1" ht="17.25" customHeight="1">
      <c r="B124" s="345"/>
      <c r="C124" s="319" t="s">
        <v>1666</v>
      </c>
      <c r="D124" s="319"/>
      <c r="E124" s="319"/>
      <c r="F124" s="320" t="s">
        <v>1667</v>
      </c>
      <c r="G124" s="321"/>
      <c r="H124" s="319"/>
      <c r="I124" s="319"/>
      <c r="J124" s="319" t="s">
        <v>1668</v>
      </c>
      <c r="K124" s="346"/>
    </row>
    <row r="125" s="1" customFormat="1" ht="5.25" customHeight="1">
      <c r="B125" s="347"/>
      <c r="C125" s="322"/>
      <c r="D125" s="322"/>
      <c r="E125" s="322"/>
      <c r="F125" s="322"/>
      <c r="G125" s="348"/>
      <c r="H125" s="322"/>
      <c r="I125" s="322"/>
      <c r="J125" s="322"/>
      <c r="K125" s="349"/>
    </row>
    <row r="126" s="1" customFormat="1" ht="15" customHeight="1">
      <c r="B126" s="347"/>
      <c r="C126" s="302" t="s">
        <v>1672</v>
      </c>
      <c r="D126" s="324"/>
      <c r="E126" s="324"/>
      <c r="F126" s="325" t="s">
        <v>1669</v>
      </c>
      <c r="G126" s="302"/>
      <c r="H126" s="302" t="s">
        <v>1709</v>
      </c>
      <c r="I126" s="302" t="s">
        <v>1671</v>
      </c>
      <c r="J126" s="302">
        <v>120</v>
      </c>
      <c r="K126" s="350"/>
    </row>
    <row r="127" s="1" customFormat="1" ht="15" customHeight="1">
      <c r="B127" s="347"/>
      <c r="C127" s="302" t="s">
        <v>1718</v>
      </c>
      <c r="D127" s="302"/>
      <c r="E127" s="302"/>
      <c r="F127" s="325" t="s">
        <v>1669</v>
      </c>
      <c r="G127" s="302"/>
      <c r="H127" s="302" t="s">
        <v>1719</v>
      </c>
      <c r="I127" s="302" t="s">
        <v>1671</v>
      </c>
      <c r="J127" s="302" t="s">
        <v>1720</v>
      </c>
      <c r="K127" s="350"/>
    </row>
    <row r="128" s="1" customFormat="1" ht="15" customHeight="1">
      <c r="B128" s="347"/>
      <c r="C128" s="302" t="s">
        <v>1617</v>
      </c>
      <c r="D128" s="302"/>
      <c r="E128" s="302"/>
      <c r="F128" s="325" t="s">
        <v>1669</v>
      </c>
      <c r="G128" s="302"/>
      <c r="H128" s="302" t="s">
        <v>1721</v>
      </c>
      <c r="I128" s="302" t="s">
        <v>1671</v>
      </c>
      <c r="J128" s="302" t="s">
        <v>1720</v>
      </c>
      <c r="K128" s="350"/>
    </row>
    <row r="129" s="1" customFormat="1" ht="15" customHeight="1">
      <c r="B129" s="347"/>
      <c r="C129" s="302" t="s">
        <v>1680</v>
      </c>
      <c r="D129" s="302"/>
      <c r="E129" s="302"/>
      <c r="F129" s="325" t="s">
        <v>1675</v>
      </c>
      <c r="G129" s="302"/>
      <c r="H129" s="302" t="s">
        <v>1681</v>
      </c>
      <c r="I129" s="302" t="s">
        <v>1671</v>
      </c>
      <c r="J129" s="302">
        <v>15</v>
      </c>
      <c r="K129" s="350"/>
    </row>
    <row r="130" s="1" customFormat="1" ht="15" customHeight="1">
      <c r="B130" s="347"/>
      <c r="C130" s="328" t="s">
        <v>1682</v>
      </c>
      <c r="D130" s="328"/>
      <c r="E130" s="328"/>
      <c r="F130" s="329" t="s">
        <v>1675</v>
      </c>
      <c r="G130" s="328"/>
      <c r="H130" s="328" t="s">
        <v>1683</v>
      </c>
      <c r="I130" s="328" t="s">
        <v>1671</v>
      </c>
      <c r="J130" s="328">
        <v>15</v>
      </c>
      <c r="K130" s="350"/>
    </row>
    <row r="131" s="1" customFormat="1" ht="15" customHeight="1">
      <c r="B131" s="347"/>
      <c r="C131" s="328" t="s">
        <v>1684</v>
      </c>
      <c r="D131" s="328"/>
      <c r="E131" s="328"/>
      <c r="F131" s="329" t="s">
        <v>1675</v>
      </c>
      <c r="G131" s="328"/>
      <c r="H131" s="328" t="s">
        <v>1685</v>
      </c>
      <c r="I131" s="328" t="s">
        <v>1671</v>
      </c>
      <c r="J131" s="328">
        <v>20</v>
      </c>
      <c r="K131" s="350"/>
    </row>
    <row r="132" s="1" customFormat="1" ht="15" customHeight="1">
      <c r="B132" s="347"/>
      <c r="C132" s="328" t="s">
        <v>1686</v>
      </c>
      <c r="D132" s="328"/>
      <c r="E132" s="328"/>
      <c r="F132" s="329" t="s">
        <v>1675</v>
      </c>
      <c r="G132" s="328"/>
      <c r="H132" s="328" t="s">
        <v>1687</v>
      </c>
      <c r="I132" s="328" t="s">
        <v>1671</v>
      </c>
      <c r="J132" s="328">
        <v>20</v>
      </c>
      <c r="K132" s="350"/>
    </row>
    <row r="133" s="1" customFormat="1" ht="15" customHeight="1">
      <c r="B133" s="347"/>
      <c r="C133" s="302" t="s">
        <v>1674</v>
      </c>
      <c r="D133" s="302"/>
      <c r="E133" s="302"/>
      <c r="F133" s="325" t="s">
        <v>1675</v>
      </c>
      <c r="G133" s="302"/>
      <c r="H133" s="302" t="s">
        <v>1709</v>
      </c>
      <c r="I133" s="302" t="s">
        <v>1671</v>
      </c>
      <c r="J133" s="302">
        <v>50</v>
      </c>
      <c r="K133" s="350"/>
    </row>
    <row r="134" s="1" customFormat="1" ht="15" customHeight="1">
      <c r="B134" s="347"/>
      <c r="C134" s="302" t="s">
        <v>1688</v>
      </c>
      <c r="D134" s="302"/>
      <c r="E134" s="302"/>
      <c r="F134" s="325" t="s">
        <v>1675</v>
      </c>
      <c r="G134" s="302"/>
      <c r="H134" s="302" t="s">
        <v>1709</v>
      </c>
      <c r="I134" s="302" t="s">
        <v>1671</v>
      </c>
      <c r="J134" s="302">
        <v>50</v>
      </c>
      <c r="K134" s="350"/>
    </row>
    <row r="135" s="1" customFormat="1" ht="15" customHeight="1">
      <c r="B135" s="347"/>
      <c r="C135" s="302" t="s">
        <v>1694</v>
      </c>
      <c r="D135" s="302"/>
      <c r="E135" s="302"/>
      <c r="F135" s="325" t="s">
        <v>1675</v>
      </c>
      <c r="G135" s="302"/>
      <c r="H135" s="302" t="s">
        <v>1709</v>
      </c>
      <c r="I135" s="302" t="s">
        <v>1671</v>
      </c>
      <c r="J135" s="302">
        <v>50</v>
      </c>
      <c r="K135" s="350"/>
    </row>
    <row r="136" s="1" customFormat="1" ht="15" customHeight="1">
      <c r="B136" s="347"/>
      <c r="C136" s="302" t="s">
        <v>1696</v>
      </c>
      <c r="D136" s="302"/>
      <c r="E136" s="302"/>
      <c r="F136" s="325" t="s">
        <v>1675</v>
      </c>
      <c r="G136" s="302"/>
      <c r="H136" s="302" t="s">
        <v>1709</v>
      </c>
      <c r="I136" s="302" t="s">
        <v>1671</v>
      </c>
      <c r="J136" s="302">
        <v>50</v>
      </c>
      <c r="K136" s="350"/>
    </row>
    <row r="137" s="1" customFormat="1" ht="15" customHeight="1">
      <c r="B137" s="347"/>
      <c r="C137" s="302" t="s">
        <v>1697</v>
      </c>
      <c r="D137" s="302"/>
      <c r="E137" s="302"/>
      <c r="F137" s="325" t="s">
        <v>1675</v>
      </c>
      <c r="G137" s="302"/>
      <c r="H137" s="302" t="s">
        <v>1722</v>
      </c>
      <c r="I137" s="302" t="s">
        <v>1671</v>
      </c>
      <c r="J137" s="302">
        <v>255</v>
      </c>
      <c r="K137" s="350"/>
    </row>
    <row r="138" s="1" customFormat="1" ht="15" customHeight="1">
      <c r="B138" s="347"/>
      <c r="C138" s="302" t="s">
        <v>1699</v>
      </c>
      <c r="D138" s="302"/>
      <c r="E138" s="302"/>
      <c r="F138" s="325" t="s">
        <v>1669</v>
      </c>
      <c r="G138" s="302"/>
      <c r="H138" s="302" t="s">
        <v>1723</v>
      </c>
      <c r="I138" s="302" t="s">
        <v>1701</v>
      </c>
      <c r="J138" s="302"/>
      <c r="K138" s="350"/>
    </row>
    <row r="139" s="1" customFormat="1" ht="15" customHeight="1">
      <c r="B139" s="347"/>
      <c r="C139" s="302" t="s">
        <v>1702</v>
      </c>
      <c r="D139" s="302"/>
      <c r="E139" s="302"/>
      <c r="F139" s="325" t="s">
        <v>1669</v>
      </c>
      <c r="G139" s="302"/>
      <c r="H139" s="302" t="s">
        <v>1724</v>
      </c>
      <c r="I139" s="302" t="s">
        <v>1704</v>
      </c>
      <c r="J139" s="302"/>
      <c r="K139" s="350"/>
    </row>
    <row r="140" s="1" customFormat="1" ht="15" customHeight="1">
      <c r="B140" s="347"/>
      <c r="C140" s="302" t="s">
        <v>1705</v>
      </c>
      <c r="D140" s="302"/>
      <c r="E140" s="302"/>
      <c r="F140" s="325" t="s">
        <v>1669</v>
      </c>
      <c r="G140" s="302"/>
      <c r="H140" s="302" t="s">
        <v>1705</v>
      </c>
      <c r="I140" s="302" t="s">
        <v>1704</v>
      </c>
      <c r="J140" s="302"/>
      <c r="K140" s="350"/>
    </row>
    <row r="141" s="1" customFormat="1" ht="15" customHeight="1">
      <c r="B141" s="347"/>
      <c r="C141" s="302" t="s">
        <v>35</v>
      </c>
      <c r="D141" s="302"/>
      <c r="E141" s="302"/>
      <c r="F141" s="325" t="s">
        <v>1669</v>
      </c>
      <c r="G141" s="302"/>
      <c r="H141" s="302" t="s">
        <v>1725</v>
      </c>
      <c r="I141" s="302" t="s">
        <v>1704</v>
      </c>
      <c r="J141" s="302"/>
      <c r="K141" s="350"/>
    </row>
    <row r="142" s="1" customFormat="1" ht="15" customHeight="1">
      <c r="B142" s="347"/>
      <c r="C142" s="302" t="s">
        <v>1726</v>
      </c>
      <c r="D142" s="302"/>
      <c r="E142" s="302"/>
      <c r="F142" s="325" t="s">
        <v>1669</v>
      </c>
      <c r="G142" s="302"/>
      <c r="H142" s="302" t="s">
        <v>1727</v>
      </c>
      <c r="I142" s="302" t="s">
        <v>1704</v>
      </c>
      <c r="J142" s="302"/>
      <c r="K142" s="350"/>
    </row>
    <row r="143" s="1" customFormat="1" ht="15" customHeight="1">
      <c r="B143" s="351"/>
      <c r="C143" s="352"/>
      <c r="D143" s="352"/>
      <c r="E143" s="352"/>
      <c r="F143" s="352"/>
      <c r="G143" s="352"/>
      <c r="H143" s="352"/>
      <c r="I143" s="352"/>
      <c r="J143" s="352"/>
      <c r="K143" s="353"/>
    </row>
    <row r="144" s="1" customFormat="1" ht="18.75" customHeight="1">
      <c r="B144" s="338"/>
      <c r="C144" s="338"/>
      <c r="D144" s="338"/>
      <c r="E144" s="338"/>
      <c r="F144" s="339"/>
      <c r="G144" s="338"/>
      <c r="H144" s="338"/>
      <c r="I144" s="338"/>
      <c r="J144" s="338"/>
      <c r="K144" s="338"/>
    </row>
    <row r="145" s="1" customFormat="1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s="1" customFormat="1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s="1" customFormat="1" ht="45" customHeight="1">
      <c r="B147" s="314"/>
      <c r="C147" s="315" t="s">
        <v>1728</v>
      </c>
      <c r="D147" s="315"/>
      <c r="E147" s="315"/>
      <c r="F147" s="315"/>
      <c r="G147" s="315"/>
      <c r="H147" s="315"/>
      <c r="I147" s="315"/>
      <c r="J147" s="315"/>
      <c r="K147" s="316"/>
    </row>
    <row r="148" s="1" customFormat="1" ht="17.25" customHeight="1">
      <c r="B148" s="314"/>
      <c r="C148" s="317" t="s">
        <v>1663</v>
      </c>
      <c r="D148" s="317"/>
      <c r="E148" s="317"/>
      <c r="F148" s="317" t="s">
        <v>1664</v>
      </c>
      <c r="G148" s="318"/>
      <c r="H148" s="317" t="s">
        <v>51</v>
      </c>
      <c r="I148" s="317" t="s">
        <v>54</v>
      </c>
      <c r="J148" s="317" t="s">
        <v>1665</v>
      </c>
      <c r="K148" s="316"/>
    </row>
    <row r="149" s="1" customFormat="1" ht="17.25" customHeight="1">
      <c r="B149" s="314"/>
      <c r="C149" s="319" t="s">
        <v>1666</v>
      </c>
      <c r="D149" s="319"/>
      <c r="E149" s="319"/>
      <c r="F149" s="320" t="s">
        <v>1667</v>
      </c>
      <c r="G149" s="321"/>
      <c r="H149" s="319"/>
      <c r="I149" s="319"/>
      <c r="J149" s="319" t="s">
        <v>1668</v>
      </c>
      <c r="K149" s="316"/>
    </row>
    <row r="150" s="1" customFormat="1" ht="5.25" customHeight="1">
      <c r="B150" s="327"/>
      <c r="C150" s="322"/>
      <c r="D150" s="322"/>
      <c r="E150" s="322"/>
      <c r="F150" s="322"/>
      <c r="G150" s="323"/>
      <c r="H150" s="322"/>
      <c r="I150" s="322"/>
      <c r="J150" s="322"/>
      <c r="K150" s="350"/>
    </row>
    <row r="151" s="1" customFormat="1" ht="15" customHeight="1">
      <c r="B151" s="327"/>
      <c r="C151" s="354" t="s">
        <v>1672</v>
      </c>
      <c r="D151" s="302"/>
      <c r="E151" s="302"/>
      <c r="F151" s="355" t="s">
        <v>1669</v>
      </c>
      <c r="G151" s="302"/>
      <c r="H151" s="354" t="s">
        <v>1709</v>
      </c>
      <c r="I151" s="354" t="s">
        <v>1671</v>
      </c>
      <c r="J151" s="354">
        <v>120</v>
      </c>
      <c r="K151" s="350"/>
    </row>
    <row r="152" s="1" customFormat="1" ht="15" customHeight="1">
      <c r="B152" s="327"/>
      <c r="C152" s="354" t="s">
        <v>1718</v>
      </c>
      <c r="D152" s="302"/>
      <c r="E152" s="302"/>
      <c r="F152" s="355" t="s">
        <v>1669</v>
      </c>
      <c r="G152" s="302"/>
      <c r="H152" s="354" t="s">
        <v>1729</v>
      </c>
      <c r="I152" s="354" t="s">
        <v>1671</v>
      </c>
      <c r="J152" s="354" t="s">
        <v>1720</v>
      </c>
      <c r="K152" s="350"/>
    </row>
    <row r="153" s="1" customFormat="1" ht="15" customHeight="1">
      <c r="B153" s="327"/>
      <c r="C153" s="354" t="s">
        <v>1617</v>
      </c>
      <c r="D153" s="302"/>
      <c r="E153" s="302"/>
      <c r="F153" s="355" t="s">
        <v>1669</v>
      </c>
      <c r="G153" s="302"/>
      <c r="H153" s="354" t="s">
        <v>1730</v>
      </c>
      <c r="I153" s="354" t="s">
        <v>1671</v>
      </c>
      <c r="J153" s="354" t="s">
        <v>1720</v>
      </c>
      <c r="K153" s="350"/>
    </row>
    <row r="154" s="1" customFormat="1" ht="15" customHeight="1">
      <c r="B154" s="327"/>
      <c r="C154" s="354" t="s">
        <v>1674</v>
      </c>
      <c r="D154" s="302"/>
      <c r="E154" s="302"/>
      <c r="F154" s="355" t="s">
        <v>1675</v>
      </c>
      <c r="G154" s="302"/>
      <c r="H154" s="354" t="s">
        <v>1709</v>
      </c>
      <c r="I154" s="354" t="s">
        <v>1671</v>
      </c>
      <c r="J154" s="354">
        <v>50</v>
      </c>
      <c r="K154" s="350"/>
    </row>
    <row r="155" s="1" customFormat="1" ht="15" customHeight="1">
      <c r="B155" s="327"/>
      <c r="C155" s="354" t="s">
        <v>1677</v>
      </c>
      <c r="D155" s="302"/>
      <c r="E155" s="302"/>
      <c r="F155" s="355" t="s">
        <v>1669</v>
      </c>
      <c r="G155" s="302"/>
      <c r="H155" s="354" t="s">
        <v>1709</v>
      </c>
      <c r="I155" s="354" t="s">
        <v>1679</v>
      </c>
      <c r="J155" s="354"/>
      <c r="K155" s="350"/>
    </row>
    <row r="156" s="1" customFormat="1" ht="15" customHeight="1">
      <c r="B156" s="327"/>
      <c r="C156" s="354" t="s">
        <v>1688</v>
      </c>
      <c r="D156" s="302"/>
      <c r="E156" s="302"/>
      <c r="F156" s="355" t="s">
        <v>1675</v>
      </c>
      <c r="G156" s="302"/>
      <c r="H156" s="354" t="s">
        <v>1709</v>
      </c>
      <c r="I156" s="354" t="s">
        <v>1671</v>
      </c>
      <c r="J156" s="354">
        <v>50</v>
      </c>
      <c r="K156" s="350"/>
    </row>
    <row r="157" s="1" customFormat="1" ht="15" customHeight="1">
      <c r="B157" s="327"/>
      <c r="C157" s="354" t="s">
        <v>1696</v>
      </c>
      <c r="D157" s="302"/>
      <c r="E157" s="302"/>
      <c r="F157" s="355" t="s">
        <v>1675</v>
      </c>
      <c r="G157" s="302"/>
      <c r="H157" s="354" t="s">
        <v>1709</v>
      </c>
      <c r="I157" s="354" t="s">
        <v>1671</v>
      </c>
      <c r="J157" s="354">
        <v>50</v>
      </c>
      <c r="K157" s="350"/>
    </row>
    <row r="158" s="1" customFormat="1" ht="15" customHeight="1">
      <c r="B158" s="327"/>
      <c r="C158" s="354" t="s">
        <v>1694</v>
      </c>
      <c r="D158" s="302"/>
      <c r="E158" s="302"/>
      <c r="F158" s="355" t="s">
        <v>1675</v>
      </c>
      <c r="G158" s="302"/>
      <c r="H158" s="354" t="s">
        <v>1709</v>
      </c>
      <c r="I158" s="354" t="s">
        <v>1671</v>
      </c>
      <c r="J158" s="354">
        <v>50</v>
      </c>
      <c r="K158" s="350"/>
    </row>
    <row r="159" s="1" customFormat="1" ht="15" customHeight="1">
      <c r="B159" s="327"/>
      <c r="C159" s="354" t="s">
        <v>93</v>
      </c>
      <c r="D159" s="302"/>
      <c r="E159" s="302"/>
      <c r="F159" s="355" t="s">
        <v>1669</v>
      </c>
      <c r="G159" s="302"/>
      <c r="H159" s="354" t="s">
        <v>1731</v>
      </c>
      <c r="I159" s="354" t="s">
        <v>1671</v>
      </c>
      <c r="J159" s="354" t="s">
        <v>1732</v>
      </c>
      <c r="K159" s="350"/>
    </row>
    <row r="160" s="1" customFormat="1" ht="15" customHeight="1">
      <c r="B160" s="327"/>
      <c r="C160" s="354" t="s">
        <v>1733</v>
      </c>
      <c r="D160" s="302"/>
      <c r="E160" s="302"/>
      <c r="F160" s="355" t="s">
        <v>1669</v>
      </c>
      <c r="G160" s="302"/>
      <c r="H160" s="354" t="s">
        <v>1734</v>
      </c>
      <c r="I160" s="354" t="s">
        <v>1704</v>
      </c>
      <c r="J160" s="354"/>
      <c r="K160" s="350"/>
    </row>
    <row r="161" s="1" customFormat="1" ht="15" customHeight="1">
      <c r="B161" s="356"/>
      <c r="C161" s="336"/>
      <c r="D161" s="336"/>
      <c r="E161" s="336"/>
      <c r="F161" s="336"/>
      <c r="G161" s="336"/>
      <c r="H161" s="336"/>
      <c r="I161" s="336"/>
      <c r="J161" s="336"/>
      <c r="K161" s="357"/>
    </row>
    <row r="162" s="1" customFormat="1" ht="18.75" customHeight="1">
      <c r="B162" s="338"/>
      <c r="C162" s="348"/>
      <c r="D162" s="348"/>
      <c r="E162" s="348"/>
      <c r="F162" s="358"/>
      <c r="G162" s="348"/>
      <c r="H162" s="348"/>
      <c r="I162" s="348"/>
      <c r="J162" s="348"/>
      <c r="K162" s="338"/>
    </row>
    <row r="163" s="1" customFormat="1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s="1" customFormat="1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s="1" customFormat="1" ht="45" customHeight="1">
      <c r="B165" s="292"/>
      <c r="C165" s="293" t="s">
        <v>1735</v>
      </c>
      <c r="D165" s="293"/>
      <c r="E165" s="293"/>
      <c r="F165" s="293"/>
      <c r="G165" s="293"/>
      <c r="H165" s="293"/>
      <c r="I165" s="293"/>
      <c r="J165" s="293"/>
      <c r="K165" s="294"/>
    </row>
    <row r="166" s="1" customFormat="1" ht="17.25" customHeight="1">
      <c r="B166" s="292"/>
      <c r="C166" s="317" t="s">
        <v>1663</v>
      </c>
      <c r="D166" s="317"/>
      <c r="E166" s="317"/>
      <c r="F166" s="317" t="s">
        <v>1664</v>
      </c>
      <c r="G166" s="359"/>
      <c r="H166" s="360" t="s">
        <v>51</v>
      </c>
      <c r="I166" s="360" t="s">
        <v>54</v>
      </c>
      <c r="J166" s="317" t="s">
        <v>1665</v>
      </c>
      <c r="K166" s="294"/>
    </row>
    <row r="167" s="1" customFormat="1" ht="17.25" customHeight="1">
      <c r="B167" s="295"/>
      <c r="C167" s="319" t="s">
        <v>1666</v>
      </c>
      <c r="D167" s="319"/>
      <c r="E167" s="319"/>
      <c r="F167" s="320" t="s">
        <v>1667</v>
      </c>
      <c r="G167" s="361"/>
      <c r="H167" s="362"/>
      <c r="I167" s="362"/>
      <c r="J167" s="319" t="s">
        <v>1668</v>
      </c>
      <c r="K167" s="297"/>
    </row>
    <row r="168" s="1" customFormat="1" ht="5.25" customHeight="1">
      <c r="B168" s="327"/>
      <c r="C168" s="322"/>
      <c r="D168" s="322"/>
      <c r="E168" s="322"/>
      <c r="F168" s="322"/>
      <c r="G168" s="323"/>
      <c r="H168" s="322"/>
      <c r="I168" s="322"/>
      <c r="J168" s="322"/>
      <c r="K168" s="350"/>
    </row>
    <row r="169" s="1" customFormat="1" ht="15" customHeight="1">
      <c r="B169" s="327"/>
      <c r="C169" s="302" t="s">
        <v>1672</v>
      </c>
      <c r="D169" s="302"/>
      <c r="E169" s="302"/>
      <c r="F169" s="325" t="s">
        <v>1669</v>
      </c>
      <c r="G169" s="302"/>
      <c r="H169" s="302" t="s">
        <v>1709</v>
      </c>
      <c r="I169" s="302" t="s">
        <v>1671</v>
      </c>
      <c r="J169" s="302">
        <v>120</v>
      </c>
      <c r="K169" s="350"/>
    </row>
    <row r="170" s="1" customFormat="1" ht="15" customHeight="1">
      <c r="B170" s="327"/>
      <c r="C170" s="302" t="s">
        <v>1718</v>
      </c>
      <c r="D170" s="302"/>
      <c r="E170" s="302"/>
      <c r="F170" s="325" t="s">
        <v>1669</v>
      </c>
      <c r="G170" s="302"/>
      <c r="H170" s="302" t="s">
        <v>1719</v>
      </c>
      <c r="I170" s="302" t="s">
        <v>1671</v>
      </c>
      <c r="J170" s="302" t="s">
        <v>1720</v>
      </c>
      <c r="K170" s="350"/>
    </row>
    <row r="171" s="1" customFormat="1" ht="15" customHeight="1">
      <c r="B171" s="327"/>
      <c r="C171" s="302" t="s">
        <v>1617</v>
      </c>
      <c r="D171" s="302"/>
      <c r="E171" s="302"/>
      <c r="F171" s="325" t="s">
        <v>1669</v>
      </c>
      <c r="G171" s="302"/>
      <c r="H171" s="302" t="s">
        <v>1736</v>
      </c>
      <c r="I171" s="302" t="s">
        <v>1671</v>
      </c>
      <c r="J171" s="302" t="s">
        <v>1720</v>
      </c>
      <c r="K171" s="350"/>
    </row>
    <row r="172" s="1" customFormat="1" ht="15" customHeight="1">
      <c r="B172" s="327"/>
      <c r="C172" s="302" t="s">
        <v>1674</v>
      </c>
      <c r="D172" s="302"/>
      <c r="E172" s="302"/>
      <c r="F172" s="325" t="s">
        <v>1675</v>
      </c>
      <c r="G172" s="302"/>
      <c r="H172" s="302" t="s">
        <v>1736</v>
      </c>
      <c r="I172" s="302" t="s">
        <v>1671</v>
      </c>
      <c r="J172" s="302">
        <v>50</v>
      </c>
      <c r="K172" s="350"/>
    </row>
    <row r="173" s="1" customFormat="1" ht="15" customHeight="1">
      <c r="B173" s="327"/>
      <c r="C173" s="302" t="s">
        <v>1677</v>
      </c>
      <c r="D173" s="302"/>
      <c r="E173" s="302"/>
      <c r="F173" s="325" t="s">
        <v>1669</v>
      </c>
      <c r="G173" s="302"/>
      <c r="H173" s="302" t="s">
        <v>1736</v>
      </c>
      <c r="I173" s="302" t="s">
        <v>1679</v>
      </c>
      <c r="J173" s="302"/>
      <c r="K173" s="350"/>
    </row>
    <row r="174" s="1" customFormat="1" ht="15" customHeight="1">
      <c r="B174" s="327"/>
      <c r="C174" s="302" t="s">
        <v>1688</v>
      </c>
      <c r="D174" s="302"/>
      <c r="E174" s="302"/>
      <c r="F174" s="325" t="s">
        <v>1675</v>
      </c>
      <c r="G174" s="302"/>
      <c r="H174" s="302" t="s">
        <v>1736</v>
      </c>
      <c r="I174" s="302" t="s">
        <v>1671</v>
      </c>
      <c r="J174" s="302">
        <v>50</v>
      </c>
      <c r="K174" s="350"/>
    </row>
    <row r="175" s="1" customFormat="1" ht="15" customHeight="1">
      <c r="B175" s="327"/>
      <c r="C175" s="302" t="s">
        <v>1696</v>
      </c>
      <c r="D175" s="302"/>
      <c r="E175" s="302"/>
      <c r="F175" s="325" t="s">
        <v>1675</v>
      </c>
      <c r="G175" s="302"/>
      <c r="H175" s="302" t="s">
        <v>1736</v>
      </c>
      <c r="I175" s="302" t="s">
        <v>1671</v>
      </c>
      <c r="J175" s="302">
        <v>50</v>
      </c>
      <c r="K175" s="350"/>
    </row>
    <row r="176" s="1" customFormat="1" ht="15" customHeight="1">
      <c r="B176" s="327"/>
      <c r="C176" s="302" t="s">
        <v>1694</v>
      </c>
      <c r="D176" s="302"/>
      <c r="E176" s="302"/>
      <c r="F176" s="325" t="s">
        <v>1675</v>
      </c>
      <c r="G176" s="302"/>
      <c r="H176" s="302" t="s">
        <v>1736</v>
      </c>
      <c r="I176" s="302" t="s">
        <v>1671</v>
      </c>
      <c r="J176" s="302">
        <v>50</v>
      </c>
      <c r="K176" s="350"/>
    </row>
    <row r="177" s="1" customFormat="1" ht="15" customHeight="1">
      <c r="B177" s="327"/>
      <c r="C177" s="302" t="s">
        <v>122</v>
      </c>
      <c r="D177" s="302"/>
      <c r="E177" s="302"/>
      <c r="F177" s="325" t="s">
        <v>1669</v>
      </c>
      <c r="G177" s="302"/>
      <c r="H177" s="302" t="s">
        <v>1737</v>
      </c>
      <c r="I177" s="302" t="s">
        <v>1738</v>
      </c>
      <c r="J177" s="302"/>
      <c r="K177" s="350"/>
    </row>
    <row r="178" s="1" customFormat="1" ht="15" customHeight="1">
      <c r="B178" s="327"/>
      <c r="C178" s="302" t="s">
        <v>54</v>
      </c>
      <c r="D178" s="302"/>
      <c r="E178" s="302"/>
      <c r="F178" s="325" t="s">
        <v>1669</v>
      </c>
      <c r="G178" s="302"/>
      <c r="H178" s="302" t="s">
        <v>1739</v>
      </c>
      <c r="I178" s="302" t="s">
        <v>1740</v>
      </c>
      <c r="J178" s="302">
        <v>1</v>
      </c>
      <c r="K178" s="350"/>
    </row>
    <row r="179" s="1" customFormat="1" ht="15" customHeight="1">
      <c r="B179" s="327"/>
      <c r="C179" s="302" t="s">
        <v>50</v>
      </c>
      <c r="D179" s="302"/>
      <c r="E179" s="302"/>
      <c r="F179" s="325" t="s">
        <v>1669</v>
      </c>
      <c r="G179" s="302"/>
      <c r="H179" s="302" t="s">
        <v>1741</v>
      </c>
      <c r="I179" s="302" t="s">
        <v>1671</v>
      </c>
      <c r="J179" s="302">
        <v>20</v>
      </c>
      <c r="K179" s="350"/>
    </row>
    <row r="180" s="1" customFormat="1" ht="15" customHeight="1">
      <c r="B180" s="327"/>
      <c r="C180" s="302" t="s">
        <v>51</v>
      </c>
      <c r="D180" s="302"/>
      <c r="E180" s="302"/>
      <c r="F180" s="325" t="s">
        <v>1669</v>
      </c>
      <c r="G180" s="302"/>
      <c r="H180" s="302" t="s">
        <v>1742</v>
      </c>
      <c r="I180" s="302" t="s">
        <v>1671</v>
      </c>
      <c r="J180" s="302">
        <v>255</v>
      </c>
      <c r="K180" s="350"/>
    </row>
    <row r="181" s="1" customFormat="1" ht="15" customHeight="1">
      <c r="B181" s="327"/>
      <c r="C181" s="302" t="s">
        <v>123</v>
      </c>
      <c r="D181" s="302"/>
      <c r="E181" s="302"/>
      <c r="F181" s="325" t="s">
        <v>1669</v>
      </c>
      <c r="G181" s="302"/>
      <c r="H181" s="302" t="s">
        <v>1633</v>
      </c>
      <c r="I181" s="302" t="s">
        <v>1671</v>
      </c>
      <c r="J181" s="302">
        <v>10</v>
      </c>
      <c r="K181" s="350"/>
    </row>
    <row r="182" s="1" customFormat="1" ht="15" customHeight="1">
      <c r="B182" s="327"/>
      <c r="C182" s="302" t="s">
        <v>124</v>
      </c>
      <c r="D182" s="302"/>
      <c r="E182" s="302"/>
      <c r="F182" s="325" t="s">
        <v>1669</v>
      </c>
      <c r="G182" s="302"/>
      <c r="H182" s="302" t="s">
        <v>1743</v>
      </c>
      <c r="I182" s="302" t="s">
        <v>1704</v>
      </c>
      <c r="J182" s="302"/>
      <c r="K182" s="350"/>
    </row>
    <row r="183" s="1" customFormat="1" ht="15" customHeight="1">
      <c r="B183" s="327"/>
      <c r="C183" s="302" t="s">
        <v>1744</v>
      </c>
      <c r="D183" s="302"/>
      <c r="E183" s="302"/>
      <c r="F183" s="325" t="s">
        <v>1669</v>
      </c>
      <c r="G183" s="302"/>
      <c r="H183" s="302" t="s">
        <v>1745</v>
      </c>
      <c r="I183" s="302" t="s">
        <v>1704</v>
      </c>
      <c r="J183" s="302"/>
      <c r="K183" s="350"/>
    </row>
    <row r="184" s="1" customFormat="1" ht="15" customHeight="1">
      <c r="B184" s="327"/>
      <c r="C184" s="302" t="s">
        <v>1733</v>
      </c>
      <c r="D184" s="302"/>
      <c r="E184" s="302"/>
      <c r="F184" s="325" t="s">
        <v>1669</v>
      </c>
      <c r="G184" s="302"/>
      <c r="H184" s="302" t="s">
        <v>1746</v>
      </c>
      <c r="I184" s="302" t="s">
        <v>1704</v>
      </c>
      <c r="J184" s="302"/>
      <c r="K184" s="350"/>
    </row>
    <row r="185" s="1" customFormat="1" ht="15" customHeight="1">
      <c r="B185" s="327"/>
      <c r="C185" s="302" t="s">
        <v>126</v>
      </c>
      <c r="D185" s="302"/>
      <c r="E185" s="302"/>
      <c r="F185" s="325" t="s">
        <v>1675</v>
      </c>
      <c r="G185" s="302"/>
      <c r="H185" s="302" t="s">
        <v>1747</v>
      </c>
      <c r="I185" s="302" t="s">
        <v>1671</v>
      </c>
      <c r="J185" s="302">
        <v>50</v>
      </c>
      <c r="K185" s="350"/>
    </row>
    <row r="186" s="1" customFormat="1" ht="15" customHeight="1">
      <c r="B186" s="327"/>
      <c r="C186" s="302" t="s">
        <v>1748</v>
      </c>
      <c r="D186" s="302"/>
      <c r="E186" s="302"/>
      <c r="F186" s="325" t="s">
        <v>1675</v>
      </c>
      <c r="G186" s="302"/>
      <c r="H186" s="302" t="s">
        <v>1749</v>
      </c>
      <c r="I186" s="302" t="s">
        <v>1750</v>
      </c>
      <c r="J186" s="302"/>
      <c r="K186" s="350"/>
    </row>
    <row r="187" s="1" customFormat="1" ht="15" customHeight="1">
      <c r="B187" s="327"/>
      <c r="C187" s="302" t="s">
        <v>1751</v>
      </c>
      <c r="D187" s="302"/>
      <c r="E187" s="302"/>
      <c r="F187" s="325" t="s">
        <v>1675</v>
      </c>
      <c r="G187" s="302"/>
      <c r="H187" s="302" t="s">
        <v>1752</v>
      </c>
      <c r="I187" s="302" t="s">
        <v>1750</v>
      </c>
      <c r="J187" s="302"/>
      <c r="K187" s="350"/>
    </row>
    <row r="188" s="1" customFormat="1" ht="15" customHeight="1">
      <c r="B188" s="327"/>
      <c r="C188" s="302" t="s">
        <v>1753</v>
      </c>
      <c r="D188" s="302"/>
      <c r="E188" s="302"/>
      <c r="F188" s="325" t="s">
        <v>1675</v>
      </c>
      <c r="G188" s="302"/>
      <c r="H188" s="302" t="s">
        <v>1754</v>
      </c>
      <c r="I188" s="302" t="s">
        <v>1750</v>
      </c>
      <c r="J188" s="302"/>
      <c r="K188" s="350"/>
    </row>
    <row r="189" s="1" customFormat="1" ht="15" customHeight="1">
      <c r="B189" s="327"/>
      <c r="C189" s="363" t="s">
        <v>1755</v>
      </c>
      <c r="D189" s="302"/>
      <c r="E189" s="302"/>
      <c r="F189" s="325" t="s">
        <v>1675</v>
      </c>
      <c r="G189" s="302"/>
      <c r="H189" s="302" t="s">
        <v>1756</v>
      </c>
      <c r="I189" s="302" t="s">
        <v>1757</v>
      </c>
      <c r="J189" s="364" t="s">
        <v>1758</v>
      </c>
      <c r="K189" s="350"/>
    </row>
    <row r="190" s="1" customFormat="1" ht="15" customHeight="1">
      <c r="B190" s="327"/>
      <c r="C190" s="363" t="s">
        <v>39</v>
      </c>
      <c r="D190" s="302"/>
      <c r="E190" s="302"/>
      <c r="F190" s="325" t="s">
        <v>1669</v>
      </c>
      <c r="G190" s="302"/>
      <c r="H190" s="299" t="s">
        <v>1759</v>
      </c>
      <c r="I190" s="302" t="s">
        <v>1760</v>
      </c>
      <c r="J190" s="302"/>
      <c r="K190" s="350"/>
    </row>
    <row r="191" s="1" customFormat="1" ht="15" customHeight="1">
      <c r="B191" s="327"/>
      <c r="C191" s="363" t="s">
        <v>1761</v>
      </c>
      <c r="D191" s="302"/>
      <c r="E191" s="302"/>
      <c r="F191" s="325" t="s">
        <v>1669</v>
      </c>
      <c r="G191" s="302"/>
      <c r="H191" s="302" t="s">
        <v>1762</v>
      </c>
      <c r="I191" s="302" t="s">
        <v>1704</v>
      </c>
      <c r="J191" s="302"/>
      <c r="K191" s="350"/>
    </row>
    <row r="192" s="1" customFormat="1" ht="15" customHeight="1">
      <c r="B192" s="327"/>
      <c r="C192" s="363" t="s">
        <v>1763</v>
      </c>
      <c r="D192" s="302"/>
      <c r="E192" s="302"/>
      <c r="F192" s="325" t="s">
        <v>1669</v>
      </c>
      <c r="G192" s="302"/>
      <c r="H192" s="302" t="s">
        <v>1764</v>
      </c>
      <c r="I192" s="302" t="s">
        <v>1704</v>
      </c>
      <c r="J192" s="302"/>
      <c r="K192" s="350"/>
    </row>
    <row r="193" s="1" customFormat="1" ht="15" customHeight="1">
      <c r="B193" s="327"/>
      <c r="C193" s="363" t="s">
        <v>1765</v>
      </c>
      <c r="D193" s="302"/>
      <c r="E193" s="302"/>
      <c r="F193" s="325" t="s">
        <v>1675</v>
      </c>
      <c r="G193" s="302"/>
      <c r="H193" s="302" t="s">
        <v>1766</v>
      </c>
      <c r="I193" s="302" t="s">
        <v>1704</v>
      </c>
      <c r="J193" s="302"/>
      <c r="K193" s="350"/>
    </row>
    <row r="194" s="1" customFormat="1" ht="15" customHeight="1">
      <c r="B194" s="356"/>
      <c r="C194" s="365"/>
      <c r="D194" s="336"/>
      <c r="E194" s="336"/>
      <c r="F194" s="336"/>
      <c r="G194" s="336"/>
      <c r="H194" s="336"/>
      <c r="I194" s="336"/>
      <c r="J194" s="336"/>
      <c r="K194" s="357"/>
    </row>
    <row r="195" s="1" customFormat="1" ht="18.75" customHeight="1">
      <c r="B195" s="338"/>
      <c r="C195" s="348"/>
      <c r="D195" s="348"/>
      <c r="E195" s="348"/>
      <c r="F195" s="358"/>
      <c r="G195" s="348"/>
      <c r="H195" s="348"/>
      <c r="I195" s="348"/>
      <c r="J195" s="348"/>
      <c r="K195" s="338"/>
    </row>
    <row r="196" s="1" customFormat="1" ht="18.75" customHeight="1">
      <c r="B196" s="338"/>
      <c r="C196" s="348"/>
      <c r="D196" s="348"/>
      <c r="E196" s="348"/>
      <c r="F196" s="358"/>
      <c r="G196" s="348"/>
      <c r="H196" s="348"/>
      <c r="I196" s="348"/>
      <c r="J196" s="348"/>
      <c r="K196" s="338"/>
    </row>
    <row r="197" s="1" customFormat="1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s="1" customFormat="1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s="1" customFormat="1" ht="21">
      <c r="B199" s="292"/>
      <c r="C199" s="293" t="s">
        <v>1767</v>
      </c>
      <c r="D199" s="293"/>
      <c r="E199" s="293"/>
      <c r="F199" s="293"/>
      <c r="G199" s="293"/>
      <c r="H199" s="293"/>
      <c r="I199" s="293"/>
      <c r="J199" s="293"/>
      <c r="K199" s="294"/>
    </row>
    <row r="200" s="1" customFormat="1" ht="25.5" customHeight="1">
      <c r="B200" s="292"/>
      <c r="C200" s="366" t="s">
        <v>1768</v>
      </c>
      <c r="D200" s="366"/>
      <c r="E200" s="366"/>
      <c r="F200" s="366" t="s">
        <v>1769</v>
      </c>
      <c r="G200" s="367"/>
      <c r="H200" s="366" t="s">
        <v>1770</v>
      </c>
      <c r="I200" s="366"/>
      <c r="J200" s="366"/>
      <c r="K200" s="294"/>
    </row>
    <row r="201" s="1" customFormat="1" ht="5.25" customHeight="1">
      <c r="B201" s="327"/>
      <c r="C201" s="322"/>
      <c r="D201" s="322"/>
      <c r="E201" s="322"/>
      <c r="F201" s="322"/>
      <c r="G201" s="348"/>
      <c r="H201" s="322"/>
      <c r="I201" s="322"/>
      <c r="J201" s="322"/>
      <c r="K201" s="350"/>
    </row>
    <row r="202" s="1" customFormat="1" ht="15" customHeight="1">
      <c r="B202" s="327"/>
      <c r="C202" s="302" t="s">
        <v>1760</v>
      </c>
      <c r="D202" s="302"/>
      <c r="E202" s="302"/>
      <c r="F202" s="325" t="s">
        <v>40</v>
      </c>
      <c r="G202" s="302"/>
      <c r="H202" s="302" t="s">
        <v>1771</v>
      </c>
      <c r="I202" s="302"/>
      <c r="J202" s="302"/>
      <c r="K202" s="350"/>
    </row>
    <row r="203" s="1" customFormat="1" ht="15" customHeight="1">
      <c r="B203" s="327"/>
      <c r="C203" s="302"/>
      <c r="D203" s="302"/>
      <c r="E203" s="302"/>
      <c r="F203" s="325" t="s">
        <v>41</v>
      </c>
      <c r="G203" s="302"/>
      <c r="H203" s="302" t="s">
        <v>1772</v>
      </c>
      <c r="I203" s="302"/>
      <c r="J203" s="302"/>
      <c r="K203" s="350"/>
    </row>
    <row r="204" s="1" customFormat="1" ht="15" customHeight="1">
      <c r="B204" s="327"/>
      <c r="C204" s="302"/>
      <c r="D204" s="302"/>
      <c r="E204" s="302"/>
      <c r="F204" s="325" t="s">
        <v>44</v>
      </c>
      <c r="G204" s="302"/>
      <c r="H204" s="302" t="s">
        <v>1773</v>
      </c>
      <c r="I204" s="302"/>
      <c r="J204" s="302"/>
      <c r="K204" s="350"/>
    </row>
    <row r="205" s="1" customFormat="1" ht="15" customHeight="1">
      <c r="B205" s="327"/>
      <c r="C205" s="302"/>
      <c r="D205" s="302"/>
      <c r="E205" s="302"/>
      <c r="F205" s="325" t="s">
        <v>42</v>
      </c>
      <c r="G205" s="302"/>
      <c r="H205" s="302" t="s">
        <v>1774</v>
      </c>
      <c r="I205" s="302"/>
      <c r="J205" s="302"/>
      <c r="K205" s="350"/>
    </row>
    <row r="206" s="1" customFormat="1" ht="15" customHeight="1">
      <c r="B206" s="327"/>
      <c r="C206" s="302"/>
      <c r="D206" s="302"/>
      <c r="E206" s="302"/>
      <c r="F206" s="325" t="s">
        <v>43</v>
      </c>
      <c r="G206" s="302"/>
      <c r="H206" s="302" t="s">
        <v>1775</v>
      </c>
      <c r="I206" s="302"/>
      <c r="J206" s="302"/>
      <c r="K206" s="350"/>
    </row>
    <row r="207" s="1" customFormat="1" ht="15" customHeight="1">
      <c r="B207" s="327"/>
      <c r="C207" s="302"/>
      <c r="D207" s="302"/>
      <c r="E207" s="302"/>
      <c r="F207" s="325"/>
      <c r="G207" s="302"/>
      <c r="H207" s="302"/>
      <c r="I207" s="302"/>
      <c r="J207" s="302"/>
      <c r="K207" s="350"/>
    </row>
    <row r="208" s="1" customFormat="1" ht="15" customHeight="1">
      <c r="B208" s="327"/>
      <c r="C208" s="302" t="s">
        <v>1716</v>
      </c>
      <c r="D208" s="302"/>
      <c r="E208" s="302"/>
      <c r="F208" s="325" t="s">
        <v>76</v>
      </c>
      <c r="G208" s="302"/>
      <c r="H208" s="302" t="s">
        <v>1776</v>
      </c>
      <c r="I208" s="302"/>
      <c r="J208" s="302"/>
      <c r="K208" s="350"/>
    </row>
    <row r="209" s="1" customFormat="1" ht="15" customHeight="1">
      <c r="B209" s="327"/>
      <c r="C209" s="302"/>
      <c r="D209" s="302"/>
      <c r="E209" s="302"/>
      <c r="F209" s="325" t="s">
        <v>1611</v>
      </c>
      <c r="G209" s="302"/>
      <c r="H209" s="302" t="s">
        <v>1612</v>
      </c>
      <c r="I209" s="302"/>
      <c r="J209" s="302"/>
      <c r="K209" s="350"/>
    </row>
    <row r="210" s="1" customFormat="1" ht="15" customHeight="1">
      <c r="B210" s="327"/>
      <c r="C210" s="302"/>
      <c r="D210" s="302"/>
      <c r="E210" s="302"/>
      <c r="F210" s="325" t="s">
        <v>1609</v>
      </c>
      <c r="G210" s="302"/>
      <c r="H210" s="302" t="s">
        <v>1777</v>
      </c>
      <c r="I210" s="302"/>
      <c r="J210" s="302"/>
      <c r="K210" s="350"/>
    </row>
    <row r="211" s="1" customFormat="1" ht="15" customHeight="1">
      <c r="B211" s="368"/>
      <c r="C211" s="302"/>
      <c r="D211" s="302"/>
      <c r="E211" s="302"/>
      <c r="F211" s="325" t="s">
        <v>1613</v>
      </c>
      <c r="G211" s="363"/>
      <c r="H211" s="354" t="s">
        <v>1614</v>
      </c>
      <c r="I211" s="354"/>
      <c r="J211" s="354"/>
      <c r="K211" s="369"/>
    </row>
    <row r="212" s="1" customFormat="1" ht="15" customHeight="1">
      <c r="B212" s="368"/>
      <c r="C212" s="302"/>
      <c r="D212" s="302"/>
      <c r="E212" s="302"/>
      <c r="F212" s="325" t="s">
        <v>1615</v>
      </c>
      <c r="G212" s="363"/>
      <c r="H212" s="354" t="s">
        <v>1778</v>
      </c>
      <c r="I212" s="354"/>
      <c r="J212" s="354"/>
      <c r="K212" s="369"/>
    </row>
    <row r="213" s="1" customFormat="1" ht="15" customHeight="1">
      <c r="B213" s="368"/>
      <c r="C213" s="302"/>
      <c r="D213" s="302"/>
      <c r="E213" s="302"/>
      <c r="F213" s="325"/>
      <c r="G213" s="363"/>
      <c r="H213" s="354"/>
      <c r="I213" s="354"/>
      <c r="J213" s="354"/>
      <c r="K213" s="369"/>
    </row>
    <row r="214" s="1" customFormat="1" ht="15" customHeight="1">
      <c r="B214" s="368"/>
      <c r="C214" s="302" t="s">
        <v>1740</v>
      </c>
      <c r="D214" s="302"/>
      <c r="E214" s="302"/>
      <c r="F214" s="325">
        <v>1</v>
      </c>
      <c r="G214" s="363"/>
      <c r="H214" s="354" t="s">
        <v>1779</v>
      </c>
      <c r="I214" s="354"/>
      <c r="J214" s="354"/>
      <c r="K214" s="369"/>
    </row>
    <row r="215" s="1" customFormat="1" ht="15" customHeight="1">
      <c r="B215" s="368"/>
      <c r="C215" s="302"/>
      <c r="D215" s="302"/>
      <c r="E215" s="302"/>
      <c r="F215" s="325">
        <v>2</v>
      </c>
      <c r="G215" s="363"/>
      <c r="H215" s="354" t="s">
        <v>1780</v>
      </c>
      <c r="I215" s="354"/>
      <c r="J215" s="354"/>
      <c r="K215" s="369"/>
    </row>
    <row r="216" s="1" customFormat="1" ht="15" customHeight="1">
      <c r="B216" s="368"/>
      <c r="C216" s="302"/>
      <c r="D216" s="302"/>
      <c r="E216" s="302"/>
      <c r="F216" s="325">
        <v>3</v>
      </c>
      <c r="G216" s="363"/>
      <c r="H216" s="354" t="s">
        <v>1781</v>
      </c>
      <c r="I216" s="354"/>
      <c r="J216" s="354"/>
      <c r="K216" s="369"/>
    </row>
    <row r="217" s="1" customFormat="1" ht="15" customHeight="1">
      <c r="B217" s="368"/>
      <c r="C217" s="302"/>
      <c r="D217" s="302"/>
      <c r="E217" s="302"/>
      <c r="F217" s="325">
        <v>4</v>
      </c>
      <c r="G217" s="363"/>
      <c r="H217" s="354" t="s">
        <v>1782</v>
      </c>
      <c r="I217" s="354"/>
      <c r="J217" s="354"/>
      <c r="K217" s="369"/>
    </row>
    <row r="218" s="1" customFormat="1" ht="12.75" customHeight="1">
      <c r="B218" s="370"/>
      <c r="C218" s="371"/>
      <c r="D218" s="371"/>
      <c r="E218" s="371"/>
      <c r="F218" s="371"/>
      <c r="G218" s="371"/>
      <c r="H218" s="371"/>
      <c r="I218" s="371"/>
      <c r="J218" s="371"/>
      <c r="K218" s="372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Sailer</dc:creator>
  <cp:lastModifiedBy>Jiří Sailer</cp:lastModifiedBy>
  <dcterms:created xsi:type="dcterms:W3CDTF">2022-01-31T15:14:03Z</dcterms:created>
  <dcterms:modified xsi:type="dcterms:W3CDTF">2022-01-31T15:14:12Z</dcterms:modified>
</cp:coreProperties>
</file>