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342274\Desktop\Výměna dveří kanceláří a ordinací v objektu T36\"/>
    </mc:Choice>
  </mc:AlternateContent>
  <bookViews>
    <workbookView xWindow="-28920" yWindow="-120" windowWidth="29040" windowHeight="15720"/>
  </bookViews>
  <sheets>
    <sheet name="Položkový rozpočet" sheetId="2" r:id="rId1"/>
  </sheets>
  <definedNames>
    <definedName name="_xlnm._FilterDatabase" localSheetId="0" hidden="1">'Položkový rozpočet'!$C$59:$K$109</definedName>
    <definedName name="_xlnm.Print_Titles" localSheetId="0">'Položkový rozpočet'!$59:$59</definedName>
    <definedName name="_xlnm.Print_Area" localSheetId="0">'Položkový rozpočet'!$C$4:$J$21,'Položkový rozpočet'!$C$26:$J$47,'Položkový rozpočet'!$C$53:$J$109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J17" i="2"/>
  <c r="J16" i="2"/>
  <c r="BI109" i="2"/>
  <c r="BH109" i="2"/>
  <c r="BG109" i="2"/>
  <c r="BF109" i="2"/>
  <c r="T109" i="2"/>
  <c r="T108" i="2" s="1"/>
  <c r="R109" i="2"/>
  <c r="R108" i="2" s="1"/>
  <c r="P109" i="2"/>
  <c r="P108" i="2" s="1"/>
  <c r="BI107" i="2"/>
  <c r="BH107" i="2"/>
  <c r="BG107" i="2"/>
  <c r="BF107" i="2"/>
  <c r="T107" i="2"/>
  <c r="T106" i="2" s="1"/>
  <c r="R107" i="2"/>
  <c r="R106" i="2" s="1"/>
  <c r="P107" i="2"/>
  <c r="P106" i="2" s="1"/>
  <c r="BI105" i="2"/>
  <c r="BH105" i="2"/>
  <c r="BG105" i="2"/>
  <c r="BF105" i="2"/>
  <c r="T105" i="2"/>
  <c r="T104" i="2" s="1"/>
  <c r="R105" i="2"/>
  <c r="R104" i="2" s="1"/>
  <c r="P105" i="2"/>
  <c r="P104" i="2" s="1"/>
  <c r="BI102" i="2"/>
  <c r="BH102" i="2"/>
  <c r="BG102" i="2"/>
  <c r="BF102" i="2"/>
  <c r="T102" i="2"/>
  <c r="R102" i="2"/>
  <c r="P102" i="2"/>
  <c r="BI101" i="2"/>
  <c r="BH101" i="2"/>
  <c r="BG101" i="2"/>
  <c r="BF101" i="2"/>
  <c r="T101" i="2"/>
  <c r="R101" i="2"/>
  <c r="P101" i="2"/>
  <c r="BI100" i="2"/>
  <c r="BH100" i="2"/>
  <c r="BG100" i="2"/>
  <c r="BF100" i="2"/>
  <c r="T100" i="2"/>
  <c r="R100" i="2"/>
  <c r="P100" i="2"/>
  <c r="BI99" i="2"/>
  <c r="BH99" i="2"/>
  <c r="BG99" i="2"/>
  <c r="BF99" i="2"/>
  <c r="T99" i="2"/>
  <c r="R99" i="2"/>
  <c r="P99" i="2"/>
  <c r="BI98" i="2"/>
  <c r="BH98" i="2"/>
  <c r="BG98" i="2"/>
  <c r="BF98" i="2"/>
  <c r="T98" i="2"/>
  <c r="R98" i="2"/>
  <c r="P98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3" i="2"/>
  <c r="BH93" i="2"/>
  <c r="BG93" i="2"/>
  <c r="BF93" i="2"/>
  <c r="T93" i="2"/>
  <c r="R93" i="2"/>
  <c r="P93" i="2"/>
  <c r="BI92" i="2"/>
  <c r="BH92" i="2"/>
  <c r="BG92" i="2"/>
  <c r="BF92" i="2"/>
  <c r="T92" i="2"/>
  <c r="R92" i="2"/>
  <c r="P92" i="2"/>
  <c r="BI91" i="2"/>
  <c r="BH91" i="2"/>
  <c r="BG91" i="2"/>
  <c r="BF91" i="2"/>
  <c r="T91" i="2"/>
  <c r="R91" i="2"/>
  <c r="P91" i="2"/>
  <c r="BI90" i="2"/>
  <c r="BH90" i="2"/>
  <c r="BG90" i="2"/>
  <c r="BF90" i="2"/>
  <c r="T90" i="2"/>
  <c r="R90" i="2"/>
  <c r="P90" i="2"/>
  <c r="BI89" i="2"/>
  <c r="BH89" i="2"/>
  <c r="BG89" i="2"/>
  <c r="BF89" i="2"/>
  <c r="T89" i="2"/>
  <c r="R89" i="2"/>
  <c r="P89" i="2"/>
  <c r="BI88" i="2"/>
  <c r="BH88" i="2"/>
  <c r="BG88" i="2"/>
  <c r="BF88" i="2"/>
  <c r="T88" i="2"/>
  <c r="R88" i="2"/>
  <c r="P88" i="2"/>
  <c r="BI87" i="2"/>
  <c r="BH87" i="2"/>
  <c r="BG87" i="2"/>
  <c r="BF87" i="2"/>
  <c r="T87" i="2"/>
  <c r="R87" i="2"/>
  <c r="P87" i="2"/>
  <c r="BI86" i="2"/>
  <c r="BH86" i="2"/>
  <c r="BG86" i="2"/>
  <c r="BF86" i="2"/>
  <c r="T86" i="2"/>
  <c r="R86" i="2"/>
  <c r="P86" i="2"/>
  <c r="BI85" i="2"/>
  <c r="BH85" i="2"/>
  <c r="BG85" i="2"/>
  <c r="BF85" i="2"/>
  <c r="T85" i="2"/>
  <c r="R85" i="2"/>
  <c r="P85" i="2"/>
  <c r="BI84" i="2"/>
  <c r="BH84" i="2"/>
  <c r="BG84" i="2"/>
  <c r="BF84" i="2"/>
  <c r="T84" i="2"/>
  <c r="R84" i="2"/>
  <c r="P84" i="2"/>
  <c r="BI82" i="2"/>
  <c r="BH82" i="2"/>
  <c r="BG82" i="2"/>
  <c r="BF82" i="2"/>
  <c r="T82" i="2"/>
  <c r="R82" i="2"/>
  <c r="P82" i="2"/>
  <c r="BI80" i="2"/>
  <c r="BH80" i="2"/>
  <c r="BG80" i="2"/>
  <c r="BF80" i="2"/>
  <c r="T80" i="2"/>
  <c r="R80" i="2"/>
  <c r="P80" i="2"/>
  <c r="BI79" i="2"/>
  <c r="BH79" i="2"/>
  <c r="BG79" i="2"/>
  <c r="BF79" i="2"/>
  <c r="T79" i="2"/>
  <c r="R79" i="2"/>
  <c r="P79" i="2"/>
  <c r="BI78" i="2"/>
  <c r="BH78" i="2"/>
  <c r="BG78" i="2"/>
  <c r="BF78" i="2"/>
  <c r="T78" i="2"/>
  <c r="R78" i="2"/>
  <c r="P78" i="2"/>
  <c r="BI75" i="2"/>
  <c r="BH75" i="2"/>
  <c r="BG75" i="2"/>
  <c r="BF75" i="2"/>
  <c r="T75" i="2"/>
  <c r="T74" i="2" s="1"/>
  <c r="R75" i="2"/>
  <c r="R74" i="2" s="1"/>
  <c r="P75" i="2"/>
  <c r="P74" i="2" s="1"/>
  <c r="BI73" i="2"/>
  <c r="BH73" i="2"/>
  <c r="BG73" i="2"/>
  <c r="BF73" i="2"/>
  <c r="T73" i="2"/>
  <c r="R73" i="2"/>
  <c r="P73" i="2"/>
  <c r="BI72" i="2"/>
  <c r="BH72" i="2"/>
  <c r="BG72" i="2"/>
  <c r="BF72" i="2"/>
  <c r="T72" i="2"/>
  <c r="R72" i="2"/>
  <c r="P72" i="2"/>
  <c r="BI71" i="2"/>
  <c r="BH71" i="2"/>
  <c r="BG71" i="2"/>
  <c r="BF71" i="2"/>
  <c r="T71" i="2"/>
  <c r="R71" i="2"/>
  <c r="P71" i="2"/>
  <c r="BI70" i="2"/>
  <c r="BH70" i="2"/>
  <c r="BG70" i="2"/>
  <c r="BF70" i="2"/>
  <c r="T70" i="2"/>
  <c r="R70" i="2"/>
  <c r="P70" i="2"/>
  <c r="BI68" i="2"/>
  <c r="BH68" i="2"/>
  <c r="BG68" i="2"/>
  <c r="BF68" i="2"/>
  <c r="T68" i="2"/>
  <c r="R68" i="2"/>
  <c r="P68" i="2"/>
  <c r="BI67" i="2"/>
  <c r="BH67" i="2"/>
  <c r="BG67" i="2"/>
  <c r="BF67" i="2"/>
  <c r="T67" i="2"/>
  <c r="R67" i="2"/>
  <c r="P67" i="2"/>
  <c r="BI66" i="2"/>
  <c r="BH66" i="2"/>
  <c r="BG66" i="2"/>
  <c r="BF66" i="2"/>
  <c r="T66" i="2"/>
  <c r="R66" i="2"/>
  <c r="P66" i="2"/>
  <c r="BI64" i="2"/>
  <c r="BH64" i="2"/>
  <c r="BG64" i="2"/>
  <c r="BF64" i="2"/>
  <c r="T64" i="2"/>
  <c r="R64" i="2"/>
  <c r="P64" i="2"/>
  <c r="BI63" i="2"/>
  <c r="BH63" i="2"/>
  <c r="BG63" i="2"/>
  <c r="BF63" i="2"/>
  <c r="T63" i="2"/>
  <c r="R63" i="2"/>
  <c r="P63" i="2"/>
  <c r="E56" i="2"/>
  <c r="E29" i="2"/>
  <c r="BK105" i="2"/>
  <c r="BK92" i="2"/>
  <c r="BK87" i="2"/>
  <c r="BK79" i="2"/>
  <c r="BK68" i="2"/>
  <c r="BK100" i="2"/>
  <c r="J93" i="2"/>
  <c r="BK80" i="2"/>
  <c r="J68" i="2"/>
  <c r="J97" i="2"/>
  <c r="J90" i="2"/>
  <c r="J85" i="2"/>
  <c r="J70" i="2"/>
  <c r="BK99" i="2"/>
  <c r="J84" i="2"/>
  <c r="BK66" i="2"/>
  <c r="J101" i="2"/>
  <c r="BK96" i="2"/>
  <c r="BK89" i="2"/>
  <c r="J80" i="2"/>
  <c r="BK70" i="2"/>
  <c r="J63" i="2"/>
  <c r="BK98" i="2"/>
  <c r="BK85" i="2"/>
  <c r="BK75" i="2"/>
  <c r="J107" i="2"/>
  <c r="J100" i="2"/>
  <c r="BK93" i="2"/>
  <c r="BK86" i="2"/>
  <c r="BK78" i="2"/>
  <c r="J67" i="2"/>
  <c r="J109" i="2"/>
  <c r="J92" i="2"/>
  <c r="J86" i="2"/>
  <c r="BK67" i="2"/>
  <c r="BK109" i="2"/>
  <c r="J91" i="2"/>
  <c r="BK84" i="2"/>
  <c r="J71" i="2"/>
  <c r="BK107" i="2"/>
  <c r="BK95" i="2"/>
  <c r="J82" i="2"/>
  <c r="BK71" i="2"/>
  <c r="J102" i="2"/>
  <c r="J96" i="2"/>
  <c r="J87" i="2"/>
  <c r="BK73" i="2"/>
  <c r="BK102" i="2"/>
  <c r="BK91" i="2"/>
  <c r="J72" i="2"/>
  <c r="J64" i="2"/>
  <c r="J98" i="2"/>
  <c r="BK97" i="2"/>
  <c r="BK90" i="2"/>
  <c r="BK82" i="2"/>
  <c r="BK72" i="2"/>
  <c r="J66" i="2"/>
  <c r="J99" i="2"/>
  <c r="J88" i="2"/>
  <c r="J78" i="2"/>
  <c r="BK101" i="2"/>
  <c r="J95" i="2"/>
  <c r="BK88" i="2"/>
  <c r="J79" i="2"/>
  <c r="J75" i="2"/>
  <c r="BK64" i="2"/>
  <c r="J105" i="2"/>
  <c r="J89" i="2"/>
  <c r="J73" i="2"/>
  <c r="BK63" i="2"/>
  <c r="P103" i="2" l="1"/>
  <c r="T103" i="2"/>
  <c r="R103" i="2"/>
  <c r="P62" i="2"/>
  <c r="BK65" i="2"/>
  <c r="P69" i="2"/>
  <c r="BK77" i="2"/>
  <c r="BK94" i="2"/>
  <c r="J94" i="2" s="1"/>
  <c r="J42" i="2" s="1"/>
  <c r="P65" i="2"/>
  <c r="BK69" i="2"/>
  <c r="J69" i="2" s="1"/>
  <c r="J38" i="2" s="1"/>
  <c r="P77" i="2"/>
  <c r="P94" i="2"/>
  <c r="R62" i="2"/>
  <c r="T65" i="2"/>
  <c r="R69" i="2"/>
  <c r="R77" i="2"/>
  <c r="T94" i="2"/>
  <c r="BK62" i="2"/>
  <c r="J62" i="2" s="1"/>
  <c r="J36" i="2" s="1"/>
  <c r="T62" i="2"/>
  <c r="R65" i="2"/>
  <c r="T69" i="2"/>
  <c r="T77" i="2"/>
  <c r="T76" i="2" s="1"/>
  <c r="R94" i="2"/>
  <c r="BK74" i="2"/>
  <c r="J74" i="2" s="1"/>
  <c r="J39" i="2" s="1"/>
  <c r="BK106" i="2"/>
  <c r="J106" i="2" s="1"/>
  <c r="J45" i="2" s="1"/>
  <c r="BK104" i="2"/>
  <c r="BK108" i="2"/>
  <c r="J108" i="2" s="1"/>
  <c r="J46" i="2" s="1"/>
  <c r="BE68" i="2"/>
  <c r="BE79" i="2"/>
  <c r="BE84" i="2"/>
  <c r="BE86" i="2"/>
  <c r="BE87" i="2"/>
  <c r="BE88" i="2"/>
  <c r="BE92" i="2"/>
  <c r="BE93" i="2"/>
  <c r="BE95" i="2"/>
  <c r="BE101" i="2"/>
  <c r="BE67" i="2"/>
  <c r="BE70" i="2"/>
  <c r="BE71" i="2"/>
  <c r="BE80" i="2"/>
  <c r="BE82" i="2"/>
  <c r="BE90" i="2"/>
  <c r="BE91" i="2"/>
  <c r="BE98" i="2"/>
  <c r="BE99" i="2"/>
  <c r="BE105" i="2"/>
  <c r="BE107" i="2"/>
  <c r="BE63" i="2"/>
  <c r="BE64" i="2"/>
  <c r="BE66" i="2"/>
  <c r="BE72" i="2"/>
  <c r="BE73" i="2"/>
  <c r="BE78" i="2"/>
  <c r="BE89" i="2"/>
  <c r="BE96" i="2"/>
  <c r="BE97" i="2"/>
  <c r="BE109" i="2"/>
  <c r="BE75" i="2"/>
  <c r="BE85" i="2"/>
  <c r="BE100" i="2"/>
  <c r="BE102" i="2"/>
  <c r="F15" i="2"/>
  <c r="F17" i="2"/>
  <c r="F16" i="2"/>
  <c r="J15" i="2"/>
  <c r="F18" i="2"/>
  <c r="J65" i="2" l="1"/>
  <c r="J37" i="2" s="1"/>
  <c r="BK103" i="2"/>
  <c r="J103" i="2" s="1"/>
  <c r="J43" i="2" s="1"/>
  <c r="BK76" i="2"/>
  <c r="J76" i="2" s="1"/>
  <c r="J40" i="2" s="1"/>
  <c r="R61" i="2"/>
  <c r="T61" i="2"/>
  <c r="T60" i="2" s="1"/>
  <c r="P76" i="2"/>
  <c r="R76" i="2"/>
  <c r="P61" i="2"/>
  <c r="J77" i="2"/>
  <c r="J41" i="2" s="1"/>
  <c r="BK61" i="2"/>
  <c r="J61" i="2" s="1"/>
  <c r="J35" i="2" s="1"/>
  <c r="J104" i="2"/>
  <c r="J44" i="2" s="1"/>
  <c r="F14" i="2"/>
  <c r="J14" i="2"/>
  <c r="P60" i="2" l="1"/>
  <c r="R60" i="2"/>
  <c r="BK60" i="2"/>
  <c r="J60" i="2" s="1"/>
  <c r="J34" i="2" s="1"/>
  <c r="J11" i="2" l="1"/>
  <c r="J20" i="2" l="1"/>
</calcChain>
</file>

<file path=xl/sharedStrings.xml><?xml version="1.0" encoding="utf-8"?>
<sst xmlns="http://schemas.openxmlformats.org/spreadsheetml/2006/main" count="642" uniqueCount="226">
  <si>
    <t/>
  </si>
  <si>
    <t>False</t>
  </si>
  <si>
    <t>{895d8b95-51c9-4aad-9499-99da9ab4b5c9}</t>
  </si>
  <si>
    <t>21</t>
  </si>
  <si>
    <t>12</t>
  </si>
  <si>
    <t>v ---  níže se nacházejí doplnkové a pomocné údaje k sestavám  --- v</t>
  </si>
  <si>
    <t>Stavba: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</si>
  <si>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</si>
  <si>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</si>
  <si>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</si>
  <si>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</si>
  <si>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</si>
  <si>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</si>
  <si>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</si>
  <si>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</si>
  <si>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</si>
  <si>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</si>
  <si>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</si>
  <si>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</si>
  <si>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</si>
  <si>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Popis</t>
  </si>
  <si>
    <t>Typ</t>
  </si>
  <si>
    <t>D</t>
  </si>
  <si>
    <t>0</t>
  </si>
  <si>
    <t>1</t>
  </si>
  <si>
    <t>2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</si>
  <si>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</si>
  <si>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</si>
  <si>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</si>
  <si>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</si>
  <si>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</si>
  <si>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</si>
  <si>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</si>
  <si>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</si>
  <si>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</si>
  <si>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</si>
  <si>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</si>
  <si>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766 - Konstrukce truhlářské</t>
  </si>
  <si>
    <t xml:space="preserve">    784 - Dokončovací práce - malby a tapety</t>
  </si>
  <si>
    <t>VRN - Vedlejší rozpočtové náklady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</si>
  <si>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</si>
  <si>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</si>
  <si>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</si>
  <si>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</si>
  <si>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</si>
  <si>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</si>
  <si>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</si>
  <si>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</si>
  <si>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</si>
  <si>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</si>
  <si>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</si>
  <si>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</si>
  <si>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</si>
  <si>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</si>
  <si>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</si>
  <si>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</si>
  <si>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</si>
  <si>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</si>
  <si>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</si>
  <si>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</si>
  <si>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</si>
  <si>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612325221</t>
  </si>
  <si>
    <t>Vápenocementová štuková omítka malých ploch do 0,09 m2 na stěnách</t>
  </si>
  <si>
    <t>kus</t>
  </si>
  <si>
    <t>4</t>
  </si>
  <si>
    <t>1976265102</t>
  </si>
  <si>
    <t>619995001</t>
  </si>
  <si>
    <t>Začištění omítek kolem oken, dveří, podlah nebo obkladů</t>
  </si>
  <si>
    <t>m</t>
  </si>
  <si>
    <t>1825309984</t>
  </si>
  <si>
    <t>9</t>
  </si>
  <si>
    <t>Ostatní konstrukce a práce, bourání</t>
  </si>
  <si>
    <t>3</t>
  </si>
  <si>
    <t>952901111</t>
  </si>
  <si>
    <t>Vyčištění budov bytové a občanské výstavby při výšce podlaží do 4 m</t>
  </si>
  <si>
    <t>m2</t>
  </si>
  <si>
    <t>1503214908</t>
  </si>
  <si>
    <t>968062455</t>
  </si>
  <si>
    <t>Vybourání dřevěných dveřních zárubní pl do 2 m2</t>
  </si>
  <si>
    <t>-1932946367</t>
  </si>
  <si>
    <t>5</t>
  </si>
  <si>
    <t>989111001</t>
  </si>
  <si>
    <t>Stavební úprava dveřního otvoru před montáží nových obložek</t>
  </si>
  <si>
    <t>-545742924</t>
  </si>
  <si>
    <t>997</t>
  </si>
  <si>
    <t>Přesun sutě</t>
  </si>
  <si>
    <t>997013217</t>
  </si>
  <si>
    <t>Vnitrostaveništní doprava suti a vybouraných hmot pro budovy v přes 21 do 24 m ručně</t>
  </si>
  <si>
    <t>t</t>
  </si>
  <si>
    <t>-342463747</t>
  </si>
  <si>
    <t>7</t>
  </si>
  <si>
    <t>997013501</t>
  </si>
  <si>
    <t>Odvoz suti a vybouraných hmot na skládku nebo meziskládku do 1 km se složením</t>
  </si>
  <si>
    <t>46945502</t>
  </si>
  <si>
    <t>8</t>
  </si>
  <si>
    <t>997013509</t>
  </si>
  <si>
    <t>Příplatek k odvozu suti a vybouraných hmot na skládku ZKD 1 km přes 1 km</t>
  </si>
  <si>
    <t>-1875949090</t>
  </si>
  <si>
    <t>997013631</t>
  </si>
  <si>
    <t>Poplatek za uložení na skládce (skládkovné) stavebního odpadu směsného kód odpadu 17 09 04</t>
  </si>
  <si>
    <t>-789819879</t>
  </si>
  <si>
    <t>998</t>
  </si>
  <si>
    <t>Přesun hmot</t>
  </si>
  <si>
    <t>10</t>
  </si>
  <si>
    <t>998018003</t>
  </si>
  <si>
    <t>Přesun hmot pro budovy ruční pro budovy v přes 12 do 24 m</t>
  </si>
  <si>
    <t>536138091</t>
  </si>
  <si>
    <t>PSV</t>
  </si>
  <si>
    <t>Práce a dodávky PSV</t>
  </si>
  <si>
    <t>766</t>
  </si>
  <si>
    <t>Konstrukce truhlářské</t>
  </si>
  <si>
    <t>11</t>
  </si>
  <si>
    <t>766491851</t>
  </si>
  <si>
    <t>Demontáž prahů dveří jednokřídlových</t>
  </si>
  <si>
    <t>16</t>
  </si>
  <si>
    <t>1950109199</t>
  </si>
  <si>
    <t>766660171</t>
  </si>
  <si>
    <t>Montáž dveřních křídel otvíravých jednokřídlových š do 0,8 m do obložkové zárubně</t>
  </si>
  <si>
    <t>522838180</t>
  </si>
  <si>
    <t>13</t>
  </si>
  <si>
    <t>M</t>
  </si>
  <si>
    <t>611620D1</t>
  </si>
  <si>
    <t>dveře jednokřídlé lamino-CPL Buk pařený B08 s děrovanou DTD plné 800x1970-2100mm</t>
  </si>
  <si>
    <t>32</t>
  </si>
  <si>
    <t>-980655752</t>
  </si>
  <si>
    <t>P</t>
  </si>
  <si>
    <t>Poznámka k položce:_x000D_
cena pro křídlo 600mm je stejná</t>
  </si>
  <si>
    <t>14</t>
  </si>
  <si>
    <t>611620D2</t>
  </si>
  <si>
    <t>dveře jednokřídlé lamino-CPL Buk pařený B08 s děrovanou DTD protihluková úprava 30dBplné 800x1970-2100mm</t>
  </si>
  <si>
    <t>462756443</t>
  </si>
  <si>
    <t>15</t>
  </si>
  <si>
    <t>766660729</t>
  </si>
  <si>
    <t>Montáž dveřního interiérového kování</t>
  </si>
  <si>
    <t>1613600628</t>
  </si>
  <si>
    <t>549141K1</t>
  </si>
  <si>
    <t>kování rozetové klika/klika - Lusy KULATÉ rozety Economy nerez NRz cylindrické</t>
  </si>
  <si>
    <t>792438346</t>
  </si>
  <si>
    <t>17</t>
  </si>
  <si>
    <t>549141K2</t>
  </si>
  <si>
    <t>kování rozetové koule/klika - Lusy KULATÉ rozety Economy nerez NRz</t>
  </si>
  <si>
    <t>318656720</t>
  </si>
  <si>
    <t>18</t>
  </si>
  <si>
    <t>766663916</t>
  </si>
  <si>
    <t>Úprava obložkové zárubně dodatečně - seříznutí</t>
  </si>
  <si>
    <t>1493995639</t>
  </si>
  <si>
    <t>19</t>
  </si>
  <si>
    <t>766682111</t>
  </si>
  <si>
    <t>Montáž zárubní obložkových pro dveře jednokřídlové tl stěny do 170 mm</t>
  </si>
  <si>
    <t>1006814177</t>
  </si>
  <si>
    <t>20</t>
  </si>
  <si>
    <t>611823O1</t>
  </si>
  <si>
    <t>zárubeň jednokřídlá obložková lamino-CPL Buk pařený B08, tloušťka příčky do 150mm, dveře rozměru 600-1100/1970, 2100mm</t>
  </si>
  <si>
    <t>-867241816</t>
  </si>
  <si>
    <t>766691914</t>
  </si>
  <si>
    <t>Vyvěšení nebo zavěšení dřevěných křídel dveří pl do 2 m2</t>
  </si>
  <si>
    <t>647215046</t>
  </si>
  <si>
    <t>22</t>
  </si>
  <si>
    <t>766695213</t>
  </si>
  <si>
    <t>Montáž truhlářských prahů dveří jednokřídlových š přes 10 cm</t>
  </si>
  <si>
    <t>-1661340095</t>
  </si>
  <si>
    <t>23</t>
  </si>
  <si>
    <t>611871P1</t>
  </si>
  <si>
    <t>práh dveřní dřevěný dubový š 150mm včetně nátěru</t>
  </si>
  <si>
    <t>23492694</t>
  </si>
  <si>
    <t>24</t>
  </si>
  <si>
    <t>998766123</t>
  </si>
  <si>
    <t>Přesun hmot tonážní pro kce truhlářské ruční v objektech v přes 12 do 24 m</t>
  </si>
  <si>
    <t>-1083148553</t>
  </si>
  <si>
    <t>784</t>
  </si>
  <si>
    <t>Dokončovací práce - malby a tapety</t>
  </si>
  <si>
    <t>25</t>
  </si>
  <si>
    <t>784171001</t>
  </si>
  <si>
    <t>Olepování vnitřních ploch páskou v místnostech v do 3,80 m</t>
  </si>
  <si>
    <t>-1893809165</t>
  </si>
  <si>
    <t>26</t>
  </si>
  <si>
    <t>58124838</t>
  </si>
  <si>
    <t>páska maskovací krepová pro malířské potřeby š 50mm</t>
  </si>
  <si>
    <t>-2034873627</t>
  </si>
  <si>
    <t>27</t>
  </si>
  <si>
    <t>784171101</t>
  </si>
  <si>
    <t>Zakrytí vnitřních podlah včetně pozdějšího odkrytí</t>
  </si>
  <si>
    <t>-2114208268</t>
  </si>
  <si>
    <t>28</t>
  </si>
  <si>
    <t>58124844</t>
  </si>
  <si>
    <t>fólie pro malířské potřeby zakrývací tl 25µ 4x5m</t>
  </si>
  <si>
    <t>-23368645</t>
  </si>
  <si>
    <t>29</t>
  </si>
  <si>
    <t>784171111</t>
  </si>
  <si>
    <t>Zakrytí vnitřních ploch stěn v místnostech v do 3,80 m</t>
  </si>
  <si>
    <t>-583343137</t>
  </si>
  <si>
    <t>30</t>
  </si>
  <si>
    <t>-113852094</t>
  </si>
  <si>
    <t>31</t>
  </si>
  <si>
    <t>784181101</t>
  </si>
  <si>
    <t>Základní akrylátová jednonásobná bezbarvá penetrace podkladu v místnostech v do 3,80 m</t>
  </si>
  <si>
    <t>1247630795</t>
  </si>
  <si>
    <t>784211101</t>
  </si>
  <si>
    <t>Dvojnásobné bílé malby ze směsí za mokra výborně oděruvzdorných v místnostech v do 3,80 m</t>
  </si>
  <si>
    <t>1120714585</t>
  </si>
  <si>
    <t>VRN</t>
  </si>
  <si>
    <t>Vedlejší rozpočtové náklady</t>
  </si>
  <si>
    <t>VRN4</t>
  </si>
  <si>
    <t>Inženýrská činnost</t>
  </si>
  <si>
    <t>33</t>
  </si>
  <si>
    <t>045002000</t>
  </si>
  <si>
    <t>Kompletační a koordinační činnost</t>
  </si>
  <si>
    <t>soubor</t>
  </si>
  <si>
    <t>1024</t>
  </si>
  <si>
    <t>-1705405578</t>
  </si>
  <si>
    <t>VRN6</t>
  </si>
  <si>
    <t>Územní vlivy</t>
  </si>
  <si>
    <t>34</t>
  </si>
  <si>
    <t>065002000</t>
  </si>
  <si>
    <t>Mimostaveništní doprava materiálů</t>
  </si>
  <si>
    <t>1083971944</t>
  </si>
  <si>
    <t>VRN7</t>
  </si>
  <si>
    <t>Provozní vlivy</t>
  </si>
  <si>
    <t>35</t>
  </si>
  <si>
    <t>071002000</t>
  </si>
  <si>
    <t>Provoz investora, třetích osob</t>
  </si>
  <si>
    <t>986123833</t>
  </si>
  <si>
    <t>Příloha č. 1 - Položkový rozpočet</t>
  </si>
  <si>
    <t>Výměna dveří kanceláří a ordinací v objektu T36</t>
  </si>
  <si>
    <t>Cena bez DPH (automatický dopočet)</t>
  </si>
  <si>
    <t>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</si>
</sst>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#,##0.00000"/>
    <numFmt numFmtId="166" formatCode="#,##0.000"/>
  </numFmts>
  <fonts count="2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b/>
      <sz val="10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9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" fontId="13" fillId="0" borderId="0" xfId="0" applyNumberFormat="1" applyFont="1"/>
    <xf numFmtId="165" fontId="16" fillId="0" borderId="10" xfId="0" applyNumberFormat="1" applyFont="1" applyBorder="1"/>
    <xf numFmtId="165" fontId="16" fillId="0" borderId="11" xfId="0" applyNumberFormat="1" applyFont="1" applyBorder="1"/>
    <xf numFmtId="4" fontId="17" fillId="0" borderId="0" xfId="0" applyNumberFormat="1" applyFont="1" applyAlignment="1">
      <alignment vertical="center"/>
    </xf>
    <xf numFmtId="0" fontId="7" fillId="0" borderId="3" xfId="0" applyFont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Protection="1">
      <protection locked="0"/>
    </xf>
    <xf numFmtId="4" fontId="5" fillId="0" borderId="0" xfId="0" applyNumberFormat="1" applyFont="1"/>
    <xf numFmtId="0" fontId="7" fillId="0" borderId="12" xfId="0" applyFont="1" applyBorder="1"/>
    <xf numFmtId="165" fontId="7" fillId="0" borderId="0" xfId="0" applyNumberFormat="1" applyFont="1"/>
    <xf numFmtId="165" fontId="7" fillId="0" borderId="13" xfId="0" applyNumberFormat="1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166" fontId="11" fillId="0" borderId="20" xfId="0" applyNumberFormat="1" applyFont="1" applyBorder="1" applyAlignment="1" applyProtection="1">
      <alignment vertical="center"/>
      <protection locked="0"/>
    </xf>
    <xf numFmtId="4" fontId="11" fillId="0" borderId="2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166" fontId="18" fillId="0" borderId="20" xfId="0" applyNumberFormat="1" applyFont="1" applyBorder="1" applyAlignment="1" applyProtection="1">
      <alignment vertical="center"/>
      <protection locked="0"/>
    </xf>
    <xf numFmtId="4" fontId="18" fillId="0" borderId="20" xfId="0" applyNumberFormat="1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0" borderId="3" xfId="0" applyFont="1" applyBorder="1" applyAlignment="1">
      <alignment vertical="center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0" fontId="0" fillId="0" borderId="0" xfId="0"/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4" fontId="11" fillId="4" borderId="20" xfId="0" applyNumberFormat="1" applyFont="1" applyFill="1" applyBorder="1" applyAlignment="1" applyProtection="1">
      <alignment vertical="center"/>
      <protection locked="0"/>
    </xf>
    <xf numFmtId="4" fontId="18" fillId="4" borderId="20" xfId="0" applyNumberFormat="1" applyFont="1" applyFill="1" applyBorder="1" applyAlignment="1" applyProtection="1">
      <alignment vertical="center"/>
      <protection locked="0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2"/>
  <sheetViews>
    <sheetView showGridLines="0" tabSelected="1" workbookViewId="0">
      <selection activeCell="V11" sqref="V11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AT2" s="7" t="s">
        <v>2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25</v>
      </c>
    </row>
    <row r="4" spans="2:46" ht="24.95" customHeight="1" x14ac:dyDescent="0.2">
      <c r="B4" s="10"/>
      <c r="D4" s="11" t="s">
        <v>222</v>
      </c>
      <c r="L4" s="10"/>
      <c r="M4" s="31" t="s">
        <v>5</v>
      </c>
      <c r="AT4" s="7" t="s">
        <v>1</v>
      </c>
    </row>
    <row r="5" spans="2:46" ht="6.95" customHeight="1" x14ac:dyDescent="0.2">
      <c r="B5" s="10"/>
      <c r="L5" s="10"/>
    </row>
    <row r="6" spans="2:46" s="1" customFormat="1" ht="12" customHeight="1" x14ac:dyDescent="0.2">
      <c r="B6" s="15"/>
      <c r="D6" s="13" t="s">
        <v>6</v>
      </c>
      <c r="L6" s="15"/>
    </row>
    <row r="7" spans="2:46" s="1" customFormat="1" ht="16.5" customHeight="1" x14ac:dyDescent="0.2">
      <c r="B7" s="15"/>
      <c r="E7" s="112" t="s">
        <v>223</v>
      </c>
      <c r="F7" s="113"/>
      <c r="G7" s="113"/>
      <c r="H7" s="113"/>
      <c r="L7" s="15"/>
    </row>
    <row r="8" spans="2:46" s="2" customFormat="1" ht="16.5" customHeight="1" x14ac:dyDescent="0.2">
      <c r="B8" s="32"/>
      <c r="E8" s="114"/>
      <c r="F8" s="114"/>
      <c r="G8" s="114"/>
      <c r="H8" s="114"/>
      <c r="L8" s="32"/>
    </row>
    <row r="9" spans="2:46" s="1" customFormat="1" ht="6.95" customHeight="1" x14ac:dyDescent="0.2">
      <c r="B9" s="15"/>
      <c r="L9" s="15"/>
    </row>
    <row r="10" spans="2:46" s="1" customFormat="1" ht="6.95" customHeight="1" x14ac:dyDescent="0.2">
      <c r="B10" s="15"/>
      <c r="D10" s="21"/>
      <c r="E10" s="21"/>
      <c r="F10" s="21"/>
      <c r="G10" s="21"/>
      <c r="H10" s="21"/>
      <c r="I10" s="21"/>
      <c r="J10" s="21"/>
      <c r="K10" s="21"/>
      <c r="L10" s="15"/>
    </row>
    <row r="11" spans="2:46" s="1" customFormat="1" ht="25.35" customHeight="1" x14ac:dyDescent="0.2">
      <c r="B11" s="15"/>
      <c r="D11" s="33" t="s">
        <v>224</v>
      </c>
      <c r="J11" s="30">
        <f>ROUND(J60, 2)</f>
        <v>0</v>
      </c>
      <c r="L11" s="15"/>
    </row>
    <row r="12" spans="2:46" s="1" customFormat="1" ht="6.95" customHeight="1" x14ac:dyDescent="0.2">
      <c r="B12" s="15"/>
      <c r="D12" s="21"/>
      <c r="E12" s="21"/>
      <c r="F12" s="21"/>
      <c r="G12" s="21"/>
      <c r="H12" s="21"/>
      <c r="I12" s="21"/>
      <c r="J12" s="21"/>
      <c r="K12" s="21"/>
      <c r="L12" s="15"/>
    </row>
    <row r="13" spans="2:46" s="1" customFormat="1" ht="14.45" customHeight="1" x14ac:dyDescent="0.2">
      <c r="B13" s="15"/>
      <c r="F13" s="16" t="s">
        <v>8</v>
      </c>
      <c r="I13" s="16" t="s">
        <v>7</v>
      </c>
      <c r="J13" s="16" t="s">
        <v>9</v>
      </c>
      <c r="L13" s="15"/>
    </row>
    <row r="14" spans="2:46" s="1" customFormat="1" ht="14.45" customHeight="1" x14ac:dyDescent="0.2">
      <c r="B14" s="15"/>
      <c r="D14" s="22" t="s">
        <v>10</v>
      </c>
      <c r="E14" s="13" t="s">
        <v>11</v>
      </c>
      <c r="F14" s="34">
        <f>ROUND((SUM(BE60:BE109)),  2)</f>
        <v>0</v>
      </c>
      <c r="I14" s="35">
        <v>0.21</v>
      </c>
      <c r="J14" s="34">
        <f>ROUND(((SUM(BE60:BE109))*I14),  2)</f>
        <v>0</v>
      </c>
      <c r="L14" s="15"/>
    </row>
    <row r="15" spans="2:46" s="1" customFormat="1" ht="14.45" customHeight="1" x14ac:dyDescent="0.2">
      <c r="B15" s="15"/>
      <c r="E15" s="13" t="s">
        <v>12</v>
      </c>
      <c r="F15" s="34">
        <f>ROUND((SUM(BF60:BF109)),  2)</f>
        <v>0</v>
      </c>
      <c r="I15" s="35">
        <v>0.12</v>
      </c>
      <c r="J15" s="34">
        <f>ROUND(((SUM(BF60:BF109))*I15),  2)</f>
        <v>0</v>
      </c>
      <c r="L15" s="15"/>
    </row>
    <row r="16" spans="2:46" s="1" customFormat="1" ht="14.45" hidden="1" customHeight="1" x14ac:dyDescent="0.2">
      <c r="B16" s="15"/>
      <c r="E16" s="13" t="s">
        <v>13</v>
      </c>
      <c r="F16" s="34">
        <f>ROUND((SUM(BG60:BG109)),  2)</f>
        <v>0</v>
      </c>
      <c r="I16" s="35">
        <v>0.21</v>
      </c>
      <c r="J16" s="34">
        <f>0</f>
        <v>0</v>
      </c>
      <c r="L16" s="15"/>
    </row>
    <row r="17" spans="2:12" s="1" customFormat="1" ht="14.45" hidden="1" customHeight="1" x14ac:dyDescent="0.2">
      <c r="B17" s="15"/>
      <c r="E17" s="13" t="s">
        <v>14</v>
      </c>
      <c r="F17" s="34">
        <f>ROUND((SUM(BH60:BH109)),  2)</f>
        <v>0</v>
      </c>
      <c r="I17" s="35">
        <v>0.12</v>
      </c>
      <c r="J17" s="34">
        <f>0</f>
        <v>0</v>
      </c>
      <c r="L17" s="15"/>
    </row>
    <row r="18" spans="2:12" s="1" customFormat="1" ht="14.45" hidden="1" customHeight="1" x14ac:dyDescent="0.2">
      <c r="B18" s="15"/>
      <c r="E18" s="13" t="s">
        <v>15</v>
      </c>
      <c r="F18" s="34">
        <f>ROUND((SUM(BI60:BI109)),  2)</f>
        <v>0</v>
      </c>
      <c r="I18" s="35">
        <v>0</v>
      </c>
      <c r="J18" s="34">
        <f>0</f>
        <v>0</v>
      </c>
      <c r="L18" s="15"/>
    </row>
    <row r="19" spans="2:12" s="1" customFormat="1" ht="6.95" customHeight="1" x14ac:dyDescent="0.2">
      <c r="B19" s="15"/>
      <c r="L19" s="15"/>
    </row>
    <row r="20" spans="2:12" s="1" customFormat="1" ht="25.35" customHeight="1" x14ac:dyDescent="0.2">
      <c r="B20" s="15"/>
      <c r="C20" s="36"/>
      <c r="D20" s="37" t="s">
        <v>16</v>
      </c>
      <c r="E20" s="24"/>
      <c r="F20" s="24"/>
      <c r="G20" s="38" t="s">
        <v>17</v>
      </c>
      <c r="H20" s="39" t="s">
        <v>18</v>
      </c>
      <c r="I20" s="24"/>
      <c r="J20" s="40">
        <f>SUM(J11:J18)</f>
        <v>0</v>
      </c>
      <c r="K20" s="41"/>
      <c r="L20" s="15"/>
    </row>
    <row r="21" spans="2:12" s="1" customFormat="1" ht="14.45" customHeight="1" x14ac:dyDescent="0.2">
      <c r="B21" s="110"/>
      <c r="C21" s="109"/>
      <c r="D21" s="108"/>
      <c r="E21" s="108"/>
      <c r="F21" s="108"/>
      <c r="G21" s="108"/>
      <c r="H21" s="108"/>
      <c r="I21" s="108"/>
      <c r="J21" s="108"/>
      <c r="L21" s="15"/>
    </row>
    <row r="25" spans="2:12" s="1" customFormat="1" ht="6.95" customHeight="1" x14ac:dyDescent="0.2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15"/>
    </row>
    <row r="26" spans="2:12" s="1" customFormat="1" ht="24.95" customHeight="1" x14ac:dyDescent="0.2">
      <c r="B26" s="15"/>
      <c r="C26" s="11" t="s">
        <v>26</v>
      </c>
      <c r="L26" s="15"/>
    </row>
    <row r="27" spans="2:12" s="1" customFormat="1" ht="6.95" customHeight="1" x14ac:dyDescent="0.2">
      <c r="B27" s="15"/>
      <c r="L27" s="15"/>
    </row>
    <row r="28" spans="2:12" s="1" customFormat="1" ht="12" customHeight="1" x14ac:dyDescent="0.2">
      <c r="B28" s="15"/>
      <c r="C28" s="13" t="s">
        <v>6</v>
      </c>
      <c r="L28" s="15"/>
    </row>
    <row r="29" spans="2:12" s="1" customFormat="1" ht="16.5" customHeight="1" x14ac:dyDescent="0.2">
      <c r="B29" s="15"/>
      <c r="E29" s="112" t="str">
        <f>E7</f>
        <v>Výměna dveří kanceláří a ordinací v objektu T36</v>
      </c>
      <c r="F29" s="113"/>
      <c r="G29" s="113"/>
      <c r="H29" s="113"/>
      <c r="L29" s="15"/>
    </row>
    <row r="30" spans="2:12" s="1" customFormat="1" ht="15.2" customHeight="1" x14ac:dyDescent="0.2">
      <c r="B30" s="15"/>
      <c r="C30" s="13"/>
      <c r="F30" s="12"/>
      <c r="I30" s="13"/>
      <c r="J30" s="14"/>
      <c r="L30" s="15"/>
    </row>
    <row r="31" spans="2:12" s="1" customFormat="1" ht="10.35" customHeight="1" x14ac:dyDescent="0.2">
      <c r="B31" s="15"/>
      <c r="L31" s="15"/>
    </row>
    <row r="32" spans="2:12" s="1" customFormat="1" ht="29.25" customHeight="1" x14ac:dyDescent="0.2">
      <c r="B32" s="15"/>
      <c r="C32" s="42" t="s">
        <v>27</v>
      </c>
      <c r="D32" s="36"/>
      <c r="E32" s="36"/>
      <c r="F32" s="36"/>
      <c r="G32" s="36"/>
      <c r="H32" s="36"/>
      <c r="I32" s="36"/>
      <c r="J32" s="43" t="s">
        <v>28</v>
      </c>
      <c r="K32" s="36"/>
      <c r="L32" s="15"/>
    </row>
    <row r="33" spans="2:47" s="1" customFormat="1" ht="10.35" customHeight="1" x14ac:dyDescent="0.2">
      <c r="B33" s="15"/>
      <c r="L33" s="15"/>
    </row>
    <row r="34" spans="2:47" s="1" customFormat="1" ht="22.9" customHeight="1" x14ac:dyDescent="0.2">
      <c r="B34" s="15"/>
      <c r="C34" s="44" t="s">
        <v>29</v>
      </c>
      <c r="J34" s="30">
        <f>J60</f>
        <v>0</v>
      </c>
      <c r="L34" s="15"/>
      <c r="AU34" s="7" t="s">
        <v>30</v>
      </c>
    </row>
    <row r="35" spans="2:47" s="3" customFormat="1" ht="24.95" customHeight="1" x14ac:dyDescent="0.2">
      <c r="B35" s="45"/>
      <c r="D35" s="46" t="s">
        <v>31</v>
      </c>
      <c r="E35" s="47"/>
      <c r="F35" s="47"/>
      <c r="G35" s="47"/>
      <c r="H35" s="47"/>
      <c r="I35" s="47"/>
      <c r="J35" s="48">
        <f>J61</f>
        <v>0</v>
      </c>
      <c r="L35" s="45"/>
    </row>
    <row r="36" spans="2:47" s="4" customFormat="1" ht="19.899999999999999" customHeight="1" x14ac:dyDescent="0.2">
      <c r="B36" s="49"/>
      <c r="D36" s="50" t="s">
        <v>32</v>
      </c>
      <c r="E36" s="51"/>
      <c r="F36" s="51"/>
      <c r="G36" s="51"/>
      <c r="H36" s="51"/>
      <c r="I36" s="51"/>
      <c r="J36" s="52">
        <f>J62</f>
        <v>0</v>
      </c>
      <c r="L36" s="49"/>
    </row>
    <row r="37" spans="2:47" s="4" customFormat="1" ht="19.899999999999999" customHeight="1" x14ac:dyDescent="0.2">
      <c r="B37" s="49"/>
      <c r="D37" s="50" t="s">
        <v>33</v>
      </c>
      <c r="E37" s="51"/>
      <c r="F37" s="51"/>
      <c r="G37" s="51"/>
      <c r="H37" s="51"/>
      <c r="I37" s="51"/>
      <c r="J37" s="52">
        <f>J65</f>
        <v>0</v>
      </c>
      <c r="L37" s="49"/>
    </row>
    <row r="38" spans="2:47" s="4" customFormat="1" ht="19.899999999999999" customHeight="1" x14ac:dyDescent="0.2">
      <c r="B38" s="49"/>
      <c r="D38" s="50" t="s">
        <v>34</v>
      </c>
      <c r="E38" s="51"/>
      <c r="F38" s="51"/>
      <c r="G38" s="51"/>
      <c r="H38" s="51"/>
      <c r="I38" s="51"/>
      <c r="J38" s="52">
        <f>J69</f>
        <v>0</v>
      </c>
      <c r="L38" s="49"/>
    </row>
    <row r="39" spans="2:47" s="4" customFormat="1" ht="19.899999999999999" customHeight="1" x14ac:dyDescent="0.2">
      <c r="B39" s="49"/>
      <c r="D39" s="50" t="s">
        <v>35</v>
      </c>
      <c r="E39" s="51"/>
      <c r="F39" s="51"/>
      <c r="G39" s="51"/>
      <c r="H39" s="51"/>
      <c r="I39" s="51"/>
      <c r="J39" s="52">
        <f>J74</f>
        <v>0</v>
      </c>
      <c r="L39" s="49"/>
    </row>
    <row r="40" spans="2:47" s="3" customFormat="1" ht="24.95" customHeight="1" x14ac:dyDescent="0.2">
      <c r="B40" s="45"/>
      <c r="D40" s="46" t="s">
        <v>36</v>
      </c>
      <c r="E40" s="47"/>
      <c r="F40" s="47"/>
      <c r="G40" s="47"/>
      <c r="H40" s="47"/>
      <c r="I40" s="47"/>
      <c r="J40" s="48">
        <f>J76</f>
        <v>0</v>
      </c>
      <c r="L40" s="45"/>
    </row>
    <row r="41" spans="2:47" s="4" customFormat="1" ht="19.899999999999999" customHeight="1" x14ac:dyDescent="0.2">
      <c r="B41" s="49"/>
      <c r="D41" s="50" t="s">
        <v>37</v>
      </c>
      <c r="E41" s="51"/>
      <c r="F41" s="51"/>
      <c r="G41" s="51"/>
      <c r="H41" s="51"/>
      <c r="I41" s="51"/>
      <c r="J41" s="52">
        <f>J77</f>
        <v>0</v>
      </c>
      <c r="L41" s="49"/>
    </row>
    <row r="42" spans="2:47" s="4" customFormat="1" ht="19.899999999999999" customHeight="1" x14ac:dyDescent="0.2">
      <c r="B42" s="49"/>
      <c r="D42" s="50" t="s">
        <v>38</v>
      </c>
      <c r="E42" s="51"/>
      <c r="F42" s="51"/>
      <c r="G42" s="51"/>
      <c r="H42" s="51"/>
      <c r="I42" s="51"/>
      <c r="J42" s="52">
        <f>J94</f>
        <v>0</v>
      </c>
      <c r="L42" s="49"/>
    </row>
    <row r="43" spans="2:47" s="3" customFormat="1" ht="24.95" customHeight="1" x14ac:dyDescent="0.2">
      <c r="B43" s="45"/>
      <c r="D43" s="46" t="s">
        <v>39</v>
      </c>
      <c r="E43" s="47"/>
      <c r="F43" s="47"/>
      <c r="G43" s="47"/>
      <c r="H43" s="47"/>
      <c r="I43" s="47"/>
      <c r="J43" s="48">
        <f>J103</f>
        <v>0</v>
      </c>
      <c r="L43" s="45"/>
    </row>
    <row r="44" spans="2:47" s="4" customFormat="1" ht="19.899999999999999" customHeight="1" x14ac:dyDescent="0.2">
      <c r="B44" s="49"/>
      <c r="D44" s="50" t="s">
        <v>40</v>
      </c>
      <c r="E44" s="51"/>
      <c r="F44" s="51"/>
      <c r="G44" s="51"/>
      <c r="H44" s="51"/>
      <c r="I44" s="51"/>
      <c r="J44" s="52">
        <f>J104</f>
        <v>0</v>
      </c>
      <c r="L44" s="49"/>
    </row>
    <row r="45" spans="2:47" s="4" customFormat="1" ht="19.899999999999999" customHeight="1" x14ac:dyDescent="0.2">
      <c r="B45" s="49"/>
      <c r="D45" s="50" t="s">
        <v>41</v>
      </c>
      <c r="E45" s="51"/>
      <c r="F45" s="51"/>
      <c r="G45" s="51"/>
      <c r="H45" s="51"/>
      <c r="I45" s="51"/>
      <c r="J45" s="52">
        <f>J106</f>
        <v>0</v>
      </c>
      <c r="L45" s="49"/>
    </row>
    <row r="46" spans="2:47" s="4" customFormat="1" ht="19.899999999999999" customHeight="1" x14ac:dyDescent="0.2">
      <c r="B46" s="49"/>
      <c r="D46" s="50" t="s">
        <v>42</v>
      </c>
      <c r="E46" s="51"/>
      <c r="F46" s="51"/>
      <c r="G46" s="51"/>
      <c r="H46" s="51"/>
      <c r="I46" s="51"/>
      <c r="J46" s="52">
        <f>J108</f>
        <v>0</v>
      </c>
      <c r="L46" s="49"/>
    </row>
    <row r="47" spans="2:47" s="1" customFormat="1" ht="21.75" customHeight="1" x14ac:dyDescent="0.2">
      <c r="B47" s="15"/>
      <c r="L47" s="15"/>
    </row>
    <row r="48" spans="2:47" s="1" customFormat="1" ht="6.95" customHeight="1" x14ac:dyDescent="0.2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5"/>
    </row>
    <row r="52" spans="2:65" s="1" customFormat="1" ht="6.95" customHeight="1" x14ac:dyDescent="0.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15"/>
    </row>
    <row r="53" spans="2:65" s="1" customFormat="1" ht="24.95" customHeight="1" x14ac:dyDescent="0.2">
      <c r="B53" s="15"/>
      <c r="C53" s="11" t="s">
        <v>43</v>
      </c>
      <c r="L53" s="15"/>
    </row>
    <row r="54" spans="2:65" s="1" customFormat="1" ht="6.95" customHeight="1" x14ac:dyDescent="0.2">
      <c r="B54" s="15"/>
      <c r="L54" s="15"/>
    </row>
    <row r="55" spans="2:65" s="1" customFormat="1" ht="12" customHeight="1" x14ac:dyDescent="0.2">
      <c r="B55" s="15"/>
      <c r="C55" s="13" t="s">
        <v>6</v>
      </c>
      <c r="L55" s="15"/>
    </row>
    <row r="56" spans="2:65" s="1" customFormat="1" ht="16.5" customHeight="1" x14ac:dyDescent="0.2">
      <c r="B56" s="15"/>
      <c r="E56" s="112" t="str">
        <f>E7</f>
        <v>Výměna dveří kanceláří a ordinací v objektu T36</v>
      </c>
      <c r="F56" s="113"/>
      <c r="G56" s="113"/>
      <c r="H56" s="113"/>
      <c r="L56" s="15"/>
    </row>
    <row r="57" spans="2:65" s="1" customFormat="1" ht="6.95" customHeight="1" x14ac:dyDescent="0.2">
      <c r="B57" s="15"/>
      <c r="L57" s="15"/>
    </row>
    <row r="58" spans="2:65" s="1" customFormat="1" ht="10.35" customHeight="1" x14ac:dyDescent="0.2">
      <c r="B58" s="15"/>
      <c r="L58" s="15"/>
    </row>
    <row r="59" spans="2:65" s="5" customFormat="1" ht="29.25" customHeight="1" x14ac:dyDescent="0.2">
      <c r="B59" s="53"/>
      <c r="C59" s="54" t="s">
        <v>44</v>
      </c>
      <c r="D59" s="55" t="s">
        <v>21</v>
      </c>
      <c r="E59" s="55" t="s">
        <v>19</v>
      </c>
      <c r="F59" s="55" t="s">
        <v>20</v>
      </c>
      <c r="G59" s="55" t="s">
        <v>45</v>
      </c>
      <c r="H59" s="55" t="s">
        <v>225</v>
      </c>
      <c r="I59" s="55" t="s">
        <v>46</v>
      </c>
      <c r="J59" s="56" t="s">
        <v>28</v>
      </c>
      <c r="K59" s="57" t="s">
        <v>47</v>
      </c>
      <c r="L59" s="53"/>
      <c r="M59" s="25" t="s">
        <v>0</v>
      </c>
      <c r="N59" s="26" t="s">
        <v>10</v>
      </c>
      <c r="O59" s="26" t="s">
        <v>48</v>
      </c>
      <c r="P59" s="26" t="s">
        <v>49</v>
      </c>
      <c r="Q59" s="26" t="s">
        <v>50</v>
      </c>
      <c r="R59" s="26" t="s">
        <v>51</v>
      </c>
      <c r="S59" s="26" t="s">
        <v>52</v>
      </c>
      <c r="T59" s="27" t="s">
        <v>53</v>
      </c>
    </row>
    <row r="60" spans="2:65" s="1" customFormat="1" ht="22.9" customHeight="1" x14ac:dyDescent="0.25">
      <c r="B60" s="15"/>
      <c r="C60" s="29" t="s">
        <v>54</v>
      </c>
      <c r="J60" s="58">
        <f>BK60</f>
        <v>0</v>
      </c>
      <c r="L60" s="15"/>
      <c r="M60" s="28"/>
      <c r="N60" s="21"/>
      <c r="O60" s="21"/>
      <c r="P60" s="59">
        <f>P61+P76+P103</f>
        <v>0</v>
      </c>
      <c r="Q60" s="21"/>
      <c r="R60" s="59">
        <f>R61+R76+R103</f>
        <v>5.9733339999999995</v>
      </c>
      <c r="S60" s="21"/>
      <c r="T60" s="60">
        <f>T61+T76+T103</f>
        <v>12.458986360000001</v>
      </c>
      <c r="AT60" s="7" t="s">
        <v>22</v>
      </c>
      <c r="AU60" s="7" t="s">
        <v>30</v>
      </c>
      <c r="BK60" s="61">
        <f>BK61+BK76+BK103</f>
        <v>0</v>
      </c>
    </row>
    <row r="61" spans="2:65" s="6" customFormat="1" ht="25.9" customHeight="1" x14ac:dyDescent="0.2">
      <c r="B61" s="62"/>
      <c r="D61" s="63" t="s">
        <v>22</v>
      </c>
      <c r="E61" s="64" t="s">
        <v>55</v>
      </c>
      <c r="F61" s="64" t="s">
        <v>56</v>
      </c>
      <c r="I61" s="65"/>
      <c r="J61" s="66">
        <f>BK61</f>
        <v>0</v>
      </c>
      <c r="L61" s="62"/>
      <c r="M61" s="67"/>
      <c r="P61" s="68">
        <f>P62+P65+P69+P74</f>
        <v>0</v>
      </c>
      <c r="R61" s="68">
        <f>R62+R65+R69+R74</f>
        <v>2.5144599999999997</v>
      </c>
      <c r="T61" s="69">
        <f>T62+T65+T69+T74</f>
        <v>10.718928</v>
      </c>
      <c r="AR61" s="63" t="s">
        <v>24</v>
      </c>
      <c r="AT61" s="70" t="s">
        <v>22</v>
      </c>
      <c r="AU61" s="70" t="s">
        <v>23</v>
      </c>
      <c r="AY61" s="63" t="s">
        <v>57</v>
      </c>
      <c r="BK61" s="71">
        <f>BK62+BK65+BK69+BK74</f>
        <v>0</v>
      </c>
    </row>
    <row r="62" spans="2:65" s="6" customFormat="1" ht="22.9" customHeight="1" x14ac:dyDescent="0.2">
      <c r="B62" s="62"/>
      <c r="D62" s="63" t="s">
        <v>22</v>
      </c>
      <c r="E62" s="72" t="s">
        <v>58</v>
      </c>
      <c r="F62" s="72" t="s">
        <v>59</v>
      </c>
      <c r="I62" s="65"/>
      <c r="J62" s="73">
        <f>BK62</f>
        <v>0</v>
      </c>
      <c r="L62" s="62"/>
      <c r="M62" s="67"/>
      <c r="P62" s="68">
        <f>SUM(P63:P64)</f>
        <v>0</v>
      </c>
      <c r="R62" s="68">
        <f>SUM(R63:R64)</f>
        <v>2.5044599999999999</v>
      </c>
      <c r="T62" s="69">
        <f>SUM(T63:T64)</f>
        <v>0</v>
      </c>
      <c r="AR62" s="63" t="s">
        <v>24</v>
      </c>
      <c r="AT62" s="70" t="s">
        <v>22</v>
      </c>
      <c r="AU62" s="70" t="s">
        <v>24</v>
      </c>
      <c r="AY62" s="63" t="s">
        <v>57</v>
      </c>
      <c r="BK62" s="71">
        <f>SUM(BK63:BK64)</f>
        <v>0</v>
      </c>
    </row>
    <row r="63" spans="2:65" s="1" customFormat="1" ht="24.2" customHeight="1" x14ac:dyDescent="0.2">
      <c r="B63" s="74"/>
      <c r="C63" s="75" t="s">
        <v>24</v>
      </c>
      <c r="D63" s="75" t="s">
        <v>60</v>
      </c>
      <c r="E63" s="76" t="s">
        <v>61</v>
      </c>
      <c r="F63" s="77" t="s">
        <v>62</v>
      </c>
      <c r="G63" s="78" t="s">
        <v>63</v>
      </c>
      <c r="H63" s="79">
        <v>402</v>
      </c>
      <c r="I63" s="115"/>
      <c r="J63" s="80">
        <f>ROUND(I63*H63,2)</f>
        <v>0</v>
      </c>
      <c r="K63" s="81"/>
      <c r="L63" s="15"/>
      <c r="M63" s="82" t="s">
        <v>0</v>
      </c>
      <c r="N63" s="83" t="s">
        <v>11</v>
      </c>
      <c r="P63" s="84">
        <f>O63*H63</f>
        <v>0</v>
      </c>
      <c r="Q63" s="84">
        <v>3.7599999999999999E-3</v>
      </c>
      <c r="R63" s="84">
        <f>Q63*H63</f>
        <v>1.51152</v>
      </c>
      <c r="S63" s="84">
        <v>0</v>
      </c>
      <c r="T63" s="85">
        <f>S63*H63</f>
        <v>0</v>
      </c>
      <c r="AR63" s="86" t="s">
        <v>64</v>
      </c>
      <c r="AT63" s="86" t="s">
        <v>60</v>
      </c>
      <c r="AU63" s="86" t="s">
        <v>25</v>
      </c>
      <c r="AY63" s="7" t="s">
        <v>57</v>
      </c>
      <c r="BE63" s="87">
        <f>IF(N63="základní",J63,0)</f>
        <v>0</v>
      </c>
      <c r="BF63" s="87">
        <f>IF(N63="snížená",J63,0)</f>
        <v>0</v>
      </c>
      <c r="BG63" s="87">
        <f>IF(N63="zákl. přenesená",J63,0)</f>
        <v>0</v>
      </c>
      <c r="BH63" s="87">
        <f>IF(N63="sníž. přenesená",J63,0)</f>
        <v>0</v>
      </c>
      <c r="BI63" s="87">
        <f>IF(N63="nulová",J63,0)</f>
        <v>0</v>
      </c>
      <c r="BJ63" s="7" t="s">
        <v>24</v>
      </c>
      <c r="BK63" s="87">
        <f>ROUND(I63*H63,2)</f>
        <v>0</v>
      </c>
      <c r="BL63" s="7" t="s">
        <v>64</v>
      </c>
      <c r="BM63" s="86" t="s">
        <v>65</v>
      </c>
    </row>
    <row r="64" spans="2:65" s="1" customFormat="1" ht="24.2" customHeight="1" x14ac:dyDescent="0.2">
      <c r="B64" s="74"/>
      <c r="C64" s="75" t="s">
        <v>25</v>
      </c>
      <c r="D64" s="75" t="s">
        <v>60</v>
      </c>
      <c r="E64" s="76" t="s">
        <v>66</v>
      </c>
      <c r="F64" s="77" t="s">
        <v>67</v>
      </c>
      <c r="G64" s="78" t="s">
        <v>68</v>
      </c>
      <c r="H64" s="79">
        <v>661.96</v>
      </c>
      <c r="I64" s="115"/>
      <c r="J64" s="80">
        <f>ROUND(I64*H64,2)</f>
        <v>0</v>
      </c>
      <c r="K64" s="81"/>
      <c r="L64" s="15"/>
      <c r="M64" s="82" t="s">
        <v>0</v>
      </c>
      <c r="N64" s="83" t="s">
        <v>11</v>
      </c>
      <c r="P64" s="84">
        <f>O64*H64</f>
        <v>0</v>
      </c>
      <c r="Q64" s="84">
        <v>1.5E-3</v>
      </c>
      <c r="R64" s="84">
        <f>Q64*H64</f>
        <v>0.99294000000000004</v>
      </c>
      <c r="S64" s="84">
        <v>0</v>
      </c>
      <c r="T64" s="85">
        <f>S64*H64</f>
        <v>0</v>
      </c>
      <c r="AR64" s="86" t="s">
        <v>64</v>
      </c>
      <c r="AT64" s="86" t="s">
        <v>60</v>
      </c>
      <c r="AU64" s="86" t="s">
        <v>25</v>
      </c>
      <c r="AY64" s="7" t="s">
        <v>57</v>
      </c>
      <c r="BE64" s="87">
        <f>IF(N64="základní",J64,0)</f>
        <v>0</v>
      </c>
      <c r="BF64" s="87">
        <f>IF(N64="snížená",J64,0)</f>
        <v>0</v>
      </c>
      <c r="BG64" s="87">
        <f>IF(N64="zákl. přenesená",J64,0)</f>
        <v>0</v>
      </c>
      <c r="BH64" s="87">
        <f>IF(N64="sníž. přenesená",J64,0)</f>
        <v>0</v>
      </c>
      <c r="BI64" s="87">
        <f>IF(N64="nulová",J64,0)</f>
        <v>0</v>
      </c>
      <c r="BJ64" s="7" t="s">
        <v>24</v>
      </c>
      <c r="BK64" s="87">
        <f>ROUND(I64*H64,2)</f>
        <v>0</v>
      </c>
      <c r="BL64" s="7" t="s">
        <v>64</v>
      </c>
      <c r="BM64" s="86" t="s">
        <v>69</v>
      </c>
    </row>
    <row r="65" spans="2:65" s="6" customFormat="1" ht="22.9" customHeight="1" x14ac:dyDescent="0.2">
      <c r="B65" s="62"/>
      <c r="D65" s="63" t="s">
        <v>22</v>
      </c>
      <c r="E65" s="72" t="s">
        <v>70</v>
      </c>
      <c r="F65" s="72" t="s">
        <v>71</v>
      </c>
      <c r="I65" s="65"/>
      <c r="J65" s="73">
        <f>BK65</f>
        <v>0</v>
      </c>
      <c r="L65" s="62"/>
      <c r="M65" s="67"/>
      <c r="P65" s="68">
        <f>SUM(P66:P68)</f>
        <v>0</v>
      </c>
      <c r="R65" s="68">
        <f>SUM(R66:R68)</f>
        <v>0.01</v>
      </c>
      <c r="T65" s="69">
        <f>SUM(T66:T68)</f>
        <v>10.718928</v>
      </c>
      <c r="AR65" s="63" t="s">
        <v>24</v>
      </c>
      <c r="AT65" s="70" t="s">
        <v>22</v>
      </c>
      <c r="AU65" s="70" t="s">
        <v>24</v>
      </c>
      <c r="AY65" s="63" t="s">
        <v>57</v>
      </c>
      <c r="BK65" s="71">
        <f>SUM(BK66:BK68)</f>
        <v>0</v>
      </c>
    </row>
    <row r="66" spans="2:65" s="1" customFormat="1" ht="24.2" customHeight="1" x14ac:dyDescent="0.2">
      <c r="B66" s="74"/>
      <c r="C66" s="75" t="s">
        <v>72</v>
      </c>
      <c r="D66" s="75" t="s">
        <v>60</v>
      </c>
      <c r="E66" s="76" t="s">
        <v>73</v>
      </c>
      <c r="F66" s="77" t="s">
        <v>74</v>
      </c>
      <c r="G66" s="78" t="s">
        <v>75</v>
      </c>
      <c r="H66" s="79">
        <v>250</v>
      </c>
      <c r="I66" s="115"/>
      <c r="J66" s="80">
        <f>ROUND(I66*H66,2)</f>
        <v>0</v>
      </c>
      <c r="K66" s="81"/>
      <c r="L66" s="15"/>
      <c r="M66" s="82" t="s">
        <v>0</v>
      </c>
      <c r="N66" s="83" t="s">
        <v>11</v>
      </c>
      <c r="P66" s="84">
        <f>O66*H66</f>
        <v>0</v>
      </c>
      <c r="Q66" s="84">
        <v>4.0000000000000003E-5</v>
      </c>
      <c r="R66" s="84">
        <f>Q66*H66</f>
        <v>0.01</v>
      </c>
      <c r="S66" s="84">
        <v>0</v>
      </c>
      <c r="T66" s="85">
        <f>S66*H66</f>
        <v>0</v>
      </c>
      <c r="AR66" s="86" t="s">
        <v>64</v>
      </c>
      <c r="AT66" s="86" t="s">
        <v>60</v>
      </c>
      <c r="AU66" s="86" t="s">
        <v>25</v>
      </c>
      <c r="AY66" s="7" t="s">
        <v>57</v>
      </c>
      <c r="BE66" s="87">
        <f>IF(N66="základní",J66,0)</f>
        <v>0</v>
      </c>
      <c r="BF66" s="87">
        <f>IF(N66="snížená",J66,0)</f>
        <v>0</v>
      </c>
      <c r="BG66" s="87">
        <f>IF(N66="zákl. přenesená",J66,0)</f>
        <v>0</v>
      </c>
      <c r="BH66" s="87">
        <f>IF(N66="sníž. přenesená",J66,0)</f>
        <v>0</v>
      </c>
      <c r="BI66" s="87">
        <f>IF(N66="nulová",J66,0)</f>
        <v>0</v>
      </c>
      <c r="BJ66" s="7" t="s">
        <v>24</v>
      </c>
      <c r="BK66" s="87">
        <f>ROUND(I66*H66,2)</f>
        <v>0</v>
      </c>
      <c r="BL66" s="7" t="s">
        <v>64</v>
      </c>
      <c r="BM66" s="86" t="s">
        <v>76</v>
      </c>
    </row>
    <row r="67" spans="2:65" s="1" customFormat="1" ht="21.75" customHeight="1" x14ac:dyDescent="0.2">
      <c r="B67" s="74"/>
      <c r="C67" s="75" t="s">
        <v>64</v>
      </c>
      <c r="D67" s="75" t="s">
        <v>60</v>
      </c>
      <c r="E67" s="76" t="s">
        <v>77</v>
      </c>
      <c r="F67" s="77" t="s">
        <v>78</v>
      </c>
      <c r="G67" s="78" t="s">
        <v>75</v>
      </c>
      <c r="H67" s="79">
        <v>121.806</v>
      </c>
      <c r="I67" s="115"/>
      <c r="J67" s="80">
        <f>ROUND(I67*H67,2)</f>
        <v>0</v>
      </c>
      <c r="K67" s="81"/>
      <c r="L67" s="15"/>
      <c r="M67" s="82" t="s">
        <v>0</v>
      </c>
      <c r="N67" s="83" t="s">
        <v>11</v>
      </c>
      <c r="P67" s="84">
        <f>O67*H67</f>
        <v>0</v>
      </c>
      <c r="Q67" s="84">
        <v>0</v>
      </c>
      <c r="R67" s="84">
        <f>Q67*H67</f>
        <v>0</v>
      </c>
      <c r="S67" s="84">
        <v>8.7999999999999995E-2</v>
      </c>
      <c r="T67" s="85">
        <f>S67*H67</f>
        <v>10.718928</v>
      </c>
      <c r="AR67" s="86" t="s">
        <v>64</v>
      </c>
      <c r="AT67" s="86" t="s">
        <v>60</v>
      </c>
      <c r="AU67" s="86" t="s">
        <v>25</v>
      </c>
      <c r="AY67" s="7" t="s">
        <v>57</v>
      </c>
      <c r="BE67" s="87">
        <f>IF(N67="základní",J67,0)</f>
        <v>0</v>
      </c>
      <c r="BF67" s="87">
        <f>IF(N67="snížená",J67,0)</f>
        <v>0</v>
      </c>
      <c r="BG67" s="87">
        <f>IF(N67="zákl. přenesená",J67,0)</f>
        <v>0</v>
      </c>
      <c r="BH67" s="87">
        <f>IF(N67="sníž. přenesená",J67,0)</f>
        <v>0</v>
      </c>
      <c r="BI67" s="87">
        <f>IF(N67="nulová",J67,0)</f>
        <v>0</v>
      </c>
      <c r="BJ67" s="7" t="s">
        <v>24</v>
      </c>
      <c r="BK67" s="87">
        <f>ROUND(I67*H67,2)</f>
        <v>0</v>
      </c>
      <c r="BL67" s="7" t="s">
        <v>64</v>
      </c>
      <c r="BM67" s="86" t="s">
        <v>79</v>
      </c>
    </row>
    <row r="68" spans="2:65" s="1" customFormat="1" ht="24.2" customHeight="1" x14ac:dyDescent="0.2">
      <c r="B68" s="74"/>
      <c r="C68" s="75" t="s">
        <v>80</v>
      </c>
      <c r="D68" s="75" t="s">
        <v>60</v>
      </c>
      <c r="E68" s="76" t="s">
        <v>81</v>
      </c>
      <c r="F68" s="77" t="s">
        <v>82</v>
      </c>
      <c r="G68" s="78" t="s">
        <v>63</v>
      </c>
      <c r="H68" s="79">
        <v>67</v>
      </c>
      <c r="I68" s="115"/>
      <c r="J68" s="80">
        <f>ROUND(I68*H68,2)</f>
        <v>0</v>
      </c>
      <c r="K68" s="81"/>
      <c r="L68" s="15"/>
      <c r="M68" s="82" t="s">
        <v>0</v>
      </c>
      <c r="N68" s="83" t="s">
        <v>11</v>
      </c>
      <c r="P68" s="84">
        <f>O68*H68</f>
        <v>0</v>
      </c>
      <c r="Q68" s="84">
        <v>0</v>
      </c>
      <c r="R68" s="84">
        <f>Q68*H68</f>
        <v>0</v>
      </c>
      <c r="S68" s="84">
        <v>0</v>
      </c>
      <c r="T68" s="85">
        <f>S68*H68</f>
        <v>0</v>
      </c>
      <c r="AR68" s="86" t="s">
        <v>64</v>
      </c>
      <c r="AT68" s="86" t="s">
        <v>60</v>
      </c>
      <c r="AU68" s="86" t="s">
        <v>25</v>
      </c>
      <c r="AY68" s="7" t="s">
        <v>57</v>
      </c>
      <c r="BE68" s="87">
        <f>IF(N68="základní",J68,0)</f>
        <v>0</v>
      </c>
      <c r="BF68" s="87">
        <f>IF(N68="snížená",J68,0)</f>
        <v>0</v>
      </c>
      <c r="BG68" s="87">
        <f>IF(N68="zákl. přenesená",J68,0)</f>
        <v>0</v>
      </c>
      <c r="BH68" s="87">
        <f>IF(N68="sníž. přenesená",J68,0)</f>
        <v>0</v>
      </c>
      <c r="BI68" s="87">
        <f>IF(N68="nulová",J68,0)</f>
        <v>0</v>
      </c>
      <c r="BJ68" s="7" t="s">
        <v>24</v>
      </c>
      <c r="BK68" s="87">
        <f>ROUND(I68*H68,2)</f>
        <v>0</v>
      </c>
      <c r="BL68" s="7" t="s">
        <v>64</v>
      </c>
      <c r="BM68" s="86" t="s">
        <v>83</v>
      </c>
    </row>
    <row r="69" spans="2:65" s="6" customFormat="1" ht="22.9" customHeight="1" x14ac:dyDescent="0.2">
      <c r="B69" s="62"/>
      <c r="D69" s="63" t="s">
        <v>22</v>
      </c>
      <c r="E69" s="72" t="s">
        <v>84</v>
      </c>
      <c r="F69" s="72" t="s">
        <v>85</v>
      </c>
      <c r="I69" s="65"/>
      <c r="J69" s="73">
        <f>BK69</f>
        <v>0</v>
      </c>
      <c r="L69" s="62"/>
      <c r="M69" s="67"/>
      <c r="P69" s="68">
        <f>SUM(P70:P73)</f>
        <v>0</v>
      </c>
      <c r="R69" s="68">
        <f>SUM(R70:R73)</f>
        <v>0</v>
      </c>
      <c r="T69" s="69">
        <f>SUM(T70:T73)</f>
        <v>0</v>
      </c>
      <c r="AR69" s="63" t="s">
        <v>24</v>
      </c>
      <c r="AT69" s="70" t="s">
        <v>22</v>
      </c>
      <c r="AU69" s="70" t="s">
        <v>24</v>
      </c>
      <c r="AY69" s="63" t="s">
        <v>57</v>
      </c>
      <c r="BK69" s="71">
        <f>SUM(BK70:BK73)</f>
        <v>0</v>
      </c>
    </row>
    <row r="70" spans="2:65" s="1" customFormat="1" ht="24.2" customHeight="1" x14ac:dyDescent="0.2">
      <c r="B70" s="74"/>
      <c r="C70" s="75" t="s">
        <v>58</v>
      </c>
      <c r="D70" s="75" t="s">
        <v>60</v>
      </c>
      <c r="E70" s="76" t="s">
        <v>86</v>
      </c>
      <c r="F70" s="77" t="s">
        <v>87</v>
      </c>
      <c r="G70" s="78" t="s">
        <v>88</v>
      </c>
      <c r="H70" s="79">
        <v>12.459</v>
      </c>
      <c r="I70" s="115"/>
      <c r="J70" s="80">
        <f>ROUND(I70*H70,2)</f>
        <v>0</v>
      </c>
      <c r="K70" s="81"/>
      <c r="L70" s="15"/>
      <c r="M70" s="82" t="s">
        <v>0</v>
      </c>
      <c r="N70" s="83" t="s">
        <v>11</v>
      </c>
      <c r="P70" s="84">
        <f>O70*H70</f>
        <v>0</v>
      </c>
      <c r="Q70" s="84">
        <v>0</v>
      </c>
      <c r="R70" s="84">
        <f>Q70*H70</f>
        <v>0</v>
      </c>
      <c r="S70" s="84">
        <v>0</v>
      </c>
      <c r="T70" s="85">
        <f>S70*H70</f>
        <v>0</v>
      </c>
      <c r="AR70" s="86" t="s">
        <v>64</v>
      </c>
      <c r="AT70" s="86" t="s">
        <v>60</v>
      </c>
      <c r="AU70" s="86" t="s">
        <v>25</v>
      </c>
      <c r="AY70" s="7" t="s">
        <v>57</v>
      </c>
      <c r="BE70" s="87">
        <f>IF(N70="základní",J70,0)</f>
        <v>0</v>
      </c>
      <c r="BF70" s="87">
        <f>IF(N70="snížená",J70,0)</f>
        <v>0</v>
      </c>
      <c r="BG70" s="87">
        <f>IF(N70="zákl. přenesená",J70,0)</f>
        <v>0</v>
      </c>
      <c r="BH70" s="87">
        <f>IF(N70="sníž. přenesená",J70,0)</f>
        <v>0</v>
      </c>
      <c r="BI70" s="87">
        <f>IF(N70="nulová",J70,0)</f>
        <v>0</v>
      </c>
      <c r="BJ70" s="7" t="s">
        <v>24</v>
      </c>
      <c r="BK70" s="87">
        <f>ROUND(I70*H70,2)</f>
        <v>0</v>
      </c>
      <c r="BL70" s="7" t="s">
        <v>64</v>
      </c>
      <c r="BM70" s="86" t="s">
        <v>89</v>
      </c>
    </row>
    <row r="71" spans="2:65" s="1" customFormat="1" ht="24.2" customHeight="1" x14ac:dyDescent="0.2">
      <c r="B71" s="74"/>
      <c r="C71" s="75" t="s">
        <v>90</v>
      </c>
      <c r="D71" s="75" t="s">
        <v>60</v>
      </c>
      <c r="E71" s="76" t="s">
        <v>91</v>
      </c>
      <c r="F71" s="77" t="s">
        <v>92</v>
      </c>
      <c r="G71" s="78" t="s">
        <v>88</v>
      </c>
      <c r="H71" s="79">
        <v>12.459</v>
      </c>
      <c r="I71" s="115"/>
      <c r="J71" s="80">
        <f>ROUND(I71*H71,2)</f>
        <v>0</v>
      </c>
      <c r="K71" s="81"/>
      <c r="L71" s="15"/>
      <c r="M71" s="82" t="s">
        <v>0</v>
      </c>
      <c r="N71" s="83" t="s">
        <v>11</v>
      </c>
      <c r="P71" s="84">
        <f>O71*H71</f>
        <v>0</v>
      </c>
      <c r="Q71" s="84">
        <v>0</v>
      </c>
      <c r="R71" s="84">
        <f>Q71*H71</f>
        <v>0</v>
      </c>
      <c r="S71" s="84">
        <v>0</v>
      </c>
      <c r="T71" s="85">
        <f>S71*H71</f>
        <v>0</v>
      </c>
      <c r="AR71" s="86" t="s">
        <v>64</v>
      </c>
      <c r="AT71" s="86" t="s">
        <v>60</v>
      </c>
      <c r="AU71" s="86" t="s">
        <v>25</v>
      </c>
      <c r="AY71" s="7" t="s">
        <v>57</v>
      </c>
      <c r="BE71" s="87">
        <f>IF(N71="základní",J71,0)</f>
        <v>0</v>
      </c>
      <c r="BF71" s="87">
        <f>IF(N71="snížená",J71,0)</f>
        <v>0</v>
      </c>
      <c r="BG71" s="87">
        <f>IF(N71="zákl. přenesená",J71,0)</f>
        <v>0</v>
      </c>
      <c r="BH71" s="87">
        <f>IF(N71="sníž. přenesená",J71,0)</f>
        <v>0</v>
      </c>
      <c r="BI71" s="87">
        <f>IF(N71="nulová",J71,0)</f>
        <v>0</v>
      </c>
      <c r="BJ71" s="7" t="s">
        <v>24</v>
      </c>
      <c r="BK71" s="87">
        <f>ROUND(I71*H71,2)</f>
        <v>0</v>
      </c>
      <c r="BL71" s="7" t="s">
        <v>64</v>
      </c>
      <c r="BM71" s="86" t="s">
        <v>93</v>
      </c>
    </row>
    <row r="72" spans="2:65" s="1" customFormat="1" ht="24.2" customHeight="1" x14ac:dyDescent="0.2">
      <c r="B72" s="74"/>
      <c r="C72" s="75" t="s">
        <v>94</v>
      </c>
      <c r="D72" s="75" t="s">
        <v>60</v>
      </c>
      <c r="E72" s="76" t="s">
        <v>95</v>
      </c>
      <c r="F72" s="77" t="s">
        <v>96</v>
      </c>
      <c r="G72" s="78" t="s">
        <v>88</v>
      </c>
      <c r="H72" s="79">
        <v>174.42599999999999</v>
      </c>
      <c r="I72" s="115"/>
      <c r="J72" s="80">
        <f>ROUND(I72*H72,2)</f>
        <v>0</v>
      </c>
      <c r="K72" s="81"/>
      <c r="L72" s="15"/>
      <c r="M72" s="82" t="s">
        <v>0</v>
      </c>
      <c r="N72" s="83" t="s">
        <v>11</v>
      </c>
      <c r="P72" s="84">
        <f>O72*H72</f>
        <v>0</v>
      </c>
      <c r="Q72" s="84">
        <v>0</v>
      </c>
      <c r="R72" s="84">
        <f>Q72*H72</f>
        <v>0</v>
      </c>
      <c r="S72" s="84">
        <v>0</v>
      </c>
      <c r="T72" s="85">
        <f>S72*H72</f>
        <v>0</v>
      </c>
      <c r="AR72" s="86" t="s">
        <v>64</v>
      </c>
      <c r="AT72" s="86" t="s">
        <v>60</v>
      </c>
      <c r="AU72" s="86" t="s">
        <v>25</v>
      </c>
      <c r="AY72" s="7" t="s">
        <v>57</v>
      </c>
      <c r="BE72" s="87">
        <f>IF(N72="základní",J72,0)</f>
        <v>0</v>
      </c>
      <c r="BF72" s="87">
        <f>IF(N72="snížená",J72,0)</f>
        <v>0</v>
      </c>
      <c r="BG72" s="87">
        <f>IF(N72="zákl. přenesená",J72,0)</f>
        <v>0</v>
      </c>
      <c r="BH72" s="87">
        <f>IF(N72="sníž. přenesená",J72,0)</f>
        <v>0</v>
      </c>
      <c r="BI72" s="87">
        <f>IF(N72="nulová",J72,0)</f>
        <v>0</v>
      </c>
      <c r="BJ72" s="7" t="s">
        <v>24</v>
      </c>
      <c r="BK72" s="87">
        <f>ROUND(I72*H72,2)</f>
        <v>0</v>
      </c>
      <c r="BL72" s="7" t="s">
        <v>64</v>
      </c>
      <c r="BM72" s="86" t="s">
        <v>97</v>
      </c>
    </row>
    <row r="73" spans="2:65" s="1" customFormat="1" ht="33" customHeight="1" x14ac:dyDescent="0.2">
      <c r="B73" s="74"/>
      <c r="C73" s="75" t="s">
        <v>70</v>
      </c>
      <c r="D73" s="75" t="s">
        <v>60</v>
      </c>
      <c r="E73" s="76" t="s">
        <v>98</v>
      </c>
      <c r="F73" s="77" t="s">
        <v>99</v>
      </c>
      <c r="G73" s="78" t="s">
        <v>88</v>
      </c>
      <c r="H73" s="79">
        <v>12.459</v>
      </c>
      <c r="I73" s="115"/>
      <c r="J73" s="80">
        <f>ROUND(I73*H73,2)</f>
        <v>0</v>
      </c>
      <c r="K73" s="81"/>
      <c r="L73" s="15"/>
      <c r="M73" s="82" t="s">
        <v>0</v>
      </c>
      <c r="N73" s="83" t="s">
        <v>11</v>
      </c>
      <c r="P73" s="84">
        <f>O73*H73</f>
        <v>0</v>
      </c>
      <c r="Q73" s="84">
        <v>0</v>
      </c>
      <c r="R73" s="84">
        <f>Q73*H73</f>
        <v>0</v>
      </c>
      <c r="S73" s="84">
        <v>0</v>
      </c>
      <c r="T73" s="85">
        <f>S73*H73</f>
        <v>0</v>
      </c>
      <c r="AR73" s="86" t="s">
        <v>64</v>
      </c>
      <c r="AT73" s="86" t="s">
        <v>60</v>
      </c>
      <c r="AU73" s="86" t="s">
        <v>25</v>
      </c>
      <c r="AY73" s="7" t="s">
        <v>57</v>
      </c>
      <c r="BE73" s="87">
        <f>IF(N73="základní",J73,0)</f>
        <v>0</v>
      </c>
      <c r="BF73" s="87">
        <f>IF(N73="snížená",J73,0)</f>
        <v>0</v>
      </c>
      <c r="BG73" s="87">
        <f>IF(N73="zákl. přenesená",J73,0)</f>
        <v>0</v>
      </c>
      <c r="BH73" s="87">
        <f>IF(N73="sníž. přenesená",J73,0)</f>
        <v>0</v>
      </c>
      <c r="BI73" s="87">
        <f>IF(N73="nulová",J73,0)</f>
        <v>0</v>
      </c>
      <c r="BJ73" s="7" t="s">
        <v>24</v>
      </c>
      <c r="BK73" s="87">
        <f>ROUND(I73*H73,2)</f>
        <v>0</v>
      </c>
      <c r="BL73" s="7" t="s">
        <v>64</v>
      </c>
      <c r="BM73" s="86" t="s">
        <v>100</v>
      </c>
    </row>
    <row r="74" spans="2:65" s="6" customFormat="1" ht="22.9" customHeight="1" x14ac:dyDescent="0.2">
      <c r="B74" s="62"/>
      <c r="D74" s="63" t="s">
        <v>22</v>
      </c>
      <c r="E74" s="72" t="s">
        <v>101</v>
      </c>
      <c r="F74" s="72" t="s">
        <v>102</v>
      </c>
      <c r="I74" s="65"/>
      <c r="J74" s="73">
        <f>BK74</f>
        <v>0</v>
      </c>
      <c r="L74" s="62"/>
      <c r="M74" s="67"/>
      <c r="P74" s="68">
        <f>P75</f>
        <v>0</v>
      </c>
      <c r="R74" s="68">
        <f>R75</f>
        <v>0</v>
      </c>
      <c r="T74" s="69">
        <f>T75</f>
        <v>0</v>
      </c>
      <c r="AR74" s="63" t="s">
        <v>24</v>
      </c>
      <c r="AT74" s="70" t="s">
        <v>22</v>
      </c>
      <c r="AU74" s="70" t="s">
        <v>24</v>
      </c>
      <c r="AY74" s="63" t="s">
        <v>57</v>
      </c>
      <c r="BK74" s="71">
        <f>BK75</f>
        <v>0</v>
      </c>
    </row>
    <row r="75" spans="2:65" s="1" customFormat="1" ht="24.2" customHeight="1" x14ac:dyDescent="0.2">
      <c r="B75" s="74"/>
      <c r="C75" s="75" t="s">
        <v>103</v>
      </c>
      <c r="D75" s="75" t="s">
        <v>60</v>
      </c>
      <c r="E75" s="76" t="s">
        <v>104</v>
      </c>
      <c r="F75" s="77" t="s">
        <v>105</v>
      </c>
      <c r="G75" s="78" t="s">
        <v>88</v>
      </c>
      <c r="H75" s="79">
        <v>2.5139999999999998</v>
      </c>
      <c r="I75" s="115"/>
      <c r="J75" s="80">
        <f>ROUND(I75*H75,2)</f>
        <v>0</v>
      </c>
      <c r="K75" s="81"/>
      <c r="L75" s="15"/>
      <c r="M75" s="82" t="s">
        <v>0</v>
      </c>
      <c r="N75" s="83" t="s">
        <v>11</v>
      </c>
      <c r="P75" s="84">
        <f>O75*H75</f>
        <v>0</v>
      </c>
      <c r="Q75" s="84">
        <v>0</v>
      </c>
      <c r="R75" s="84">
        <f>Q75*H75</f>
        <v>0</v>
      </c>
      <c r="S75" s="84">
        <v>0</v>
      </c>
      <c r="T75" s="85">
        <f>S75*H75</f>
        <v>0</v>
      </c>
      <c r="AR75" s="86" t="s">
        <v>64</v>
      </c>
      <c r="AT75" s="86" t="s">
        <v>60</v>
      </c>
      <c r="AU75" s="86" t="s">
        <v>25</v>
      </c>
      <c r="AY75" s="7" t="s">
        <v>57</v>
      </c>
      <c r="BE75" s="87">
        <f>IF(N75="základní",J75,0)</f>
        <v>0</v>
      </c>
      <c r="BF75" s="87">
        <f>IF(N75="snížená",J75,0)</f>
        <v>0</v>
      </c>
      <c r="BG75" s="87">
        <f>IF(N75="zákl. přenesená",J75,0)</f>
        <v>0</v>
      </c>
      <c r="BH75" s="87">
        <f>IF(N75="sníž. přenesená",J75,0)</f>
        <v>0</v>
      </c>
      <c r="BI75" s="87">
        <f>IF(N75="nulová",J75,0)</f>
        <v>0</v>
      </c>
      <c r="BJ75" s="7" t="s">
        <v>24</v>
      </c>
      <c r="BK75" s="87">
        <f>ROUND(I75*H75,2)</f>
        <v>0</v>
      </c>
      <c r="BL75" s="7" t="s">
        <v>64</v>
      </c>
      <c r="BM75" s="86" t="s">
        <v>106</v>
      </c>
    </row>
    <row r="76" spans="2:65" s="6" customFormat="1" ht="25.9" customHeight="1" x14ac:dyDescent="0.2">
      <c r="B76" s="62"/>
      <c r="D76" s="63" t="s">
        <v>22</v>
      </c>
      <c r="E76" s="64" t="s">
        <v>107</v>
      </c>
      <c r="F76" s="64" t="s">
        <v>108</v>
      </c>
      <c r="I76" s="65"/>
      <c r="J76" s="66">
        <f>BK76</f>
        <v>0</v>
      </c>
      <c r="L76" s="62"/>
      <c r="M76" s="67"/>
      <c r="P76" s="68">
        <f>P77+P94</f>
        <v>0</v>
      </c>
      <c r="R76" s="68">
        <f>R77+R94</f>
        <v>3.4588739999999998</v>
      </c>
      <c r="T76" s="69">
        <f>T77+T94</f>
        <v>1.7400583600000001</v>
      </c>
      <c r="AR76" s="63" t="s">
        <v>25</v>
      </c>
      <c r="AT76" s="70" t="s">
        <v>22</v>
      </c>
      <c r="AU76" s="70" t="s">
        <v>23</v>
      </c>
      <c r="AY76" s="63" t="s">
        <v>57</v>
      </c>
      <c r="BK76" s="71">
        <f>BK77+BK94</f>
        <v>0</v>
      </c>
    </row>
    <row r="77" spans="2:65" s="6" customFormat="1" ht="22.9" customHeight="1" x14ac:dyDescent="0.2">
      <c r="B77" s="62"/>
      <c r="D77" s="63" t="s">
        <v>22</v>
      </c>
      <c r="E77" s="72" t="s">
        <v>109</v>
      </c>
      <c r="F77" s="72" t="s">
        <v>110</v>
      </c>
      <c r="I77" s="65"/>
      <c r="J77" s="73">
        <f>BK77</f>
        <v>0</v>
      </c>
      <c r="L77" s="62"/>
      <c r="M77" s="67"/>
      <c r="P77" s="68">
        <f>SUM(P78:P93)</f>
        <v>0</v>
      </c>
      <c r="R77" s="68">
        <f>SUM(R78:R93)</f>
        <v>3.3448399999999996</v>
      </c>
      <c r="T77" s="69">
        <f>SUM(T78:T93)</f>
        <v>1.7252500000000002</v>
      </c>
      <c r="AR77" s="63" t="s">
        <v>25</v>
      </c>
      <c r="AT77" s="70" t="s">
        <v>22</v>
      </c>
      <c r="AU77" s="70" t="s">
        <v>24</v>
      </c>
      <c r="AY77" s="63" t="s">
        <v>57</v>
      </c>
      <c r="BK77" s="71">
        <f>SUM(BK78:BK93)</f>
        <v>0</v>
      </c>
    </row>
    <row r="78" spans="2:65" s="1" customFormat="1" ht="16.5" customHeight="1" x14ac:dyDescent="0.2">
      <c r="B78" s="74"/>
      <c r="C78" s="75" t="s">
        <v>111</v>
      </c>
      <c r="D78" s="75" t="s">
        <v>60</v>
      </c>
      <c r="E78" s="76" t="s">
        <v>112</v>
      </c>
      <c r="F78" s="77" t="s">
        <v>113</v>
      </c>
      <c r="G78" s="78" t="s">
        <v>63</v>
      </c>
      <c r="H78" s="79">
        <v>67</v>
      </c>
      <c r="I78" s="115"/>
      <c r="J78" s="80">
        <f>ROUND(I78*H78,2)</f>
        <v>0</v>
      </c>
      <c r="K78" s="81"/>
      <c r="L78" s="15"/>
      <c r="M78" s="82" t="s">
        <v>0</v>
      </c>
      <c r="N78" s="83" t="s">
        <v>11</v>
      </c>
      <c r="P78" s="84">
        <f>O78*H78</f>
        <v>0</v>
      </c>
      <c r="Q78" s="84">
        <v>0</v>
      </c>
      <c r="R78" s="84">
        <f>Q78*H78</f>
        <v>0</v>
      </c>
      <c r="S78" s="84">
        <v>1E-3</v>
      </c>
      <c r="T78" s="85">
        <f>S78*H78</f>
        <v>6.7000000000000004E-2</v>
      </c>
      <c r="AR78" s="86" t="s">
        <v>114</v>
      </c>
      <c r="AT78" s="86" t="s">
        <v>60</v>
      </c>
      <c r="AU78" s="86" t="s">
        <v>25</v>
      </c>
      <c r="AY78" s="7" t="s">
        <v>57</v>
      </c>
      <c r="BE78" s="87">
        <f>IF(N78="základní",J78,0)</f>
        <v>0</v>
      </c>
      <c r="BF78" s="87">
        <f>IF(N78="snížená",J78,0)</f>
        <v>0</v>
      </c>
      <c r="BG78" s="87">
        <f>IF(N78="zákl. přenesená",J78,0)</f>
        <v>0</v>
      </c>
      <c r="BH78" s="87">
        <f>IF(N78="sníž. přenesená",J78,0)</f>
        <v>0</v>
      </c>
      <c r="BI78" s="87">
        <f>IF(N78="nulová",J78,0)</f>
        <v>0</v>
      </c>
      <c r="BJ78" s="7" t="s">
        <v>24</v>
      </c>
      <c r="BK78" s="87">
        <f>ROUND(I78*H78,2)</f>
        <v>0</v>
      </c>
      <c r="BL78" s="7" t="s">
        <v>114</v>
      </c>
      <c r="BM78" s="86" t="s">
        <v>115</v>
      </c>
    </row>
    <row r="79" spans="2:65" s="1" customFormat="1" ht="24.2" customHeight="1" x14ac:dyDescent="0.2">
      <c r="B79" s="74"/>
      <c r="C79" s="75" t="s">
        <v>4</v>
      </c>
      <c r="D79" s="75" t="s">
        <v>60</v>
      </c>
      <c r="E79" s="76" t="s">
        <v>116</v>
      </c>
      <c r="F79" s="77" t="s">
        <v>117</v>
      </c>
      <c r="G79" s="78" t="s">
        <v>63</v>
      </c>
      <c r="H79" s="79">
        <v>67</v>
      </c>
      <c r="I79" s="115"/>
      <c r="J79" s="80">
        <f>ROUND(I79*H79,2)</f>
        <v>0</v>
      </c>
      <c r="K79" s="81"/>
      <c r="L79" s="15"/>
      <c r="M79" s="82" t="s">
        <v>0</v>
      </c>
      <c r="N79" s="83" t="s">
        <v>11</v>
      </c>
      <c r="P79" s="84">
        <f>O79*H79</f>
        <v>0</v>
      </c>
      <c r="Q79" s="84">
        <v>0</v>
      </c>
      <c r="R79" s="84">
        <f>Q79*H79</f>
        <v>0</v>
      </c>
      <c r="S79" s="84">
        <v>0</v>
      </c>
      <c r="T79" s="85">
        <f>S79*H79</f>
        <v>0</v>
      </c>
      <c r="AR79" s="86" t="s">
        <v>114</v>
      </c>
      <c r="AT79" s="86" t="s">
        <v>60</v>
      </c>
      <c r="AU79" s="86" t="s">
        <v>25</v>
      </c>
      <c r="AY79" s="7" t="s">
        <v>57</v>
      </c>
      <c r="BE79" s="87">
        <f>IF(N79="základní",J79,0)</f>
        <v>0</v>
      </c>
      <c r="BF79" s="87">
        <f>IF(N79="snížená",J79,0)</f>
        <v>0</v>
      </c>
      <c r="BG79" s="87">
        <f>IF(N79="zákl. přenesená",J79,0)</f>
        <v>0</v>
      </c>
      <c r="BH79" s="87">
        <f>IF(N79="sníž. přenesená",J79,0)</f>
        <v>0</v>
      </c>
      <c r="BI79" s="87">
        <f>IF(N79="nulová",J79,0)</f>
        <v>0</v>
      </c>
      <c r="BJ79" s="7" t="s">
        <v>24</v>
      </c>
      <c r="BK79" s="87">
        <f>ROUND(I79*H79,2)</f>
        <v>0</v>
      </c>
      <c r="BL79" s="7" t="s">
        <v>114</v>
      </c>
      <c r="BM79" s="86" t="s">
        <v>118</v>
      </c>
    </row>
    <row r="80" spans="2:65" s="1" customFormat="1" ht="24.2" customHeight="1" x14ac:dyDescent="0.2">
      <c r="B80" s="74"/>
      <c r="C80" s="88" t="s">
        <v>119</v>
      </c>
      <c r="D80" s="88" t="s">
        <v>120</v>
      </c>
      <c r="E80" s="89" t="s">
        <v>121</v>
      </c>
      <c r="F80" s="90" t="s">
        <v>122</v>
      </c>
      <c r="G80" s="91" t="s">
        <v>63</v>
      </c>
      <c r="H80" s="92">
        <v>56</v>
      </c>
      <c r="I80" s="116"/>
      <c r="J80" s="93">
        <f>ROUND(I80*H80,2)</f>
        <v>0</v>
      </c>
      <c r="K80" s="94"/>
      <c r="L80" s="95"/>
      <c r="M80" s="96" t="s">
        <v>0</v>
      </c>
      <c r="N80" s="97" t="s">
        <v>11</v>
      </c>
      <c r="P80" s="84">
        <f>O80*H80</f>
        <v>0</v>
      </c>
      <c r="Q80" s="84">
        <v>2.3E-2</v>
      </c>
      <c r="R80" s="84">
        <f>Q80*H80</f>
        <v>1.288</v>
      </c>
      <c r="S80" s="84">
        <v>0</v>
      </c>
      <c r="T80" s="85">
        <f>S80*H80</f>
        <v>0</v>
      </c>
      <c r="AR80" s="86" t="s">
        <v>123</v>
      </c>
      <c r="AT80" s="86" t="s">
        <v>120</v>
      </c>
      <c r="AU80" s="86" t="s">
        <v>25</v>
      </c>
      <c r="AY80" s="7" t="s">
        <v>57</v>
      </c>
      <c r="BE80" s="87">
        <f>IF(N80="základní",J80,0)</f>
        <v>0</v>
      </c>
      <c r="BF80" s="87">
        <f>IF(N80="snížená",J80,0)</f>
        <v>0</v>
      </c>
      <c r="BG80" s="87">
        <f>IF(N80="zákl. přenesená",J80,0)</f>
        <v>0</v>
      </c>
      <c r="BH80" s="87">
        <f>IF(N80="sníž. přenesená",J80,0)</f>
        <v>0</v>
      </c>
      <c r="BI80" s="87">
        <f>IF(N80="nulová",J80,0)</f>
        <v>0</v>
      </c>
      <c r="BJ80" s="7" t="s">
        <v>24</v>
      </c>
      <c r="BK80" s="87">
        <f>ROUND(I80*H80,2)</f>
        <v>0</v>
      </c>
      <c r="BL80" s="7" t="s">
        <v>114</v>
      </c>
      <c r="BM80" s="86" t="s">
        <v>124</v>
      </c>
    </row>
    <row r="81" spans="2:65" s="1" customFormat="1" ht="19.5" x14ac:dyDescent="0.2">
      <c r="B81" s="15"/>
      <c r="D81" s="98" t="s">
        <v>125</v>
      </c>
      <c r="F81" s="99" t="s">
        <v>126</v>
      </c>
      <c r="I81" s="100"/>
      <c r="L81" s="15"/>
      <c r="M81" s="101"/>
      <c r="T81" s="23"/>
      <c r="AT81" s="7" t="s">
        <v>125</v>
      </c>
      <c r="AU81" s="7" t="s">
        <v>25</v>
      </c>
    </row>
    <row r="82" spans="2:65" s="1" customFormat="1" ht="37.9" customHeight="1" x14ac:dyDescent="0.2">
      <c r="B82" s="74"/>
      <c r="C82" s="88" t="s">
        <v>127</v>
      </c>
      <c r="D82" s="88" t="s">
        <v>120</v>
      </c>
      <c r="E82" s="89" t="s">
        <v>128</v>
      </c>
      <c r="F82" s="90" t="s">
        <v>129</v>
      </c>
      <c r="G82" s="91" t="s">
        <v>63</v>
      </c>
      <c r="H82" s="92">
        <v>11</v>
      </c>
      <c r="I82" s="116"/>
      <c r="J82" s="93">
        <f>ROUND(I82*H82,2)</f>
        <v>0</v>
      </c>
      <c r="K82" s="94"/>
      <c r="L82" s="95"/>
      <c r="M82" s="96" t="s">
        <v>0</v>
      </c>
      <c r="N82" s="97" t="s">
        <v>11</v>
      </c>
      <c r="P82" s="84">
        <f>O82*H82</f>
        <v>0</v>
      </c>
      <c r="Q82" s="84">
        <v>2.8500000000000001E-2</v>
      </c>
      <c r="R82" s="84">
        <f>Q82*H82</f>
        <v>0.3135</v>
      </c>
      <c r="S82" s="84">
        <v>0</v>
      </c>
      <c r="T82" s="85">
        <f>S82*H82</f>
        <v>0</v>
      </c>
      <c r="AR82" s="86" t="s">
        <v>123</v>
      </c>
      <c r="AT82" s="86" t="s">
        <v>120</v>
      </c>
      <c r="AU82" s="86" t="s">
        <v>25</v>
      </c>
      <c r="AY82" s="7" t="s">
        <v>57</v>
      </c>
      <c r="BE82" s="87">
        <f>IF(N82="základní",J82,0)</f>
        <v>0</v>
      </c>
      <c r="BF82" s="87">
        <f>IF(N82="snížená",J82,0)</f>
        <v>0</v>
      </c>
      <c r="BG82" s="87">
        <f>IF(N82="zákl. přenesená",J82,0)</f>
        <v>0</v>
      </c>
      <c r="BH82" s="87">
        <f>IF(N82="sníž. přenesená",J82,0)</f>
        <v>0</v>
      </c>
      <c r="BI82" s="87">
        <f>IF(N82="nulová",J82,0)</f>
        <v>0</v>
      </c>
      <c r="BJ82" s="7" t="s">
        <v>24</v>
      </c>
      <c r="BK82" s="87">
        <f>ROUND(I82*H82,2)</f>
        <v>0</v>
      </c>
      <c r="BL82" s="7" t="s">
        <v>114</v>
      </c>
      <c r="BM82" s="86" t="s">
        <v>130</v>
      </c>
    </row>
    <row r="83" spans="2:65" s="1" customFormat="1" ht="19.5" x14ac:dyDescent="0.2">
      <c r="B83" s="15"/>
      <c r="D83" s="98" t="s">
        <v>125</v>
      </c>
      <c r="F83" s="99" t="s">
        <v>126</v>
      </c>
      <c r="I83" s="100"/>
      <c r="L83" s="15"/>
      <c r="M83" s="101"/>
      <c r="T83" s="23"/>
      <c r="AT83" s="7" t="s">
        <v>125</v>
      </c>
      <c r="AU83" s="7" t="s">
        <v>25</v>
      </c>
    </row>
    <row r="84" spans="2:65" s="1" customFormat="1" ht="16.5" customHeight="1" x14ac:dyDescent="0.2">
      <c r="B84" s="74"/>
      <c r="C84" s="75" t="s">
        <v>131</v>
      </c>
      <c r="D84" s="75" t="s">
        <v>60</v>
      </c>
      <c r="E84" s="76" t="s">
        <v>132</v>
      </c>
      <c r="F84" s="77" t="s">
        <v>133</v>
      </c>
      <c r="G84" s="78" t="s">
        <v>63</v>
      </c>
      <c r="H84" s="79">
        <v>67</v>
      </c>
      <c r="I84" s="115"/>
      <c r="J84" s="80">
        <f t="shared" ref="J84:J93" si="0">ROUND(I84*H84,2)</f>
        <v>0</v>
      </c>
      <c r="K84" s="81"/>
      <c r="L84" s="15"/>
      <c r="M84" s="82" t="s">
        <v>0</v>
      </c>
      <c r="N84" s="83" t="s">
        <v>11</v>
      </c>
      <c r="P84" s="84">
        <f t="shared" ref="P84:P93" si="1">O84*H84</f>
        <v>0</v>
      </c>
      <c r="Q84" s="84">
        <v>0</v>
      </c>
      <c r="R84" s="84">
        <f t="shared" ref="R84:R93" si="2">Q84*H84</f>
        <v>0</v>
      </c>
      <c r="S84" s="84">
        <v>0</v>
      </c>
      <c r="T84" s="85">
        <f t="shared" ref="T84:T93" si="3">S84*H84</f>
        <v>0</v>
      </c>
      <c r="AR84" s="86" t="s">
        <v>114</v>
      </c>
      <c r="AT84" s="86" t="s">
        <v>60</v>
      </c>
      <c r="AU84" s="86" t="s">
        <v>25</v>
      </c>
      <c r="AY84" s="7" t="s">
        <v>57</v>
      </c>
      <c r="BE84" s="87">
        <f t="shared" ref="BE84:BE93" si="4">IF(N84="základní",J84,0)</f>
        <v>0</v>
      </c>
      <c r="BF84" s="87">
        <f t="shared" ref="BF84:BF93" si="5">IF(N84="snížená",J84,0)</f>
        <v>0</v>
      </c>
      <c r="BG84" s="87">
        <f t="shared" ref="BG84:BG93" si="6">IF(N84="zákl. přenesená",J84,0)</f>
        <v>0</v>
      </c>
      <c r="BH84" s="87">
        <f t="shared" ref="BH84:BH93" si="7">IF(N84="sníž. přenesená",J84,0)</f>
        <v>0</v>
      </c>
      <c r="BI84" s="87">
        <f t="shared" ref="BI84:BI93" si="8">IF(N84="nulová",J84,0)</f>
        <v>0</v>
      </c>
      <c r="BJ84" s="7" t="s">
        <v>24</v>
      </c>
      <c r="BK84" s="87">
        <f t="shared" ref="BK84:BK93" si="9">ROUND(I84*H84,2)</f>
        <v>0</v>
      </c>
      <c r="BL84" s="7" t="s">
        <v>114</v>
      </c>
      <c r="BM84" s="86" t="s">
        <v>134</v>
      </c>
    </row>
    <row r="85" spans="2:65" s="1" customFormat="1" ht="24.2" customHeight="1" x14ac:dyDescent="0.2">
      <c r="B85" s="74"/>
      <c r="C85" s="88" t="s">
        <v>114</v>
      </c>
      <c r="D85" s="88" t="s">
        <v>120</v>
      </c>
      <c r="E85" s="89" t="s">
        <v>135</v>
      </c>
      <c r="F85" s="90" t="s">
        <v>136</v>
      </c>
      <c r="G85" s="91" t="s">
        <v>63</v>
      </c>
      <c r="H85" s="92">
        <v>56</v>
      </c>
      <c r="I85" s="116"/>
      <c r="J85" s="93">
        <f t="shared" si="0"/>
        <v>0</v>
      </c>
      <c r="K85" s="94"/>
      <c r="L85" s="95"/>
      <c r="M85" s="96" t="s">
        <v>0</v>
      </c>
      <c r="N85" s="97" t="s">
        <v>11</v>
      </c>
      <c r="P85" s="84">
        <f t="shared" si="1"/>
        <v>0</v>
      </c>
      <c r="Q85" s="84">
        <v>2.2000000000000001E-3</v>
      </c>
      <c r="R85" s="84">
        <f t="shared" si="2"/>
        <v>0.1232</v>
      </c>
      <c r="S85" s="84">
        <v>0</v>
      </c>
      <c r="T85" s="85">
        <f t="shared" si="3"/>
        <v>0</v>
      </c>
      <c r="AR85" s="86" t="s">
        <v>123</v>
      </c>
      <c r="AT85" s="86" t="s">
        <v>120</v>
      </c>
      <c r="AU85" s="86" t="s">
        <v>25</v>
      </c>
      <c r="AY85" s="7" t="s">
        <v>57</v>
      </c>
      <c r="BE85" s="87">
        <f t="shared" si="4"/>
        <v>0</v>
      </c>
      <c r="BF85" s="87">
        <f t="shared" si="5"/>
        <v>0</v>
      </c>
      <c r="BG85" s="87">
        <f t="shared" si="6"/>
        <v>0</v>
      </c>
      <c r="BH85" s="87">
        <f t="shared" si="7"/>
        <v>0</v>
      </c>
      <c r="BI85" s="87">
        <f t="shared" si="8"/>
        <v>0</v>
      </c>
      <c r="BJ85" s="7" t="s">
        <v>24</v>
      </c>
      <c r="BK85" s="87">
        <f t="shared" si="9"/>
        <v>0</v>
      </c>
      <c r="BL85" s="7" t="s">
        <v>114</v>
      </c>
      <c r="BM85" s="86" t="s">
        <v>137</v>
      </c>
    </row>
    <row r="86" spans="2:65" s="1" customFormat="1" ht="24.2" customHeight="1" x14ac:dyDescent="0.2">
      <c r="B86" s="74"/>
      <c r="C86" s="88" t="s">
        <v>138</v>
      </c>
      <c r="D86" s="88" t="s">
        <v>120</v>
      </c>
      <c r="E86" s="89" t="s">
        <v>139</v>
      </c>
      <c r="F86" s="90" t="s">
        <v>140</v>
      </c>
      <c r="G86" s="91" t="s">
        <v>63</v>
      </c>
      <c r="H86" s="92">
        <v>11</v>
      </c>
      <c r="I86" s="116"/>
      <c r="J86" s="93">
        <f t="shared" si="0"/>
        <v>0</v>
      </c>
      <c r="K86" s="94"/>
      <c r="L86" s="95"/>
      <c r="M86" s="96" t="s">
        <v>0</v>
      </c>
      <c r="N86" s="97" t="s">
        <v>11</v>
      </c>
      <c r="P86" s="84">
        <f t="shared" si="1"/>
        <v>0</v>
      </c>
      <c r="Q86" s="84">
        <v>2.2000000000000001E-3</v>
      </c>
      <c r="R86" s="84">
        <f t="shared" si="2"/>
        <v>2.4200000000000003E-2</v>
      </c>
      <c r="S86" s="84">
        <v>0</v>
      </c>
      <c r="T86" s="85">
        <f t="shared" si="3"/>
        <v>0</v>
      </c>
      <c r="AR86" s="86" t="s">
        <v>123</v>
      </c>
      <c r="AT86" s="86" t="s">
        <v>120</v>
      </c>
      <c r="AU86" s="86" t="s">
        <v>25</v>
      </c>
      <c r="AY86" s="7" t="s">
        <v>57</v>
      </c>
      <c r="BE86" s="87">
        <f t="shared" si="4"/>
        <v>0</v>
      </c>
      <c r="BF86" s="87">
        <f t="shared" si="5"/>
        <v>0</v>
      </c>
      <c r="BG86" s="87">
        <f t="shared" si="6"/>
        <v>0</v>
      </c>
      <c r="BH86" s="87">
        <f t="shared" si="7"/>
        <v>0</v>
      </c>
      <c r="BI86" s="87">
        <f t="shared" si="8"/>
        <v>0</v>
      </c>
      <c r="BJ86" s="7" t="s">
        <v>24</v>
      </c>
      <c r="BK86" s="87">
        <f t="shared" si="9"/>
        <v>0</v>
      </c>
      <c r="BL86" s="7" t="s">
        <v>114</v>
      </c>
      <c r="BM86" s="86" t="s">
        <v>141</v>
      </c>
    </row>
    <row r="87" spans="2:65" s="1" customFormat="1" ht="16.5" customHeight="1" x14ac:dyDescent="0.2">
      <c r="B87" s="74"/>
      <c r="C87" s="75" t="s">
        <v>142</v>
      </c>
      <c r="D87" s="75" t="s">
        <v>60</v>
      </c>
      <c r="E87" s="76" t="s">
        <v>143</v>
      </c>
      <c r="F87" s="77" t="s">
        <v>144</v>
      </c>
      <c r="G87" s="78" t="s">
        <v>63</v>
      </c>
      <c r="H87" s="79">
        <v>67</v>
      </c>
      <c r="I87" s="115"/>
      <c r="J87" s="80">
        <f t="shared" si="0"/>
        <v>0</v>
      </c>
      <c r="K87" s="81"/>
      <c r="L87" s="15"/>
      <c r="M87" s="82" t="s">
        <v>0</v>
      </c>
      <c r="N87" s="83" t="s">
        <v>11</v>
      </c>
      <c r="P87" s="84">
        <f t="shared" si="1"/>
        <v>0</v>
      </c>
      <c r="Q87" s="84">
        <v>0</v>
      </c>
      <c r="R87" s="84">
        <f t="shared" si="2"/>
        <v>0</v>
      </c>
      <c r="S87" s="84">
        <v>7.5000000000000002E-4</v>
      </c>
      <c r="T87" s="85">
        <f t="shared" si="3"/>
        <v>5.0250000000000003E-2</v>
      </c>
      <c r="AR87" s="86" t="s">
        <v>114</v>
      </c>
      <c r="AT87" s="86" t="s">
        <v>60</v>
      </c>
      <c r="AU87" s="86" t="s">
        <v>25</v>
      </c>
      <c r="AY87" s="7" t="s">
        <v>57</v>
      </c>
      <c r="BE87" s="87">
        <f t="shared" si="4"/>
        <v>0</v>
      </c>
      <c r="BF87" s="87">
        <f t="shared" si="5"/>
        <v>0</v>
      </c>
      <c r="BG87" s="87">
        <f t="shared" si="6"/>
        <v>0</v>
      </c>
      <c r="BH87" s="87">
        <f t="shared" si="7"/>
        <v>0</v>
      </c>
      <c r="BI87" s="87">
        <f t="shared" si="8"/>
        <v>0</v>
      </c>
      <c r="BJ87" s="7" t="s">
        <v>24</v>
      </c>
      <c r="BK87" s="87">
        <f t="shared" si="9"/>
        <v>0</v>
      </c>
      <c r="BL87" s="7" t="s">
        <v>114</v>
      </c>
      <c r="BM87" s="86" t="s">
        <v>145</v>
      </c>
    </row>
    <row r="88" spans="2:65" s="1" customFormat="1" ht="24.2" customHeight="1" x14ac:dyDescent="0.2">
      <c r="B88" s="74"/>
      <c r="C88" s="75" t="s">
        <v>146</v>
      </c>
      <c r="D88" s="75" t="s">
        <v>60</v>
      </c>
      <c r="E88" s="76" t="s">
        <v>147</v>
      </c>
      <c r="F88" s="77" t="s">
        <v>148</v>
      </c>
      <c r="G88" s="78" t="s">
        <v>63</v>
      </c>
      <c r="H88" s="79">
        <v>67</v>
      </c>
      <c r="I88" s="115"/>
      <c r="J88" s="80">
        <f t="shared" si="0"/>
        <v>0</v>
      </c>
      <c r="K88" s="81"/>
      <c r="L88" s="15"/>
      <c r="M88" s="82" t="s">
        <v>0</v>
      </c>
      <c r="N88" s="83" t="s">
        <v>11</v>
      </c>
      <c r="P88" s="84">
        <f t="shared" si="1"/>
        <v>0</v>
      </c>
      <c r="Q88" s="84">
        <v>4.6999999999999999E-4</v>
      </c>
      <c r="R88" s="84">
        <f t="shared" si="2"/>
        <v>3.1489999999999997E-2</v>
      </c>
      <c r="S88" s="84">
        <v>0</v>
      </c>
      <c r="T88" s="85">
        <f t="shared" si="3"/>
        <v>0</v>
      </c>
      <c r="AR88" s="86" t="s">
        <v>114</v>
      </c>
      <c r="AT88" s="86" t="s">
        <v>60</v>
      </c>
      <c r="AU88" s="86" t="s">
        <v>25</v>
      </c>
      <c r="AY88" s="7" t="s">
        <v>57</v>
      </c>
      <c r="BE88" s="87">
        <f t="shared" si="4"/>
        <v>0</v>
      </c>
      <c r="BF88" s="87">
        <f t="shared" si="5"/>
        <v>0</v>
      </c>
      <c r="BG88" s="87">
        <f t="shared" si="6"/>
        <v>0</v>
      </c>
      <c r="BH88" s="87">
        <f t="shared" si="7"/>
        <v>0</v>
      </c>
      <c r="BI88" s="87">
        <f t="shared" si="8"/>
        <v>0</v>
      </c>
      <c r="BJ88" s="7" t="s">
        <v>24</v>
      </c>
      <c r="BK88" s="87">
        <f t="shared" si="9"/>
        <v>0</v>
      </c>
      <c r="BL88" s="7" t="s">
        <v>114</v>
      </c>
      <c r="BM88" s="86" t="s">
        <v>149</v>
      </c>
    </row>
    <row r="89" spans="2:65" s="1" customFormat="1" ht="37.9" customHeight="1" x14ac:dyDescent="0.2">
      <c r="B89" s="74"/>
      <c r="C89" s="88" t="s">
        <v>150</v>
      </c>
      <c r="D89" s="88" t="s">
        <v>120</v>
      </c>
      <c r="E89" s="89" t="s">
        <v>151</v>
      </c>
      <c r="F89" s="90" t="s">
        <v>152</v>
      </c>
      <c r="G89" s="91" t="s">
        <v>63</v>
      </c>
      <c r="H89" s="92">
        <v>67</v>
      </c>
      <c r="I89" s="116"/>
      <c r="J89" s="93">
        <f t="shared" si="0"/>
        <v>0</v>
      </c>
      <c r="K89" s="94"/>
      <c r="L89" s="95"/>
      <c r="M89" s="96" t="s">
        <v>0</v>
      </c>
      <c r="N89" s="97" t="s">
        <v>11</v>
      </c>
      <c r="P89" s="84">
        <f t="shared" si="1"/>
        <v>0</v>
      </c>
      <c r="Q89" s="84">
        <v>2.1499999999999998E-2</v>
      </c>
      <c r="R89" s="84">
        <f t="shared" si="2"/>
        <v>1.4404999999999999</v>
      </c>
      <c r="S89" s="84">
        <v>0</v>
      </c>
      <c r="T89" s="85">
        <f t="shared" si="3"/>
        <v>0</v>
      </c>
      <c r="AR89" s="86" t="s">
        <v>123</v>
      </c>
      <c r="AT89" s="86" t="s">
        <v>120</v>
      </c>
      <c r="AU89" s="86" t="s">
        <v>25</v>
      </c>
      <c r="AY89" s="7" t="s">
        <v>57</v>
      </c>
      <c r="BE89" s="87">
        <f t="shared" si="4"/>
        <v>0</v>
      </c>
      <c r="BF89" s="87">
        <f t="shared" si="5"/>
        <v>0</v>
      </c>
      <c r="BG89" s="87">
        <f t="shared" si="6"/>
        <v>0</v>
      </c>
      <c r="BH89" s="87">
        <f t="shared" si="7"/>
        <v>0</v>
      </c>
      <c r="BI89" s="87">
        <f t="shared" si="8"/>
        <v>0</v>
      </c>
      <c r="BJ89" s="7" t="s">
        <v>24</v>
      </c>
      <c r="BK89" s="87">
        <f t="shared" si="9"/>
        <v>0</v>
      </c>
      <c r="BL89" s="7" t="s">
        <v>114</v>
      </c>
      <c r="BM89" s="86" t="s">
        <v>153</v>
      </c>
    </row>
    <row r="90" spans="2:65" s="1" customFormat="1" ht="24.2" customHeight="1" x14ac:dyDescent="0.2">
      <c r="B90" s="74"/>
      <c r="C90" s="75" t="s">
        <v>3</v>
      </c>
      <c r="D90" s="75" t="s">
        <v>60</v>
      </c>
      <c r="E90" s="76" t="s">
        <v>154</v>
      </c>
      <c r="F90" s="77" t="s">
        <v>155</v>
      </c>
      <c r="G90" s="78" t="s">
        <v>63</v>
      </c>
      <c r="H90" s="79">
        <v>67</v>
      </c>
      <c r="I90" s="115"/>
      <c r="J90" s="80">
        <f t="shared" si="0"/>
        <v>0</v>
      </c>
      <c r="K90" s="81"/>
      <c r="L90" s="15"/>
      <c r="M90" s="82" t="s">
        <v>0</v>
      </c>
      <c r="N90" s="83" t="s">
        <v>11</v>
      </c>
      <c r="P90" s="84">
        <f t="shared" si="1"/>
        <v>0</v>
      </c>
      <c r="Q90" s="84">
        <v>0</v>
      </c>
      <c r="R90" s="84">
        <f t="shared" si="2"/>
        <v>0</v>
      </c>
      <c r="S90" s="84">
        <v>2.4E-2</v>
      </c>
      <c r="T90" s="85">
        <f t="shared" si="3"/>
        <v>1.6080000000000001</v>
      </c>
      <c r="AR90" s="86" t="s">
        <v>114</v>
      </c>
      <c r="AT90" s="86" t="s">
        <v>60</v>
      </c>
      <c r="AU90" s="86" t="s">
        <v>25</v>
      </c>
      <c r="AY90" s="7" t="s">
        <v>57</v>
      </c>
      <c r="BE90" s="87">
        <f t="shared" si="4"/>
        <v>0</v>
      </c>
      <c r="BF90" s="87">
        <f t="shared" si="5"/>
        <v>0</v>
      </c>
      <c r="BG90" s="87">
        <f t="shared" si="6"/>
        <v>0</v>
      </c>
      <c r="BH90" s="87">
        <f t="shared" si="7"/>
        <v>0</v>
      </c>
      <c r="BI90" s="87">
        <f t="shared" si="8"/>
        <v>0</v>
      </c>
      <c r="BJ90" s="7" t="s">
        <v>24</v>
      </c>
      <c r="BK90" s="87">
        <f t="shared" si="9"/>
        <v>0</v>
      </c>
      <c r="BL90" s="7" t="s">
        <v>114</v>
      </c>
      <c r="BM90" s="86" t="s">
        <v>156</v>
      </c>
    </row>
    <row r="91" spans="2:65" s="1" customFormat="1" ht="24.2" customHeight="1" x14ac:dyDescent="0.2">
      <c r="B91" s="74"/>
      <c r="C91" s="75" t="s">
        <v>157</v>
      </c>
      <c r="D91" s="75" t="s">
        <v>60</v>
      </c>
      <c r="E91" s="76" t="s">
        <v>158</v>
      </c>
      <c r="F91" s="77" t="s">
        <v>159</v>
      </c>
      <c r="G91" s="78" t="s">
        <v>63</v>
      </c>
      <c r="H91" s="79">
        <v>67</v>
      </c>
      <c r="I91" s="115"/>
      <c r="J91" s="80">
        <f t="shared" si="0"/>
        <v>0</v>
      </c>
      <c r="K91" s="81"/>
      <c r="L91" s="15"/>
      <c r="M91" s="82" t="s">
        <v>0</v>
      </c>
      <c r="N91" s="83" t="s">
        <v>11</v>
      </c>
      <c r="P91" s="84">
        <f t="shared" si="1"/>
        <v>0</v>
      </c>
      <c r="Q91" s="84">
        <v>0</v>
      </c>
      <c r="R91" s="84">
        <f t="shared" si="2"/>
        <v>0</v>
      </c>
      <c r="S91" s="84">
        <v>0</v>
      </c>
      <c r="T91" s="85">
        <f t="shared" si="3"/>
        <v>0</v>
      </c>
      <c r="AR91" s="86" t="s">
        <v>114</v>
      </c>
      <c r="AT91" s="86" t="s">
        <v>60</v>
      </c>
      <c r="AU91" s="86" t="s">
        <v>25</v>
      </c>
      <c r="AY91" s="7" t="s">
        <v>57</v>
      </c>
      <c r="BE91" s="87">
        <f t="shared" si="4"/>
        <v>0</v>
      </c>
      <c r="BF91" s="87">
        <f t="shared" si="5"/>
        <v>0</v>
      </c>
      <c r="BG91" s="87">
        <f t="shared" si="6"/>
        <v>0</v>
      </c>
      <c r="BH91" s="87">
        <f t="shared" si="7"/>
        <v>0</v>
      </c>
      <c r="BI91" s="87">
        <f t="shared" si="8"/>
        <v>0</v>
      </c>
      <c r="BJ91" s="7" t="s">
        <v>24</v>
      </c>
      <c r="BK91" s="87">
        <f t="shared" si="9"/>
        <v>0</v>
      </c>
      <c r="BL91" s="7" t="s">
        <v>114</v>
      </c>
      <c r="BM91" s="86" t="s">
        <v>160</v>
      </c>
    </row>
    <row r="92" spans="2:65" s="1" customFormat="1" ht="21.75" customHeight="1" x14ac:dyDescent="0.2">
      <c r="B92" s="74"/>
      <c r="C92" s="88" t="s">
        <v>161</v>
      </c>
      <c r="D92" s="88" t="s">
        <v>120</v>
      </c>
      <c r="E92" s="89" t="s">
        <v>162</v>
      </c>
      <c r="F92" s="90" t="s">
        <v>163</v>
      </c>
      <c r="G92" s="91" t="s">
        <v>63</v>
      </c>
      <c r="H92" s="92">
        <v>67</v>
      </c>
      <c r="I92" s="116"/>
      <c r="J92" s="93">
        <f t="shared" si="0"/>
        <v>0</v>
      </c>
      <c r="K92" s="94"/>
      <c r="L92" s="95"/>
      <c r="M92" s="96" t="s">
        <v>0</v>
      </c>
      <c r="N92" s="97" t="s">
        <v>11</v>
      </c>
      <c r="P92" s="84">
        <f t="shared" si="1"/>
        <v>0</v>
      </c>
      <c r="Q92" s="84">
        <v>1.8500000000000001E-3</v>
      </c>
      <c r="R92" s="84">
        <f t="shared" si="2"/>
        <v>0.12395</v>
      </c>
      <c r="S92" s="84">
        <v>0</v>
      </c>
      <c r="T92" s="85">
        <f t="shared" si="3"/>
        <v>0</v>
      </c>
      <c r="AR92" s="86" t="s">
        <v>123</v>
      </c>
      <c r="AT92" s="86" t="s">
        <v>120</v>
      </c>
      <c r="AU92" s="86" t="s">
        <v>25</v>
      </c>
      <c r="AY92" s="7" t="s">
        <v>57</v>
      </c>
      <c r="BE92" s="87">
        <f t="shared" si="4"/>
        <v>0</v>
      </c>
      <c r="BF92" s="87">
        <f t="shared" si="5"/>
        <v>0</v>
      </c>
      <c r="BG92" s="87">
        <f t="shared" si="6"/>
        <v>0</v>
      </c>
      <c r="BH92" s="87">
        <f t="shared" si="7"/>
        <v>0</v>
      </c>
      <c r="BI92" s="87">
        <f t="shared" si="8"/>
        <v>0</v>
      </c>
      <c r="BJ92" s="7" t="s">
        <v>24</v>
      </c>
      <c r="BK92" s="87">
        <f t="shared" si="9"/>
        <v>0</v>
      </c>
      <c r="BL92" s="7" t="s">
        <v>114</v>
      </c>
      <c r="BM92" s="86" t="s">
        <v>164</v>
      </c>
    </row>
    <row r="93" spans="2:65" s="1" customFormat="1" ht="24.2" customHeight="1" x14ac:dyDescent="0.2">
      <c r="B93" s="74"/>
      <c r="C93" s="75" t="s">
        <v>165</v>
      </c>
      <c r="D93" s="75" t="s">
        <v>60</v>
      </c>
      <c r="E93" s="76" t="s">
        <v>166</v>
      </c>
      <c r="F93" s="77" t="s">
        <v>167</v>
      </c>
      <c r="G93" s="78" t="s">
        <v>88</v>
      </c>
      <c r="H93" s="79">
        <v>3.3450000000000002</v>
      </c>
      <c r="I93" s="115"/>
      <c r="J93" s="80">
        <f t="shared" si="0"/>
        <v>0</v>
      </c>
      <c r="K93" s="81"/>
      <c r="L93" s="15"/>
      <c r="M93" s="82" t="s">
        <v>0</v>
      </c>
      <c r="N93" s="83" t="s">
        <v>11</v>
      </c>
      <c r="P93" s="84">
        <f t="shared" si="1"/>
        <v>0</v>
      </c>
      <c r="Q93" s="84">
        <v>0</v>
      </c>
      <c r="R93" s="84">
        <f t="shared" si="2"/>
        <v>0</v>
      </c>
      <c r="S93" s="84">
        <v>0</v>
      </c>
      <c r="T93" s="85">
        <f t="shared" si="3"/>
        <v>0</v>
      </c>
      <c r="AR93" s="86" t="s">
        <v>114</v>
      </c>
      <c r="AT93" s="86" t="s">
        <v>60</v>
      </c>
      <c r="AU93" s="86" t="s">
        <v>25</v>
      </c>
      <c r="AY93" s="7" t="s">
        <v>57</v>
      </c>
      <c r="BE93" s="87">
        <f t="shared" si="4"/>
        <v>0</v>
      </c>
      <c r="BF93" s="87">
        <f t="shared" si="5"/>
        <v>0</v>
      </c>
      <c r="BG93" s="87">
        <f t="shared" si="6"/>
        <v>0</v>
      </c>
      <c r="BH93" s="87">
        <f t="shared" si="7"/>
        <v>0</v>
      </c>
      <c r="BI93" s="87">
        <f t="shared" si="8"/>
        <v>0</v>
      </c>
      <c r="BJ93" s="7" t="s">
        <v>24</v>
      </c>
      <c r="BK93" s="87">
        <f t="shared" si="9"/>
        <v>0</v>
      </c>
      <c r="BL93" s="7" t="s">
        <v>114</v>
      </c>
      <c r="BM93" s="86" t="s">
        <v>168</v>
      </c>
    </row>
    <row r="94" spans="2:65" s="6" customFormat="1" ht="22.9" customHeight="1" x14ac:dyDescent="0.2">
      <c r="B94" s="62"/>
      <c r="D94" s="63" t="s">
        <v>22</v>
      </c>
      <c r="E94" s="72" t="s">
        <v>169</v>
      </c>
      <c r="F94" s="72" t="s">
        <v>170</v>
      </c>
      <c r="I94" s="65"/>
      <c r="J94" s="73">
        <f>BK94</f>
        <v>0</v>
      </c>
      <c r="L94" s="62"/>
      <c r="M94" s="67"/>
      <c r="P94" s="68">
        <f>SUM(P95:P102)</f>
        <v>0</v>
      </c>
      <c r="R94" s="68">
        <f>SUM(R95:R102)</f>
        <v>0.114034</v>
      </c>
      <c r="T94" s="69">
        <f>SUM(T95:T102)</f>
        <v>1.480836E-2</v>
      </c>
      <c r="AR94" s="63" t="s">
        <v>25</v>
      </c>
      <c r="AT94" s="70" t="s">
        <v>22</v>
      </c>
      <c r="AU94" s="70" t="s">
        <v>24</v>
      </c>
      <c r="AY94" s="63" t="s">
        <v>57</v>
      </c>
      <c r="BK94" s="71">
        <f>SUM(BK95:BK102)</f>
        <v>0</v>
      </c>
    </row>
    <row r="95" spans="2:65" s="1" customFormat="1" ht="24.2" customHeight="1" x14ac:dyDescent="0.2">
      <c r="B95" s="74"/>
      <c r="C95" s="75" t="s">
        <v>171</v>
      </c>
      <c r="D95" s="75" t="s">
        <v>60</v>
      </c>
      <c r="E95" s="76" t="s">
        <v>172</v>
      </c>
      <c r="F95" s="77" t="s">
        <v>173</v>
      </c>
      <c r="G95" s="78" t="s">
        <v>68</v>
      </c>
      <c r="H95" s="79">
        <v>661.96</v>
      </c>
      <c r="I95" s="115"/>
      <c r="J95" s="80">
        <f t="shared" ref="J95:J102" si="10">ROUND(I95*H95,2)</f>
        <v>0</v>
      </c>
      <c r="K95" s="81"/>
      <c r="L95" s="15"/>
      <c r="M95" s="82" t="s">
        <v>0</v>
      </c>
      <c r="N95" s="83" t="s">
        <v>11</v>
      </c>
      <c r="P95" s="84">
        <f t="shared" ref="P95:P102" si="11">O95*H95</f>
        <v>0</v>
      </c>
      <c r="Q95" s="84">
        <v>0</v>
      </c>
      <c r="R95" s="84">
        <f t="shared" ref="R95:R102" si="12">Q95*H95</f>
        <v>0</v>
      </c>
      <c r="S95" s="84">
        <v>0</v>
      </c>
      <c r="T95" s="85">
        <f t="shared" ref="T95:T102" si="13">S95*H95</f>
        <v>0</v>
      </c>
      <c r="AR95" s="86" t="s">
        <v>114</v>
      </c>
      <c r="AT95" s="86" t="s">
        <v>60</v>
      </c>
      <c r="AU95" s="86" t="s">
        <v>25</v>
      </c>
      <c r="AY95" s="7" t="s">
        <v>57</v>
      </c>
      <c r="BE95" s="87">
        <f t="shared" ref="BE95:BE102" si="14">IF(N95="základní",J95,0)</f>
        <v>0</v>
      </c>
      <c r="BF95" s="87">
        <f t="shared" ref="BF95:BF102" si="15">IF(N95="snížená",J95,0)</f>
        <v>0</v>
      </c>
      <c r="BG95" s="87">
        <f t="shared" ref="BG95:BG102" si="16">IF(N95="zákl. přenesená",J95,0)</f>
        <v>0</v>
      </c>
      <c r="BH95" s="87">
        <f t="shared" ref="BH95:BH102" si="17">IF(N95="sníž. přenesená",J95,0)</f>
        <v>0</v>
      </c>
      <c r="BI95" s="87">
        <f t="shared" ref="BI95:BI102" si="18">IF(N95="nulová",J95,0)</f>
        <v>0</v>
      </c>
      <c r="BJ95" s="7" t="s">
        <v>24</v>
      </c>
      <c r="BK95" s="87">
        <f t="shared" ref="BK95:BK102" si="19">ROUND(I95*H95,2)</f>
        <v>0</v>
      </c>
      <c r="BL95" s="7" t="s">
        <v>114</v>
      </c>
      <c r="BM95" s="86" t="s">
        <v>174</v>
      </c>
    </row>
    <row r="96" spans="2:65" s="1" customFormat="1" ht="24.2" customHeight="1" x14ac:dyDescent="0.2">
      <c r="B96" s="74"/>
      <c r="C96" s="88" t="s">
        <v>175</v>
      </c>
      <c r="D96" s="88" t="s">
        <v>120</v>
      </c>
      <c r="E96" s="89" t="s">
        <v>176</v>
      </c>
      <c r="F96" s="90" t="s">
        <v>177</v>
      </c>
      <c r="G96" s="91" t="s">
        <v>68</v>
      </c>
      <c r="H96" s="92">
        <v>695.05799999999999</v>
      </c>
      <c r="I96" s="116"/>
      <c r="J96" s="93">
        <f t="shared" si="10"/>
        <v>0</v>
      </c>
      <c r="K96" s="94"/>
      <c r="L96" s="95"/>
      <c r="M96" s="96" t="s">
        <v>0</v>
      </c>
      <c r="N96" s="97" t="s">
        <v>11</v>
      </c>
      <c r="P96" s="84">
        <f t="shared" si="11"/>
        <v>0</v>
      </c>
      <c r="Q96" s="84">
        <v>0</v>
      </c>
      <c r="R96" s="84">
        <f t="shared" si="12"/>
        <v>0</v>
      </c>
      <c r="S96" s="84">
        <v>0</v>
      </c>
      <c r="T96" s="85">
        <f t="shared" si="13"/>
        <v>0</v>
      </c>
      <c r="AR96" s="86" t="s">
        <v>123</v>
      </c>
      <c r="AT96" s="86" t="s">
        <v>120</v>
      </c>
      <c r="AU96" s="86" t="s">
        <v>25</v>
      </c>
      <c r="AY96" s="7" t="s">
        <v>57</v>
      </c>
      <c r="BE96" s="87">
        <f t="shared" si="14"/>
        <v>0</v>
      </c>
      <c r="BF96" s="87">
        <f t="shared" si="15"/>
        <v>0</v>
      </c>
      <c r="BG96" s="87">
        <f t="shared" si="16"/>
        <v>0</v>
      </c>
      <c r="BH96" s="87">
        <f t="shared" si="17"/>
        <v>0</v>
      </c>
      <c r="BI96" s="87">
        <f t="shared" si="18"/>
        <v>0</v>
      </c>
      <c r="BJ96" s="7" t="s">
        <v>24</v>
      </c>
      <c r="BK96" s="87">
        <f t="shared" si="19"/>
        <v>0</v>
      </c>
      <c r="BL96" s="7" t="s">
        <v>114</v>
      </c>
      <c r="BM96" s="86" t="s">
        <v>178</v>
      </c>
    </row>
    <row r="97" spans="2:65" s="1" customFormat="1" ht="16.5" customHeight="1" x14ac:dyDescent="0.2">
      <c r="B97" s="74"/>
      <c r="C97" s="75" t="s">
        <v>179</v>
      </c>
      <c r="D97" s="75" t="s">
        <v>60</v>
      </c>
      <c r="E97" s="76" t="s">
        <v>180</v>
      </c>
      <c r="F97" s="77" t="s">
        <v>181</v>
      </c>
      <c r="G97" s="78" t="s">
        <v>75</v>
      </c>
      <c r="H97" s="79">
        <v>250</v>
      </c>
      <c r="I97" s="115"/>
      <c r="J97" s="80">
        <f t="shared" si="10"/>
        <v>0</v>
      </c>
      <c r="K97" s="81"/>
      <c r="L97" s="15"/>
      <c r="M97" s="82" t="s">
        <v>0</v>
      </c>
      <c r="N97" s="83" t="s">
        <v>11</v>
      </c>
      <c r="P97" s="84">
        <f t="shared" si="11"/>
        <v>0</v>
      </c>
      <c r="Q97" s="84">
        <v>0</v>
      </c>
      <c r="R97" s="84">
        <f t="shared" si="12"/>
        <v>0</v>
      </c>
      <c r="S97" s="84">
        <v>3.0000000000000001E-5</v>
      </c>
      <c r="T97" s="85">
        <f t="shared" si="13"/>
        <v>7.5000000000000006E-3</v>
      </c>
      <c r="AR97" s="86" t="s">
        <v>114</v>
      </c>
      <c r="AT97" s="86" t="s">
        <v>60</v>
      </c>
      <c r="AU97" s="86" t="s">
        <v>25</v>
      </c>
      <c r="AY97" s="7" t="s">
        <v>57</v>
      </c>
      <c r="BE97" s="87">
        <f t="shared" si="14"/>
        <v>0</v>
      </c>
      <c r="BF97" s="87">
        <f t="shared" si="15"/>
        <v>0</v>
      </c>
      <c r="BG97" s="87">
        <f t="shared" si="16"/>
        <v>0</v>
      </c>
      <c r="BH97" s="87">
        <f t="shared" si="17"/>
        <v>0</v>
      </c>
      <c r="BI97" s="87">
        <f t="shared" si="18"/>
        <v>0</v>
      </c>
      <c r="BJ97" s="7" t="s">
        <v>24</v>
      </c>
      <c r="BK97" s="87">
        <f t="shared" si="19"/>
        <v>0</v>
      </c>
      <c r="BL97" s="7" t="s">
        <v>114</v>
      </c>
      <c r="BM97" s="86" t="s">
        <v>182</v>
      </c>
    </row>
    <row r="98" spans="2:65" s="1" customFormat="1" ht="16.5" customHeight="1" x14ac:dyDescent="0.2">
      <c r="B98" s="74"/>
      <c r="C98" s="88" t="s">
        <v>183</v>
      </c>
      <c r="D98" s="88" t="s">
        <v>120</v>
      </c>
      <c r="E98" s="89" t="s">
        <v>184</v>
      </c>
      <c r="F98" s="90" t="s">
        <v>185</v>
      </c>
      <c r="G98" s="91" t="s">
        <v>75</v>
      </c>
      <c r="H98" s="92">
        <v>262.5</v>
      </c>
      <c r="I98" s="116"/>
      <c r="J98" s="93">
        <f t="shared" si="10"/>
        <v>0</v>
      </c>
      <c r="K98" s="94"/>
      <c r="L98" s="95"/>
      <c r="M98" s="96" t="s">
        <v>0</v>
      </c>
      <c r="N98" s="97" t="s">
        <v>11</v>
      </c>
      <c r="P98" s="84">
        <f t="shared" si="11"/>
        <v>0</v>
      </c>
      <c r="Q98" s="84">
        <v>0</v>
      </c>
      <c r="R98" s="84">
        <f t="shared" si="12"/>
        <v>0</v>
      </c>
      <c r="S98" s="84">
        <v>0</v>
      </c>
      <c r="T98" s="85">
        <f t="shared" si="13"/>
        <v>0</v>
      </c>
      <c r="AR98" s="86" t="s">
        <v>123</v>
      </c>
      <c r="AT98" s="86" t="s">
        <v>120</v>
      </c>
      <c r="AU98" s="86" t="s">
        <v>25</v>
      </c>
      <c r="AY98" s="7" t="s">
        <v>57</v>
      </c>
      <c r="BE98" s="87">
        <f t="shared" si="14"/>
        <v>0</v>
      </c>
      <c r="BF98" s="87">
        <f t="shared" si="15"/>
        <v>0</v>
      </c>
      <c r="BG98" s="87">
        <f t="shared" si="16"/>
        <v>0</v>
      </c>
      <c r="BH98" s="87">
        <f t="shared" si="17"/>
        <v>0</v>
      </c>
      <c r="BI98" s="87">
        <f t="shared" si="18"/>
        <v>0</v>
      </c>
      <c r="BJ98" s="7" t="s">
        <v>24</v>
      </c>
      <c r="BK98" s="87">
        <f t="shared" si="19"/>
        <v>0</v>
      </c>
      <c r="BL98" s="7" t="s">
        <v>114</v>
      </c>
      <c r="BM98" s="86" t="s">
        <v>186</v>
      </c>
    </row>
    <row r="99" spans="2:65" s="1" customFormat="1" ht="21.75" customHeight="1" x14ac:dyDescent="0.2">
      <c r="B99" s="74"/>
      <c r="C99" s="75" t="s">
        <v>187</v>
      </c>
      <c r="D99" s="75" t="s">
        <v>60</v>
      </c>
      <c r="E99" s="76" t="s">
        <v>188</v>
      </c>
      <c r="F99" s="77" t="s">
        <v>189</v>
      </c>
      <c r="G99" s="78" t="s">
        <v>75</v>
      </c>
      <c r="H99" s="79">
        <v>243.61199999999999</v>
      </c>
      <c r="I99" s="115"/>
      <c r="J99" s="80">
        <f t="shared" si="10"/>
        <v>0</v>
      </c>
      <c r="K99" s="81"/>
      <c r="L99" s="15"/>
      <c r="M99" s="82" t="s">
        <v>0</v>
      </c>
      <c r="N99" s="83" t="s">
        <v>11</v>
      </c>
      <c r="P99" s="84">
        <f t="shared" si="11"/>
        <v>0</v>
      </c>
      <c r="Q99" s="84">
        <v>0</v>
      </c>
      <c r="R99" s="84">
        <f t="shared" si="12"/>
        <v>0</v>
      </c>
      <c r="S99" s="84">
        <v>3.0000000000000001E-5</v>
      </c>
      <c r="T99" s="85">
        <f t="shared" si="13"/>
        <v>7.3083599999999999E-3</v>
      </c>
      <c r="AR99" s="86" t="s">
        <v>114</v>
      </c>
      <c r="AT99" s="86" t="s">
        <v>60</v>
      </c>
      <c r="AU99" s="86" t="s">
        <v>25</v>
      </c>
      <c r="AY99" s="7" t="s">
        <v>57</v>
      </c>
      <c r="BE99" s="87">
        <f t="shared" si="14"/>
        <v>0</v>
      </c>
      <c r="BF99" s="87">
        <f t="shared" si="15"/>
        <v>0</v>
      </c>
      <c r="BG99" s="87">
        <f t="shared" si="16"/>
        <v>0</v>
      </c>
      <c r="BH99" s="87">
        <f t="shared" si="17"/>
        <v>0</v>
      </c>
      <c r="BI99" s="87">
        <f t="shared" si="18"/>
        <v>0</v>
      </c>
      <c r="BJ99" s="7" t="s">
        <v>24</v>
      </c>
      <c r="BK99" s="87">
        <f t="shared" si="19"/>
        <v>0</v>
      </c>
      <c r="BL99" s="7" t="s">
        <v>114</v>
      </c>
      <c r="BM99" s="86" t="s">
        <v>190</v>
      </c>
    </row>
    <row r="100" spans="2:65" s="1" customFormat="1" ht="16.5" customHeight="1" x14ac:dyDescent="0.2">
      <c r="B100" s="74"/>
      <c r="C100" s="88" t="s">
        <v>191</v>
      </c>
      <c r="D100" s="88" t="s">
        <v>120</v>
      </c>
      <c r="E100" s="89" t="s">
        <v>184</v>
      </c>
      <c r="F100" s="90" t="s">
        <v>185</v>
      </c>
      <c r="G100" s="91" t="s">
        <v>75</v>
      </c>
      <c r="H100" s="92">
        <v>255.79300000000001</v>
      </c>
      <c r="I100" s="116"/>
      <c r="J100" s="93">
        <f t="shared" si="10"/>
        <v>0</v>
      </c>
      <c r="K100" s="94"/>
      <c r="L100" s="95"/>
      <c r="M100" s="96" t="s">
        <v>0</v>
      </c>
      <c r="N100" s="97" t="s">
        <v>11</v>
      </c>
      <c r="P100" s="84">
        <f t="shared" si="11"/>
        <v>0</v>
      </c>
      <c r="Q100" s="84">
        <v>0</v>
      </c>
      <c r="R100" s="84">
        <f t="shared" si="12"/>
        <v>0</v>
      </c>
      <c r="S100" s="84">
        <v>0</v>
      </c>
      <c r="T100" s="85">
        <f t="shared" si="13"/>
        <v>0</v>
      </c>
      <c r="AR100" s="86" t="s">
        <v>123</v>
      </c>
      <c r="AT100" s="86" t="s">
        <v>120</v>
      </c>
      <c r="AU100" s="86" t="s">
        <v>25</v>
      </c>
      <c r="AY100" s="7" t="s">
        <v>57</v>
      </c>
      <c r="BE100" s="87">
        <f t="shared" si="14"/>
        <v>0</v>
      </c>
      <c r="BF100" s="87">
        <f t="shared" si="15"/>
        <v>0</v>
      </c>
      <c r="BG100" s="87">
        <f t="shared" si="16"/>
        <v>0</v>
      </c>
      <c r="BH100" s="87">
        <f t="shared" si="17"/>
        <v>0</v>
      </c>
      <c r="BI100" s="87">
        <f t="shared" si="18"/>
        <v>0</v>
      </c>
      <c r="BJ100" s="7" t="s">
        <v>24</v>
      </c>
      <c r="BK100" s="87">
        <f t="shared" si="19"/>
        <v>0</v>
      </c>
      <c r="BL100" s="7" t="s">
        <v>114</v>
      </c>
      <c r="BM100" s="86" t="s">
        <v>192</v>
      </c>
    </row>
    <row r="101" spans="2:65" s="1" customFormat="1" ht="24.2" customHeight="1" x14ac:dyDescent="0.2">
      <c r="B101" s="74"/>
      <c r="C101" s="75" t="s">
        <v>193</v>
      </c>
      <c r="D101" s="75" t="s">
        <v>60</v>
      </c>
      <c r="E101" s="76" t="s">
        <v>194</v>
      </c>
      <c r="F101" s="77" t="s">
        <v>195</v>
      </c>
      <c r="G101" s="78" t="s">
        <v>75</v>
      </c>
      <c r="H101" s="79">
        <v>247.9</v>
      </c>
      <c r="I101" s="115"/>
      <c r="J101" s="80">
        <f t="shared" si="10"/>
        <v>0</v>
      </c>
      <c r="K101" s="81"/>
      <c r="L101" s="15"/>
      <c r="M101" s="82" t="s">
        <v>0</v>
      </c>
      <c r="N101" s="83" t="s">
        <v>11</v>
      </c>
      <c r="P101" s="84">
        <f t="shared" si="11"/>
        <v>0</v>
      </c>
      <c r="Q101" s="84">
        <v>2.0000000000000001E-4</v>
      </c>
      <c r="R101" s="84">
        <f t="shared" si="12"/>
        <v>4.9580000000000006E-2</v>
      </c>
      <c r="S101" s="84">
        <v>0</v>
      </c>
      <c r="T101" s="85">
        <f t="shared" si="13"/>
        <v>0</v>
      </c>
      <c r="AR101" s="86" t="s">
        <v>114</v>
      </c>
      <c r="AT101" s="86" t="s">
        <v>60</v>
      </c>
      <c r="AU101" s="86" t="s">
        <v>25</v>
      </c>
      <c r="AY101" s="7" t="s">
        <v>57</v>
      </c>
      <c r="BE101" s="87">
        <f t="shared" si="14"/>
        <v>0</v>
      </c>
      <c r="BF101" s="87">
        <f t="shared" si="15"/>
        <v>0</v>
      </c>
      <c r="BG101" s="87">
        <f t="shared" si="16"/>
        <v>0</v>
      </c>
      <c r="BH101" s="87">
        <f t="shared" si="17"/>
        <v>0</v>
      </c>
      <c r="BI101" s="87">
        <f t="shared" si="18"/>
        <v>0</v>
      </c>
      <c r="BJ101" s="7" t="s">
        <v>24</v>
      </c>
      <c r="BK101" s="87">
        <f t="shared" si="19"/>
        <v>0</v>
      </c>
      <c r="BL101" s="7" t="s">
        <v>114</v>
      </c>
      <c r="BM101" s="86" t="s">
        <v>196</v>
      </c>
    </row>
    <row r="102" spans="2:65" s="1" customFormat="1" ht="33" customHeight="1" x14ac:dyDescent="0.2">
      <c r="B102" s="74"/>
      <c r="C102" s="75" t="s">
        <v>123</v>
      </c>
      <c r="D102" s="75" t="s">
        <v>60</v>
      </c>
      <c r="E102" s="76" t="s">
        <v>197</v>
      </c>
      <c r="F102" s="77" t="s">
        <v>198</v>
      </c>
      <c r="G102" s="78" t="s">
        <v>75</v>
      </c>
      <c r="H102" s="79">
        <v>247.9</v>
      </c>
      <c r="I102" s="115"/>
      <c r="J102" s="80">
        <f t="shared" si="10"/>
        <v>0</v>
      </c>
      <c r="K102" s="81"/>
      <c r="L102" s="15"/>
      <c r="M102" s="82" t="s">
        <v>0</v>
      </c>
      <c r="N102" s="83" t="s">
        <v>11</v>
      </c>
      <c r="P102" s="84">
        <f t="shared" si="11"/>
        <v>0</v>
      </c>
      <c r="Q102" s="84">
        <v>2.5999999999999998E-4</v>
      </c>
      <c r="R102" s="84">
        <f t="shared" si="12"/>
        <v>6.4453999999999997E-2</v>
      </c>
      <c r="S102" s="84">
        <v>0</v>
      </c>
      <c r="T102" s="85">
        <f t="shared" si="13"/>
        <v>0</v>
      </c>
      <c r="AR102" s="86" t="s">
        <v>114</v>
      </c>
      <c r="AT102" s="86" t="s">
        <v>60</v>
      </c>
      <c r="AU102" s="86" t="s">
        <v>25</v>
      </c>
      <c r="AY102" s="7" t="s">
        <v>57</v>
      </c>
      <c r="BE102" s="87">
        <f t="shared" si="14"/>
        <v>0</v>
      </c>
      <c r="BF102" s="87">
        <f t="shared" si="15"/>
        <v>0</v>
      </c>
      <c r="BG102" s="87">
        <f t="shared" si="16"/>
        <v>0</v>
      </c>
      <c r="BH102" s="87">
        <f t="shared" si="17"/>
        <v>0</v>
      </c>
      <c r="BI102" s="87">
        <f t="shared" si="18"/>
        <v>0</v>
      </c>
      <c r="BJ102" s="7" t="s">
        <v>24</v>
      </c>
      <c r="BK102" s="87">
        <f t="shared" si="19"/>
        <v>0</v>
      </c>
      <c r="BL102" s="7" t="s">
        <v>114</v>
      </c>
      <c r="BM102" s="86" t="s">
        <v>199</v>
      </c>
    </row>
    <row r="103" spans="2:65" s="6" customFormat="1" ht="25.9" customHeight="1" x14ac:dyDescent="0.2">
      <c r="B103" s="62"/>
      <c r="D103" s="63" t="s">
        <v>22</v>
      </c>
      <c r="E103" s="64" t="s">
        <v>200</v>
      </c>
      <c r="F103" s="64" t="s">
        <v>201</v>
      </c>
      <c r="I103" s="65"/>
      <c r="J103" s="66">
        <f>BK103</f>
        <v>0</v>
      </c>
      <c r="L103" s="62"/>
      <c r="M103" s="67"/>
      <c r="P103" s="68">
        <f>P104+P106+P108</f>
        <v>0</v>
      </c>
      <c r="R103" s="68">
        <f>R104+R106+R108</f>
        <v>0</v>
      </c>
      <c r="T103" s="69">
        <f>T104+T106+T108</f>
        <v>0</v>
      </c>
      <c r="AR103" s="63" t="s">
        <v>80</v>
      </c>
      <c r="AT103" s="70" t="s">
        <v>22</v>
      </c>
      <c r="AU103" s="70" t="s">
        <v>23</v>
      </c>
      <c r="AY103" s="63" t="s">
        <v>57</v>
      </c>
      <c r="BK103" s="71">
        <f>BK104+BK106+BK108</f>
        <v>0</v>
      </c>
    </row>
    <row r="104" spans="2:65" s="6" customFormat="1" ht="22.9" customHeight="1" x14ac:dyDescent="0.2">
      <c r="B104" s="62"/>
      <c r="D104" s="63" t="s">
        <v>22</v>
      </c>
      <c r="E104" s="72" t="s">
        <v>202</v>
      </c>
      <c r="F104" s="72" t="s">
        <v>203</v>
      </c>
      <c r="I104" s="65"/>
      <c r="J104" s="73">
        <f>BK104</f>
        <v>0</v>
      </c>
      <c r="L104" s="62"/>
      <c r="M104" s="67"/>
      <c r="P104" s="68">
        <f>P105</f>
        <v>0</v>
      </c>
      <c r="R104" s="68">
        <f>R105</f>
        <v>0</v>
      </c>
      <c r="T104" s="69">
        <f>T105</f>
        <v>0</v>
      </c>
      <c r="AR104" s="63" t="s">
        <v>80</v>
      </c>
      <c r="AT104" s="70" t="s">
        <v>22</v>
      </c>
      <c r="AU104" s="70" t="s">
        <v>24</v>
      </c>
      <c r="AY104" s="63" t="s">
        <v>57</v>
      </c>
      <c r="BK104" s="71">
        <f>BK105</f>
        <v>0</v>
      </c>
    </row>
    <row r="105" spans="2:65" s="1" customFormat="1" ht="16.5" customHeight="1" x14ac:dyDescent="0.2">
      <c r="B105" s="74"/>
      <c r="C105" s="75" t="s">
        <v>204</v>
      </c>
      <c r="D105" s="75" t="s">
        <v>60</v>
      </c>
      <c r="E105" s="76" t="s">
        <v>205</v>
      </c>
      <c r="F105" s="77" t="s">
        <v>206</v>
      </c>
      <c r="G105" s="78" t="s">
        <v>207</v>
      </c>
      <c r="H105" s="79">
        <v>1</v>
      </c>
      <c r="I105" s="115"/>
      <c r="J105" s="80">
        <f>ROUND(I105*H105,2)</f>
        <v>0</v>
      </c>
      <c r="K105" s="81"/>
      <c r="L105" s="15"/>
      <c r="M105" s="82" t="s">
        <v>0</v>
      </c>
      <c r="N105" s="83" t="s">
        <v>11</v>
      </c>
      <c r="P105" s="84">
        <f>O105*H105</f>
        <v>0</v>
      </c>
      <c r="Q105" s="84">
        <v>0</v>
      </c>
      <c r="R105" s="84">
        <f>Q105*H105</f>
        <v>0</v>
      </c>
      <c r="S105" s="84">
        <v>0</v>
      </c>
      <c r="T105" s="85">
        <f>S105*H105</f>
        <v>0</v>
      </c>
      <c r="AR105" s="86" t="s">
        <v>208</v>
      </c>
      <c r="AT105" s="86" t="s">
        <v>60</v>
      </c>
      <c r="AU105" s="86" t="s">
        <v>25</v>
      </c>
      <c r="AY105" s="7" t="s">
        <v>57</v>
      </c>
      <c r="BE105" s="87">
        <f>IF(N105="základní",J105,0)</f>
        <v>0</v>
      </c>
      <c r="BF105" s="87">
        <f>IF(N105="snížená",J105,0)</f>
        <v>0</v>
      </c>
      <c r="BG105" s="87">
        <f>IF(N105="zákl. přenesená",J105,0)</f>
        <v>0</v>
      </c>
      <c r="BH105" s="87">
        <f>IF(N105="sníž. přenesená",J105,0)</f>
        <v>0</v>
      </c>
      <c r="BI105" s="87">
        <f>IF(N105="nulová",J105,0)</f>
        <v>0</v>
      </c>
      <c r="BJ105" s="7" t="s">
        <v>24</v>
      </c>
      <c r="BK105" s="87">
        <f>ROUND(I105*H105,2)</f>
        <v>0</v>
      </c>
      <c r="BL105" s="7" t="s">
        <v>208</v>
      </c>
      <c r="BM105" s="86" t="s">
        <v>209</v>
      </c>
    </row>
    <row r="106" spans="2:65" s="6" customFormat="1" ht="22.9" customHeight="1" x14ac:dyDescent="0.2">
      <c r="B106" s="62"/>
      <c r="D106" s="63" t="s">
        <v>22</v>
      </c>
      <c r="E106" s="72" t="s">
        <v>210</v>
      </c>
      <c r="F106" s="72" t="s">
        <v>211</v>
      </c>
      <c r="I106" s="65"/>
      <c r="J106" s="73">
        <f>BK106</f>
        <v>0</v>
      </c>
      <c r="L106" s="62"/>
      <c r="M106" s="67"/>
      <c r="P106" s="68">
        <f>P107</f>
        <v>0</v>
      </c>
      <c r="R106" s="68">
        <f>R107</f>
        <v>0</v>
      </c>
      <c r="T106" s="69">
        <f>T107</f>
        <v>0</v>
      </c>
      <c r="AR106" s="63" t="s">
        <v>80</v>
      </c>
      <c r="AT106" s="70" t="s">
        <v>22</v>
      </c>
      <c r="AU106" s="70" t="s">
        <v>24</v>
      </c>
      <c r="AY106" s="63" t="s">
        <v>57</v>
      </c>
      <c r="BK106" s="71">
        <f>BK107</f>
        <v>0</v>
      </c>
    </row>
    <row r="107" spans="2:65" s="1" customFormat="1" ht="16.5" customHeight="1" x14ac:dyDescent="0.2">
      <c r="B107" s="74"/>
      <c r="C107" s="75" t="s">
        <v>212</v>
      </c>
      <c r="D107" s="75" t="s">
        <v>60</v>
      </c>
      <c r="E107" s="76" t="s">
        <v>213</v>
      </c>
      <c r="F107" s="77" t="s">
        <v>214</v>
      </c>
      <c r="G107" s="78" t="s">
        <v>207</v>
      </c>
      <c r="H107" s="79">
        <v>1</v>
      </c>
      <c r="I107" s="115"/>
      <c r="J107" s="80">
        <f>ROUND(I107*H107,2)</f>
        <v>0</v>
      </c>
      <c r="K107" s="81"/>
      <c r="L107" s="15"/>
      <c r="M107" s="82" t="s">
        <v>0</v>
      </c>
      <c r="N107" s="83" t="s">
        <v>11</v>
      </c>
      <c r="P107" s="84">
        <f>O107*H107</f>
        <v>0</v>
      </c>
      <c r="Q107" s="84">
        <v>0</v>
      </c>
      <c r="R107" s="84">
        <f>Q107*H107</f>
        <v>0</v>
      </c>
      <c r="S107" s="84">
        <v>0</v>
      </c>
      <c r="T107" s="85">
        <f>S107*H107</f>
        <v>0</v>
      </c>
      <c r="AR107" s="86" t="s">
        <v>208</v>
      </c>
      <c r="AT107" s="86" t="s">
        <v>60</v>
      </c>
      <c r="AU107" s="86" t="s">
        <v>25</v>
      </c>
      <c r="AY107" s="7" t="s">
        <v>57</v>
      </c>
      <c r="BE107" s="87">
        <f>IF(N107="základní",J107,0)</f>
        <v>0</v>
      </c>
      <c r="BF107" s="87">
        <f>IF(N107="snížená",J107,0)</f>
        <v>0</v>
      </c>
      <c r="BG107" s="87">
        <f>IF(N107="zákl. přenesená",J107,0)</f>
        <v>0</v>
      </c>
      <c r="BH107" s="87">
        <f>IF(N107="sníž. přenesená",J107,0)</f>
        <v>0</v>
      </c>
      <c r="BI107" s="87">
        <f>IF(N107="nulová",J107,0)</f>
        <v>0</v>
      </c>
      <c r="BJ107" s="7" t="s">
        <v>24</v>
      </c>
      <c r="BK107" s="87">
        <f>ROUND(I107*H107,2)</f>
        <v>0</v>
      </c>
      <c r="BL107" s="7" t="s">
        <v>208</v>
      </c>
      <c r="BM107" s="86" t="s">
        <v>215</v>
      </c>
    </row>
    <row r="108" spans="2:65" s="6" customFormat="1" ht="22.9" customHeight="1" x14ac:dyDescent="0.2">
      <c r="B108" s="62"/>
      <c r="D108" s="63" t="s">
        <v>22</v>
      </c>
      <c r="E108" s="72" t="s">
        <v>216</v>
      </c>
      <c r="F108" s="72" t="s">
        <v>217</v>
      </c>
      <c r="I108" s="65"/>
      <c r="J108" s="73">
        <f>BK108</f>
        <v>0</v>
      </c>
      <c r="L108" s="62"/>
      <c r="M108" s="67"/>
      <c r="P108" s="68">
        <f>P109</f>
        <v>0</v>
      </c>
      <c r="R108" s="68">
        <f>R109</f>
        <v>0</v>
      </c>
      <c r="T108" s="69">
        <f>T109</f>
        <v>0</v>
      </c>
      <c r="AR108" s="63" t="s">
        <v>80</v>
      </c>
      <c r="AT108" s="70" t="s">
        <v>22</v>
      </c>
      <c r="AU108" s="70" t="s">
        <v>24</v>
      </c>
      <c r="AY108" s="63" t="s">
        <v>57</v>
      </c>
      <c r="BK108" s="71">
        <f>BK109</f>
        <v>0</v>
      </c>
    </row>
    <row r="109" spans="2:65" s="1" customFormat="1" ht="16.5" customHeight="1" x14ac:dyDescent="0.2">
      <c r="B109" s="74"/>
      <c r="C109" s="75" t="s">
        <v>218</v>
      </c>
      <c r="D109" s="75" t="s">
        <v>60</v>
      </c>
      <c r="E109" s="76" t="s">
        <v>219</v>
      </c>
      <c r="F109" s="77" t="s">
        <v>220</v>
      </c>
      <c r="G109" s="78" t="s">
        <v>207</v>
      </c>
      <c r="H109" s="79">
        <v>1</v>
      </c>
      <c r="I109" s="115"/>
      <c r="J109" s="80">
        <f>ROUND(I109*H109,2)</f>
        <v>0</v>
      </c>
      <c r="K109" s="81"/>
      <c r="L109" s="15"/>
      <c r="M109" s="102" t="s">
        <v>0</v>
      </c>
      <c r="N109" s="103" t="s">
        <v>11</v>
      </c>
      <c r="O109" s="104"/>
      <c r="P109" s="105">
        <f>O109*H109</f>
        <v>0</v>
      </c>
      <c r="Q109" s="105">
        <v>0</v>
      </c>
      <c r="R109" s="105">
        <f>Q109*H109</f>
        <v>0</v>
      </c>
      <c r="S109" s="105">
        <v>0</v>
      </c>
      <c r="T109" s="106">
        <f>S109*H109</f>
        <v>0</v>
      </c>
      <c r="AR109" s="86" t="s">
        <v>208</v>
      </c>
      <c r="AT109" s="86" t="s">
        <v>60</v>
      </c>
      <c r="AU109" s="86" t="s">
        <v>25</v>
      </c>
      <c r="AY109" s="7" t="s">
        <v>57</v>
      </c>
      <c r="BE109" s="87">
        <f>IF(N109="základní",J109,0)</f>
        <v>0</v>
      </c>
      <c r="BF109" s="87">
        <f>IF(N109="snížená",J109,0)</f>
        <v>0</v>
      </c>
      <c r="BG109" s="87">
        <f>IF(N109="zákl. přenesená",J109,0)</f>
        <v>0</v>
      </c>
      <c r="BH109" s="87">
        <f>IF(N109="sníž. přenesená",J109,0)</f>
        <v>0</v>
      </c>
      <c r="BI109" s="87">
        <f>IF(N109="nulová",J109,0)</f>
        <v>0</v>
      </c>
      <c r="BJ109" s="7" t="s">
        <v>24</v>
      </c>
      <c r="BK109" s="87">
        <f>ROUND(I109*H109,2)</f>
        <v>0</v>
      </c>
      <c r="BL109" s="7" t="s">
        <v>208</v>
      </c>
      <c r="BM109" s="86" t="s">
        <v>221</v>
      </c>
    </row>
    <row r="110" spans="2:65" s="1" customFormat="1" ht="6.95" customHeight="1" x14ac:dyDescent="0.2"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5"/>
    </row>
    <row r="112" spans="2:65" ht="66.75" customHeight="1" x14ac:dyDescent="0.2">
      <c r="B112" s="111"/>
      <c r="C112" s="111"/>
      <c r="D112" s="111"/>
      <c r="E112" s="111"/>
      <c r="F112" s="111"/>
    </row>
  </sheetData>
  <autoFilter ref="C59:K109"/>
  <mergeCells count="5">
    <mergeCell ref="B112:F112"/>
    <mergeCell ref="E56:H56"/>
    <mergeCell ref="E7:H7"/>
    <mergeCell ref="E8:H8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Položkový rozpočet</vt:lpstr>
      <vt:lpstr>'Položkový rozpočet'!Názvy_tisku</vt:lpstr>
      <vt:lpstr>'Položkový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TOMASNTB\HP</dc:creator>
  <cp:lastModifiedBy>Prokop Lukáš</cp:lastModifiedBy>
  <dcterms:created xsi:type="dcterms:W3CDTF">2024-03-25T13:30:18Z</dcterms:created>
  <dcterms:modified xsi:type="dcterms:W3CDTF">2024-03-26T15:12:11Z</dcterms:modified>
</cp:coreProperties>
</file>