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izovice - svoz odpadu\"/>
    </mc:Choice>
  </mc:AlternateContent>
  <workbookProtection workbookAlgorithmName="SHA-512" workbookHashValue="hw9dy5T9ez3PhKFJRy0UcfCQWU3qvibWkBfe69E9pYY01ubq7V6YOjOuhrXmUI3/TjiPyxiGfwP8jBHHBXCFDg==" workbookSaltValue="bTwEVVwknMi7OxnUwF40jw==" workbookSpinCount="100000" lockStructure="1"/>
  <bookViews>
    <workbookView xWindow="0" yWindow="0" windowWidth="28800" windowHeight="12300" activeTab="3"/>
  </bookViews>
  <sheets>
    <sheet name="souhrnný list" sheetId="3" r:id="rId1"/>
    <sheet name="odpady - obec" sheetId="2" r:id="rId2"/>
    <sheet name="odpady sběrný dvůr" sheetId="1" r:id="rId3"/>
    <sheet name="další služb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16" i="4" l="1"/>
  <c r="G24" i="1" l="1"/>
  <c r="G23" i="1"/>
  <c r="E12" i="2"/>
  <c r="E11" i="2"/>
  <c r="G35" i="2" l="1"/>
  <c r="G34" i="2"/>
  <c r="G33" i="2"/>
  <c r="G32" i="2"/>
  <c r="G36" i="2" l="1"/>
  <c r="B9" i="3" s="1"/>
  <c r="G21" i="1"/>
  <c r="G24" i="2"/>
  <c r="G25" i="2"/>
  <c r="G27" i="2"/>
  <c r="G22" i="4" l="1"/>
  <c r="G23" i="4"/>
  <c r="G21" i="4"/>
  <c r="G8" i="4"/>
  <c r="G9" i="4"/>
  <c r="G10" i="4"/>
  <c r="G11" i="4"/>
  <c r="G12" i="4"/>
  <c r="G13" i="4"/>
  <c r="G14" i="4"/>
  <c r="G15" i="4"/>
  <c r="G7" i="4"/>
  <c r="G33" i="1"/>
  <c r="G34" i="1"/>
  <c r="G35" i="1"/>
  <c r="G38" i="1"/>
  <c r="G39" i="1"/>
  <c r="G40" i="1"/>
  <c r="G41" i="1"/>
  <c r="G31" i="1"/>
  <c r="G50" i="1"/>
  <c r="G51" i="1"/>
  <c r="G52" i="1"/>
  <c r="G53" i="1"/>
  <c r="G54" i="1"/>
  <c r="G32" i="1"/>
  <c r="G36" i="1"/>
  <c r="G37" i="1"/>
  <c r="G55" i="1"/>
  <c r="G56" i="1"/>
  <c r="G57" i="1"/>
  <c r="G58" i="1"/>
  <c r="G59" i="1"/>
  <c r="G60" i="1"/>
  <c r="G61" i="1"/>
  <c r="G15" i="1"/>
  <c r="G16" i="1"/>
  <c r="G17" i="1"/>
  <c r="G18" i="1"/>
  <c r="G19" i="1"/>
  <c r="G20" i="1"/>
  <c r="G22" i="1"/>
  <c r="G7" i="1"/>
  <c r="G10" i="2"/>
  <c r="G17" i="4" l="1"/>
  <c r="B14" i="3" s="1"/>
  <c r="G24" i="4"/>
  <c r="B15" i="3" s="1"/>
  <c r="G42" i="1"/>
  <c r="B12" i="3" s="1"/>
  <c r="E23" i="2"/>
  <c r="G23" i="2" s="1"/>
  <c r="E22" i="2"/>
  <c r="E21" i="2"/>
  <c r="G21" i="2" s="1"/>
  <c r="E20" i="2"/>
  <c r="E7" i="2"/>
  <c r="E8" i="2"/>
  <c r="G8" i="2" s="1"/>
  <c r="G22" i="2" l="1"/>
  <c r="G20" i="2" l="1"/>
  <c r="G19" i="2"/>
  <c r="G18" i="2"/>
  <c r="G17" i="2"/>
  <c r="G12" i="2"/>
  <c r="G11" i="2"/>
  <c r="G9" i="2"/>
  <c r="G7" i="2"/>
  <c r="G28" i="2" l="1"/>
  <c r="B8" i="3" s="1"/>
  <c r="G14" i="2"/>
  <c r="B7" i="3" s="1"/>
  <c r="G49" i="1"/>
  <c r="G48" i="1"/>
  <c r="G62" i="1" l="1"/>
  <c r="B13" i="3" s="1"/>
  <c r="G14" i="1"/>
  <c r="G25" i="1" l="1"/>
  <c r="B11" i="3" s="1"/>
  <c r="G9" i="1"/>
  <c r="G8" i="1"/>
  <c r="G11" i="1" l="1"/>
  <c r="B10" i="3" s="1"/>
  <c r="B16" i="3" s="1"/>
</calcChain>
</file>

<file path=xl/sharedStrings.xml><?xml version="1.0" encoding="utf-8"?>
<sst xmlns="http://schemas.openxmlformats.org/spreadsheetml/2006/main" count="300" uniqueCount="167">
  <si>
    <t xml:space="preserve">Ceník služeb - položkový rozpočet </t>
  </si>
  <si>
    <t>četnost svozů</t>
  </si>
  <si>
    <t>Měrná jednotka</t>
  </si>
  <si>
    <t>předpokládaný počet jednotek za 12 měsíců</t>
  </si>
  <si>
    <t>Jednotková cena bez DPH v Kč</t>
  </si>
  <si>
    <t>Celková cena bez DPH /12 rok</t>
  </si>
  <si>
    <t>ks</t>
  </si>
  <si>
    <t>Náklady na uložení a likvidaci jedné tuny směsného odpadu (200301) v zařízení na odstranění odpadu bez poplatku na ukládání odpadu dle zákona č. 541/2020 sb. v platném znění</t>
  </si>
  <si>
    <t>t</t>
  </si>
  <si>
    <t>předpokládaný počet obsloužených nádob za 12 měsíců</t>
  </si>
  <si>
    <t>1xměsíčně</t>
  </si>
  <si>
    <t>kód druhu odpadu</t>
  </si>
  <si>
    <t>název druhu odpadu</t>
  </si>
  <si>
    <t>kateg. opadu</t>
  </si>
  <si>
    <t>N</t>
  </si>
  <si>
    <t>O</t>
  </si>
  <si>
    <t>200113</t>
  </si>
  <si>
    <t>Rozpouštědla</t>
  </si>
  <si>
    <t>200127</t>
  </si>
  <si>
    <t>200138</t>
  </si>
  <si>
    <t>200307</t>
  </si>
  <si>
    <t>"Svoz odpadu ve městě Vizovice"</t>
  </si>
  <si>
    <t>Účastník (poskytovatel):</t>
  </si>
  <si>
    <t xml:space="preserve">1x týdně </t>
  </si>
  <si>
    <t>1x za 14 dní</t>
  </si>
  <si>
    <t>1x týdně</t>
  </si>
  <si>
    <t>2x týdně</t>
  </si>
  <si>
    <t>1x měsíčně</t>
  </si>
  <si>
    <t>předpokládaný objem za 12 měsíců (t)</t>
  </si>
  <si>
    <t>080318</t>
  </si>
  <si>
    <t>Odpadní tiskařský toner neuvedený pod číslem 08 03 17</t>
  </si>
  <si>
    <t>150111</t>
  </si>
  <si>
    <t>Kovové obaly obsahující nebezpečnou výplňovou hmotu (např. azbest) včetně prázdných tlakových nádob</t>
  </si>
  <si>
    <t>150202</t>
  </si>
  <si>
    <t>Absorpční činidla, filtrační materiály (včetně olejových filtrů jinak blíže neurčených), čisticí tkaniny a ochranné oděvy znečištěné nebezpečnými látkami</t>
  </si>
  <si>
    <t>160103</t>
  </si>
  <si>
    <t>Pneumatiky</t>
  </si>
  <si>
    <t>160114</t>
  </si>
  <si>
    <t>Nemrznoucí kapaliny obsahující nebezpečné látky</t>
  </si>
  <si>
    <t>160506</t>
  </si>
  <si>
    <t>Laboratorní chemikálie a jejich směsi, které jsou nebo obsahují nebezpečné látky</t>
  </si>
  <si>
    <t>170107</t>
  </si>
  <si>
    <t>170405</t>
  </si>
  <si>
    <t>Železo a ocel</t>
  </si>
  <si>
    <t>170605</t>
  </si>
  <si>
    <t>170904</t>
  </si>
  <si>
    <t>200114</t>
  </si>
  <si>
    <t>Kyseliny</t>
  </si>
  <si>
    <t>200119</t>
  </si>
  <si>
    <t>Pesticidy</t>
  </si>
  <si>
    <t>200126</t>
  </si>
  <si>
    <t>Olej a tuk neuvedený pod číslem 20 01 25</t>
  </si>
  <si>
    <t>Barvy, tiskařské barvy, lepidla a pryskyřice obsahující nebezpečné látky</t>
  </si>
  <si>
    <t>200129</t>
  </si>
  <si>
    <t>Detergenty obsahující nebezpečné látky</t>
  </si>
  <si>
    <t>Objemný odpad</t>
  </si>
  <si>
    <t>Obaly obsahující zbytky nebezpečných látek nebo obaly těmito látkami znečištěné</t>
  </si>
  <si>
    <t>150110</t>
  </si>
  <si>
    <t xml:space="preserve">1x za 14 dní </t>
  </si>
  <si>
    <t>cena za výsyp kontejnerů se směsným komunálním odpadem o objemu 5 000 litrů včetně nákladů na dopravu komunálního odpadu do zařízení na odstranění odpadu (předpokládaný počet obsloužených sběrných nádob na svoz 2 ks) umístěných  u hřbitova</t>
  </si>
  <si>
    <t>Sběrný dvůr</t>
  </si>
  <si>
    <t xml:space="preserve">cena za výsyp kontejnerů se směsným komunálním odpadem o objemu 5 000 litrů včetně nákladů na dopravu komunálního odpadu do zařízení na odstranění odpadu (předpokládaný počet obsloužených sběrných nádob na svoz 2 ks) umístěných ve sběrném dvoře </t>
  </si>
  <si>
    <t>200101</t>
  </si>
  <si>
    <t>Papír a lepenka</t>
  </si>
  <si>
    <t>200102</t>
  </si>
  <si>
    <t>Sklo</t>
  </si>
  <si>
    <t>200139</t>
  </si>
  <si>
    <t>Plasty</t>
  </si>
  <si>
    <t>1 x měsíčně</t>
  </si>
  <si>
    <t>Město Vizovice</t>
  </si>
  <si>
    <t>200140</t>
  </si>
  <si>
    <t>Kovy</t>
  </si>
  <si>
    <t>200201</t>
  </si>
  <si>
    <t>cena za výsyp sběrné nádoby se směsným komunálním odpadem o objemu 110 a 120  včetně nákladů  na dopravu komunálního odpadu do zařízení na odstranění odpadu (předpokládaný počet obsloužených sběrných nádob na svoz 744 ks)</t>
  </si>
  <si>
    <t>cena za výsyp sběrné nádoby se směsným komunálním odpadem o objemu 240 litrů včetně nákladů  na dopravu komunálního odpadu do zařízení na odstranění odpadu (předpokládaný počet obsloužených sběrných nádob na svoz 200 ks)</t>
  </si>
  <si>
    <t>cena za výsyp sběrné nádoby s papírem o objemu 240 litrů od jednotlivých domácností v rámci obce včetně využití odpadu a dopravy (předpokládaný počet obsloužených sběrných nádob 275 ks)</t>
  </si>
  <si>
    <t>8 x ročně (duben - listopad)</t>
  </si>
  <si>
    <t>Pronájem odpadových nádob</t>
  </si>
  <si>
    <t>umístění</t>
  </si>
  <si>
    <t>sběrný dvůr</t>
  </si>
  <si>
    <t>obec</t>
  </si>
  <si>
    <t>hřbitov</t>
  </si>
  <si>
    <t xml:space="preserve">předpokládaný počet jednotek </t>
  </si>
  <si>
    <t xml:space="preserve">Celková cena bez DPH </t>
  </si>
  <si>
    <t>CENA CELKEM za pronájem sběrných nádob / 12 měsíců</t>
  </si>
  <si>
    <t>sběrná nádoba na plast 5000 litrů</t>
  </si>
  <si>
    <t>sběrná nádoba na papír 5000 litrů</t>
  </si>
  <si>
    <t>sběrná nádoba na směsný komunální odpad 5000 litrů</t>
  </si>
  <si>
    <t xml:space="preserve">sběrná nádoba na směsný komunální odpad 1100 litrů </t>
  </si>
  <si>
    <t>sběrná nádoba na plasty 1100 litrů</t>
  </si>
  <si>
    <t>sběrná nádoba na papír 1100 litrů</t>
  </si>
  <si>
    <t xml:space="preserve">sběrná nádoba na  bioodpad 1100 litrů </t>
  </si>
  <si>
    <t>Kč bez DPH</t>
  </si>
  <si>
    <t>Cena celkem</t>
  </si>
  <si>
    <t>Stavební materiály obsahující azbest</t>
  </si>
  <si>
    <t>cena za výsyp kontejneru s papírem o objemu 5000 litrů umístěných ve sběrném dvoře (předpokládaný počet obsloužených kontejnerů na svoz 4 ks)</t>
  </si>
  <si>
    <t xml:space="preserve">Směsi nebo oddělené frakce betonu, cihel, tašek a keramických výrobků neuvedené pod číslem 17 01 06 </t>
  </si>
  <si>
    <t xml:space="preserve">Směsné stavební a demoliční odpady neuvedené pod čísly 17 09 01, 17 09 02 a 17 09 03 </t>
  </si>
  <si>
    <t xml:space="preserve">Dřevo neuvedené pod číslem 20 01 37 </t>
  </si>
  <si>
    <t xml:space="preserve">Biologicky rozložitelný odpad </t>
  </si>
  <si>
    <t>CENA CELKEM za svoz separovaného odpadu ze sběrného dvora/ 12 měsíců</t>
  </si>
  <si>
    <t>CENA CELKEM za svoz a odstranění (uložení) směsného komunálního odpadu ze sběrného dvora/ 12 měsíců</t>
  </si>
  <si>
    <t>Další služby</t>
  </si>
  <si>
    <t>Cena celkem za svoz a odstranění (uložení) směsného komunálního odpadu ze sběrného dvora / 12 měsíců</t>
  </si>
  <si>
    <t>Cena celkem za  svoz separovaného odpadu ze sběrného dvora / 12 měsíců</t>
  </si>
  <si>
    <t>Cena celkem za odstranění odpadu ze sběrného dvora - vybrané druhy odpadu / 12 měsíců</t>
  </si>
  <si>
    <t>cena za výsyp sběrné nádoby se směsným komunálním odpadem o objemu 1 100 litrů včetně nákladů na dopravu komunálního odpadu do zařízení na odstranění odpadu  (předpokládaný počet obsloužených sběrných nádob na svoz 68 ks)</t>
  </si>
  <si>
    <t>36 konterjnerů za rok</t>
  </si>
  <si>
    <t>4 kontejnery za rok</t>
  </si>
  <si>
    <t>62 kontejnerů za rok</t>
  </si>
  <si>
    <t>12 kontejnerů za rok</t>
  </si>
  <si>
    <t>80 kontejnerů za rok</t>
  </si>
  <si>
    <t>90 kontejnerů za rok</t>
  </si>
  <si>
    <t xml:space="preserve">Tetrapack </t>
  </si>
  <si>
    <t>ostatní náklady na implementaci systému</t>
  </si>
  <si>
    <t>* jedná se o základní výši poplatku za rok 2025, v případě změny ze zákona dojde k jeho úpravě</t>
  </si>
  <si>
    <t>poplatek za ukládání odpadu dle zákona č. 541/2020 Sb. v platném znění*</t>
  </si>
  <si>
    <t>Papír</t>
  </si>
  <si>
    <t>Bioodpad</t>
  </si>
  <si>
    <t>cena za výsyp sběrné nádoby s papírem o objemu 1100 litrů  umístěných v rámci obce včetně dopravy (předpokládaný počet obsloužených sběrných nádob na svoz 36 ks)</t>
  </si>
  <si>
    <t>cena za výsyp sběrné nádoby se sklem o objemu 1100 litrů  umístěných v rámci obce včetně dopravy (předpokládaný počet obsloužených sběrných nádob na svoz 30 ks)</t>
  </si>
  <si>
    <t>cena za výsyp sběrné nádoby s papírem o objemu 120 litrů od jednotlivých domácností v rámci obce včetně dopravy (předpokládaný počet obsloužených sběrných nádob 50 ks)</t>
  </si>
  <si>
    <t>cena za svoz sběrné nádoby s bioodpadem o objem 1100 litrů umístěných v rámci obce včetně dopravy (předpokládaný počet obsloužených sběrných nadob na svoz 5 ks)</t>
  </si>
  <si>
    <t xml:space="preserve">cena za výsyp kontejneru s odpadem 200307 objemný odpad o objemu 20000 litrů umístěných ve sběrném dvoře (předpokládaný počet obsloužený kontejnerů na svoz 2  ks), </t>
  </si>
  <si>
    <t xml:space="preserve">cena za výsyp kontejneru s odpadem 200307 objemný odpad o objemu 5000 litrů umístěných ve sběrném dvoře (předpokládaný počet obsloužený kontejnerů na svoz 2  ks), </t>
  </si>
  <si>
    <t xml:space="preserve">cena za výsyp kontejneru s odpadem 200201 biologicky rozložitelný odpad o objemu 20 000 litrů umístěných ve sběrném dvoře (předpokládaný počet obsloužený kontejnerů na svoz 1 ks), </t>
  </si>
  <si>
    <t xml:space="preserve">cena za výsyp kontejneru s odpadem 200138 dřevo neuvedené pod číslem 20 01 37 o objemu 7000 litrů umístěných ve sběrném dvoře (předpokládaný počet obsloužený kontejnerů na svoz  2 ks), </t>
  </si>
  <si>
    <t xml:space="preserve">cena za výsyp kontejneru s odpadem 170904 směsné stavební a demoliční odpady neuvedené pod čísly 17 09 01, 17 09 02 a 17 09 03 o objemu 5500 litrů umístěných ve sběrném dvoře (předpokládaný počet obsloužený kontejnerů na svoz 1 ks), </t>
  </si>
  <si>
    <t xml:space="preserve">cena za výsyp kontejneru s odpadem 170605 stavební materiály obsahující azbest o objemu 5500 litrů umístěných ve sběrném dvoře (předpokládaný počet obsloužený kontejnerů na svoz  1 ks), </t>
  </si>
  <si>
    <t xml:space="preserve">cena za výsyp kontejneru s odpadem 170107 směsi nebo oddělené frakce betonu, cihel, tašek a keramických výrobků neuvedených pod číslem 170106 o objemu 5500 litrů umístěných ve sběrném dvoře (předpokládaný počet obsloužený kontejnerů na svoz 1 ks), </t>
  </si>
  <si>
    <t xml:space="preserve">cena za výsyp kontejneru s odpadem 170 405 železo a ocel o objemu 11000 litrů umístěných ve sběrném dvoře (předpokládaný počet obsloužený kontejnerů na svoz 1 ks), </t>
  </si>
  <si>
    <t>26 kontejnerů za rok</t>
  </si>
  <si>
    <t xml:space="preserve">cena za výsyp kontejneru s odpadem 200 102 sklo o objemu 5500 litrů umístěných ve sběrném dvoře (předpokládaný počet obsloužený kontejnerů na svoz 1 ks), </t>
  </si>
  <si>
    <t>sběrná nádoby - kontejner na železo a ocel 11 000 litrů</t>
  </si>
  <si>
    <t>sběrná nádoba - kontejner na velkoobjemný odpad 20 000 litrů</t>
  </si>
  <si>
    <t>sběrná nádoba - kontejner na bioodpad 20 000 litrů</t>
  </si>
  <si>
    <t>Předpokládaný objem za 12 měsíců (t)</t>
  </si>
  <si>
    <t>CENA CELKEM za sběr a svoz separovaného odpadu v rámci obce / 12 měsíců</t>
  </si>
  <si>
    <t>1) Svoz a odstranění (uložení) směsného komunálního odpadu ze sběrného dvora</t>
  </si>
  <si>
    <t xml:space="preserve">Cena celkem za svoz a odstranění odpadu ze sběrného dvoru / 12 měsíců </t>
  </si>
  <si>
    <t xml:space="preserve">Cena celkem za pronájem sběrných nádob /12 měsíců </t>
  </si>
  <si>
    <t>2) Svoz separovaného odpadu (cena je bez odstranění a využití odpadu - ten je započten v tabulce č. 3)</t>
  </si>
  <si>
    <t>Cena celkem za odstranění (využití) separovaného odpadu v rámci obce/ 12 měsíců</t>
  </si>
  <si>
    <t>Cena celkem za svoz a odstranění (uložení) směsného komunálního odpadu v rámci obce/ 12 měsíců</t>
  </si>
  <si>
    <t>Cena celkem za svoz separovaného odpadu v rámci obce/ 12 měsíců</t>
  </si>
  <si>
    <t>1) Svoz a odstranění (uložení) směsného komunálního odpadu v rámci obce</t>
  </si>
  <si>
    <t>CENA CELKEM za svoz a odstranění (uložení) směsného komunálního odpadu v rámci obce / 12 měsíců</t>
  </si>
  <si>
    <t>2) Svoz separovaného odpadu v rámci obce</t>
  </si>
  <si>
    <t>3) Odstranění (využití) separovaného odpadu v rámci obce</t>
  </si>
  <si>
    <t>CENA CELKEM za odstranění (využití) separovaného odpadu v rámci obce/ 12 měsíců</t>
  </si>
  <si>
    <t>3) Odstranění odpadu ze sběrného dvoru - vybrané druhy odpadu</t>
  </si>
  <si>
    <t xml:space="preserve">4) Svozu a odstranění odpadu ze sběrného dvoru </t>
  </si>
  <si>
    <r>
      <t>CENA CELKEM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za odstraněné odpadu ze sběrného dvoru - vybrané druhy odpadu/ 12 měsíců</t>
    </r>
  </si>
  <si>
    <r>
      <t>CENA CELKEM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za svoz a odstranění odpadu ze sběrného dvoru</t>
    </r>
    <r>
      <rPr>
        <b/>
        <sz val="16"/>
        <color theme="1"/>
        <rFont val="Calibri"/>
        <family val="2"/>
        <charset val="238"/>
        <scheme val="minor"/>
      </rPr>
      <t>/ 12 měsíců</t>
    </r>
  </si>
  <si>
    <t>CENA CELKEM za zavedení plně automatizovaného elektronického systému (např. čipy)</t>
  </si>
  <si>
    <r>
      <t xml:space="preserve">Cena celkem za zevedení plně automatiozovaného elektronického systému </t>
    </r>
    <r>
      <rPr>
        <sz val="11"/>
        <rFont val="Calibri"/>
        <family val="2"/>
        <scheme val="minor"/>
      </rPr>
      <t>(např. čipy)</t>
    </r>
  </si>
  <si>
    <t>Cena za zavedení plně automatizovaného elektronického systému - (např. čipy)</t>
  </si>
  <si>
    <t>náklady na zavedení sběrné nádoby 110 litrů nebo 120 litrů nebo 240 litrů (pouze SKO) do plně automatizovaného elektronického systému - (např. čipy)</t>
  </si>
  <si>
    <t>náklady na  zavedení sběrné nádoby 1100 litrů  (pouze SKO) do plně automatizovaného elektronického systému - (např. čipy)</t>
  </si>
  <si>
    <t>cena za výsyp sběrné nádoby s plastem společně s Tetrapakem o objemu 120 litrů od jednotlivých domácností v rámci obce včetně dopravy (předpokládaný počet obsloužených sběrných nádob 50 ks)</t>
  </si>
  <si>
    <t>cena za výsyp sběrné nádoby s plastem společně s Tetrapakem o objemu 240 litrů od jednotlivých domácností v rámci obce včetně dopravy (předpokládaný počet obsloužených sběrných nádob 250 ks)</t>
  </si>
  <si>
    <t>cena za výsyp sběrné nádoby s plasty (vč. tetrapak) o objemu 1100 litrů  umístěných v rámci obce včetně dopravy (předpokládaný počet obsloužených sběrných nádob na svoz  45 ks)</t>
  </si>
  <si>
    <t>Plasty, vč. tetrapaku</t>
  </si>
  <si>
    <t>cena za svoz pytlů s plastem společně s Tetrapakem o objemu 120 litrů od jednotlivých domácností v rámci obce včetně dopravy; pytle dodává město (předpokládaný počet pytlů cca 600 ks měsíčně)</t>
  </si>
  <si>
    <t>cena za svoz pytlů s papírem o objemu 120 litrů od jednotlivých domácností v rámci obce včetně dopravy; pytle dodává město (předpokládaný počet pytlů cca 600 ks měsíčně), včetně odstranění a využití separované odpadu</t>
  </si>
  <si>
    <t>cena za výsyp kontejneru s plasty o objemu 5000 litrů umístěných ve sběrném dvoře (předpokládaný počet obsloužených kontejnerů na svoz  6 ks), obsahuje i odpad TETRAPAK</t>
  </si>
  <si>
    <t>cena za svoz pytlů s Tetrapakem o objemu 120 litrů od jednotlivých domácností v rámci obce včetně dopravy; pytle dodává město (předpokládaný počet pytlů cca 450 ks měsíčně)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</si>
</sst>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7.7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5" fillId="0" borderId="1" xfId="0" applyNumberFormat="1" applyFont="1" applyFill="1" applyBorder="1"/>
    <xf numFmtId="0" fontId="0" fillId="0" borderId="0" xfId="0" applyAlignment="1">
      <alignment horizontal="center"/>
    </xf>
    <xf numFmtId="0" fontId="8" fillId="0" borderId="0" xfId="0" applyFont="1"/>
    <xf numFmtId="164" fontId="10" fillId="4" borderId="1" xfId="0" applyNumberFormat="1" applyFont="1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8" fillId="0" borderId="1" xfId="0" applyNumberFormat="1" applyFont="1" applyBorder="1"/>
    <xf numFmtId="165" fontId="0" fillId="0" borderId="1" xfId="0" applyNumberFormat="1" applyFill="1" applyBorder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Fill="1" applyBorder="1"/>
    <xf numFmtId="0" fontId="7" fillId="0" borderId="2" xfId="0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center"/>
    </xf>
    <xf numFmtId="0" fontId="8" fillId="6" borderId="0" xfId="0" applyFont="1" applyFill="1"/>
    <xf numFmtId="165" fontId="7" fillId="0" borderId="1" xfId="0" applyNumberFormat="1" applyFont="1" applyFill="1" applyBorder="1" applyAlignment="1">
      <alignment horizontal="right"/>
    </xf>
    <xf numFmtId="0" fontId="11" fillId="0" borderId="0" xfId="0" applyFont="1"/>
    <xf numFmtId="49" fontId="7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164" fontId="4" fillId="0" borderId="0" xfId="0" applyNumberFormat="1" applyFont="1"/>
    <xf numFmtId="164" fontId="12" fillId="0" borderId="1" xfId="0" applyNumberFormat="1" applyFont="1" applyBorder="1"/>
    <xf numFmtId="164" fontId="0" fillId="0" borderId="0" xfId="0" applyNumberFormat="1"/>
    <xf numFmtId="164" fontId="5" fillId="6" borderId="1" xfId="0" applyNumberFormat="1" applyFont="1" applyFill="1" applyBorder="1"/>
    <xf numFmtId="0" fontId="7" fillId="6" borderId="0" xfId="0" applyFont="1" applyFill="1"/>
    <xf numFmtId="164" fontId="5" fillId="0" borderId="1" xfId="0" applyNumberFormat="1" applyFont="1" applyBorder="1"/>
    <xf numFmtId="0" fontId="0" fillId="6" borderId="0" xfId="0" applyFill="1" applyAlignment="1">
      <alignment horizontal="center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workbookViewId="0">
      <selection activeCell="A20" sqref="A20"/>
    </sheetView>
  </sheetViews>
  <sheetFormatPr defaultRowHeight="15" x14ac:dyDescent="0.25"/>
  <cols>
    <col min="1" max="1" width="62.7109375" customWidth="1"/>
    <col min="2" max="2" width="31.7109375" style="40" customWidth="1"/>
  </cols>
  <sheetData>
    <row r="1" spans="1:2" ht="46.5" x14ac:dyDescent="0.7">
      <c r="A1" s="48" t="s">
        <v>0</v>
      </c>
      <c r="B1" s="48"/>
    </row>
    <row r="2" spans="1:2" ht="23.25" x14ac:dyDescent="0.35">
      <c r="A2" s="46" t="s">
        <v>21</v>
      </c>
      <c r="B2" s="46"/>
    </row>
    <row r="3" spans="1:2" ht="23.25" x14ac:dyDescent="0.35">
      <c r="A3" s="47" t="s">
        <v>22</v>
      </c>
      <c r="B3" s="47"/>
    </row>
    <row r="4" spans="1:2" ht="23.25" x14ac:dyDescent="0.35">
      <c r="A4" s="46"/>
      <c r="B4" s="46"/>
    </row>
    <row r="5" spans="1:2" x14ac:dyDescent="0.25">
      <c r="A5" s="2"/>
      <c r="B5" s="38"/>
    </row>
    <row r="6" spans="1:2" x14ac:dyDescent="0.25">
      <c r="A6" s="34"/>
      <c r="B6" s="39" t="s">
        <v>92</v>
      </c>
    </row>
    <row r="7" spans="1:2" ht="37.5" customHeight="1" x14ac:dyDescent="0.25">
      <c r="A7" s="36" t="s">
        <v>143</v>
      </c>
      <c r="B7" s="37">
        <f>'odpady - obec'!G14</f>
        <v>487000</v>
      </c>
    </row>
    <row r="8" spans="1:2" ht="37.5" customHeight="1" x14ac:dyDescent="0.25">
      <c r="A8" s="36" t="s">
        <v>144</v>
      </c>
      <c r="B8" s="37">
        <f>'odpady - obec'!G28</f>
        <v>0</v>
      </c>
    </row>
    <row r="9" spans="1:2" ht="37.5" customHeight="1" x14ac:dyDescent="0.25">
      <c r="A9" s="36" t="s">
        <v>142</v>
      </c>
      <c r="B9" s="37">
        <f>'odpady - obec'!G36</f>
        <v>0</v>
      </c>
    </row>
    <row r="10" spans="1:2" ht="37.5" customHeight="1" x14ac:dyDescent="0.25">
      <c r="A10" s="36" t="s">
        <v>103</v>
      </c>
      <c r="B10" s="37">
        <f>'odpady sběrný dvůr'!G11</f>
        <v>17950</v>
      </c>
    </row>
    <row r="11" spans="1:2" ht="37.5" customHeight="1" x14ac:dyDescent="0.25">
      <c r="A11" s="36" t="s">
        <v>104</v>
      </c>
      <c r="B11" s="37">
        <f>'odpady sběrný dvůr'!G25</f>
        <v>0</v>
      </c>
    </row>
    <row r="12" spans="1:2" ht="37.5" customHeight="1" x14ac:dyDescent="0.25">
      <c r="A12" s="36" t="s">
        <v>105</v>
      </c>
      <c r="B12" s="37">
        <f>'odpady sběrný dvůr'!G42</f>
        <v>0</v>
      </c>
    </row>
    <row r="13" spans="1:2" ht="37.5" customHeight="1" x14ac:dyDescent="0.25">
      <c r="A13" s="36" t="s">
        <v>139</v>
      </c>
      <c r="B13" s="37">
        <f>'odpady sběrný dvůr'!G62</f>
        <v>0</v>
      </c>
    </row>
    <row r="14" spans="1:2" ht="37.5" customHeight="1" x14ac:dyDescent="0.25">
      <c r="A14" s="36" t="s">
        <v>140</v>
      </c>
      <c r="B14" s="37">
        <f>'další služby'!G17</f>
        <v>0</v>
      </c>
    </row>
    <row r="15" spans="1:2" ht="37.5" customHeight="1" x14ac:dyDescent="0.25">
      <c r="A15" s="36" t="s">
        <v>155</v>
      </c>
      <c r="B15" s="37">
        <f>'další služby'!G24</f>
        <v>0</v>
      </c>
    </row>
    <row r="16" spans="1:2" ht="37.5" customHeight="1" x14ac:dyDescent="0.25">
      <c r="A16" s="35" t="s">
        <v>93</v>
      </c>
      <c r="B16" s="37">
        <f>SUM(B7:B15)</f>
        <v>504950</v>
      </c>
    </row>
    <row r="22" ht="17.25" customHeight="1" x14ac:dyDescent="0.25"/>
  </sheetData>
  <sheetProtection algorithmName="SHA-512" hashValue="RHFfEHXEaFkBRVZBZmFwMe8NMxHh2JMh0zEGvokKM2pCN+j+iRiBBAIjrw9lF+tBO83CnQo8RXf34Sgi0VNC3g==" saltValue="NGcRqZV0FSAvPKnP3eIYFw==" spinCount="100000" sheet="1" objects="1" scenarios="1"/>
  <protectedRanges>
    <protectedRange sqref="A3" name="Oblast2" securityDescriptor="O:WDG:WDD:(A;;CC;;;WD)"/>
    <protectedRange sqref="A3:B3" name="Oblast6_1" securityDescriptor="O:WDG:WDD:(A;;CC;;;WD)"/>
  </protectedRanges>
  <mergeCells count="4">
    <mergeCell ref="A2:B2"/>
    <mergeCell ref="A4:B4"/>
    <mergeCell ref="A3:B3"/>
    <mergeCell ref="A1:B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8" zoomScale="80" zoomScaleNormal="80" workbookViewId="0">
      <selection activeCell="F27" sqref="F27"/>
    </sheetView>
  </sheetViews>
  <sheetFormatPr defaultRowHeight="15.75" x14ac:dyDescent="0.25"/>
  <cols>
    <col min="1" max="1" width="12.140625" customWidth="1"/>
    <col min="2" max="2" width="121.5703125" customWidth="1"/>
    <col min="3" max="3" width="16.7109375" style="9" customWidth="1"/>
    <col min="4" max="4" width="10.5703125" style="9" customWidth="1"/>
    <col min="5" max="5" width="16.140625" style="9" customWidth="1"/>
    <col min="6" max="7" width="17.5703125" style="10" customWidth="1"/>
    <col min="9" max="12" width="0" hidden="1" customWidth="1"/>
  </cols>
  <sheetData>
    <row r="1" spans="1:7" ht="46.5" x14ac:dyDescent="0.7">
      <c r="A1" s="1" t="s">
        <v>0</v>
      </c>
      <c r="B1" s="1"/>
      <c r="C1" s="1"/>
      <c r="D1" s="1"/>
      <c r="E1" s="1"/>
      <c r="F1" s="1"/>
      <c r="G1" s="1"/>
    </row>
    <row r="2" spans="1:7" ht="23.25" x14ac:dyDescent="0.35">
      <c r="A2" s="46" t="s">
        <v>21</v>
      </c>
      <c r="B2" s="46"/>
      <c r="C2" s="46"/>
      <c r="D2" s="46"/>
      <c r="E2" s="46"/>
      <c r="F2" s="46"/>
      <c r="G2" s="46"/>
    </row>
    <row r="3" spans="1:7" ht="23.25" x14ac:dyDescent="0.35">
      <c r="A3" s="51" t="s">
        <v>22</v>
      </c>
      <c r="B3" s="51"/>
      <c r="C3" s="51"/>
      <c r="D3" s="51"/>
      <c r="E3" s="51"/>
      <c r="F3" s="51"/>
      <c r="G3" s="51"/>
    </row>
    <row r="4" spans="1:7" ht="23.25" x14ac:dyDescent="0.35">
      <c r="A4" s="46" t="s">
        <v>69</v>
      </c>
      <c r="B4" s="46"/>
      <c r="C4" s="3"/>
      <c r="D4" s="3"/>
      <c r="E4" s="3"/>
      <c r="F4" s="4"/>
      <c r="G4" s="4"/>
    </row>
    <row r="5" spans="1:7" x14ac:dyDescent="0.25">
      <c r="A5" s="2"/>
      <c r="B5" s="2"/>
      <c r="C5" s="3"/>
      <c r="D5" s="3"/>
      <c r="E5" s="3"/>
      <c r="F5" s="4"/>
      <c r="G5" s="4"/>
    </row>
    <row r="6" spans="1:7" ht="47.25" x14ac:dyDescent="0.25">
      <c r="A6" s="50" t="s">
        <v>145</v>
      </c>
      <c r="B6" s="50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36" customHeight="1" x14ac:dyDescent="0.25">
      <c r="A7" s="49" t="s">
        <v>73</v>
      </c>
      <c r="B7" s="49"/>
      <c r="C7" s="6" t="s">
        <v>58</v>
      </c>
      <c r="D7" s="6" t="s">
        <v>6</v>
      </c>
      <c r="E7" s="6">
        <f>26*744</f>
        <v>19344</v>
      </c>
      <c r="F7" s="7"/>
      <c r="G7" s="8">
        <f>F7*E7</f>
        <v>0</v>
      </c>
    </row>
    <row r="8" spans="1:7" ht="36" customHeight="1" x14ac:dyDescent="0.25">
      <c r="A8" s="49" t="s">
        <v>74</v>
      </c>
      <c r="B8" s="49"/>
      <c r="C8" s="6" t="s">
        <v>58</v>
      </c>
      <c r="D8" s="6" t="s">
        <v>6</v>
      </c>
      <c r="E8" s="6">
        <f>26*200</f>
        <v>5200</v>
      </c>
      <c r="F8" s="7"/>
      <c r="G8" s="8">
        <f>F8*E8</f>
        <v>0</v>
      </c>
    </row>
    <row r="9" spans="1:7" ht="38.25" customHeight="1" x14ac:dyDescent="0.25">
      <c r="A9" s="49" t="s">
        <v>106</v>
      </c>
      <c r="B9" s="49"/>
      <c r="C9" s="6" t="s">
        <v>23</v>
      </c>
      <c r="D9" s="6" t="s">
        <v>6</v>
      </c>
      <c r="E9" s="6">
        <v>3536</v>
      </c>
      <c r="F9" s="7"/>
      <c r="G9" s="8">
        <f>F9*E9</f>
        <v>0</v>
      </c>
    </row>
    <row r="10" spans="1:7" ht="38.25" customHeight="1" x14ac:dyDescent="0.25">
      <c r="A10" s="49" t="s">
        <v>59</v>
      </c>
      <c r="B10" s="49"/>
      <c r="C10" s="6" t="s">
        <v>23</v>
      </c>
      <c r="D10" s="6" t="s">
        <v>6</v>
      </c>
      <c r="E10" s="6">
        <v>104</v>
      </c>
      <c r="F10" s="7"/>
      <c r="G10" s="8">
        <f t="shared" ref="G10" si="0">F10*E10</f>
        <v>0</v>
      </c>
    </row>
    <row r="11" spans="1:7" ht="33" customHeight="1" x14ac:dyDescent="0.25">
      <c r="A11" s="55" t="s">
        <v>7</v>
      </c>
      <c r="B11" s="56"/>
      <c r="C11" s="6"/>
      <c r="D11" s="6" t="s">
        <v>8</v>
      </c>
      <c r="E11" s="6">
        <f>955+19</f>
        <v>974</v>
      </c>
      <c r="F11" s="7"/>
      <c r="G11" s="8">
        <f>F11*E11</f>
        <v>0</v>
      </c>
    </row>
    <row r="12" spans="1:7" x14ac:dyDescent="0.25">
      <c r="A12" s="57" t="s">
        <v>116</v>
      </c>
      <c r="B12" s="57"/>
      <c r="C12" s="6"/>
      <c r="D12" s="6" t="s">
        <v>8</v>
      </c>
      <c r="E12" s="6">
        <f>955+19</f>
        <v>974</v>
      </c>
      <c r="F12" s="41">
        <v>500</v>
      </c>
      <c r="G12" s="8">
        <f>F12*E12</f>
        <v>487000</v>
      </c>
    </row>
    <row r="14" spans="1:7" ht="21" x14ac:dyDescent="0.35">
      <c r="A14" s="52" t="s">
        <v>146</v>
      </c>
      <c r="B14" s="53"/>
      <c r="C14" s="53"/>
      <c r="D14" s="53"/>
      <c r="E14" s="53"/>
      <c r="F14" s="54"/>
      <c r="G14" s="11">
        <f>SUM(G7:G12)</f>
        <v>487000</v>
      </c>
    </row>
    <row r="15" spans="1:7" ht="35.25" customHeight="1" x14ac:dyDescent="0.25">
      <c r="A15" s="45" t="s">
        <v>115</v>
      </c>
    </row>
    <row r="16" spans="1:7" ht="78.75" x14ac:dyDescent="0.25">
      <c r="A16" s="50" t="s">
        <v>147</v>
      </c>
      <c r="B16" s="50"/>
      <c r="C16" s="5" t="s">
        <v>1</v>
      </c>
      <c r="D16" s="5" t="s">
        <v>2</v>
      </c>
      <c r="E16" s="5" t="s">
        <v>9</v>
      </c>
      <c r="F16" s="5" t="s">
        <v>4</v>
      </c>
      <c r="G16" s="5" t="s">
        <v>5</v>
      </c>
    </row>
    <row r="17" spans="1:15" ht="44.25" customHeight="1" x14ac:dyDescent="0.25">
      <c r="A17" s="49" t="s">
        <v>161</v>
      </c>
      <c r="B17" s="49"/>
      <c r="C17" s="6" t="s">
        <v>24</v>
      </c>
      <c r="D17" s="6" t="s">
        <v>6</v>
      </c>
      <c r="E17" s="6">
        <v>1170</v>
      </c>
      <c r="F17" s="7"/>
      <c r="G17" s="8">
        <f>E17*F17</f>
        <v>0</v>
      </c>
      <c r="M17" s="29"/>
    </row>
    <row r="18" spans="1:15" ht="32.25" customHeight="1" x14ac:dyDescent="0.25">
      <c r="A18" s="49" t="s">
        <v>119</v>
      </c>
      <c r="B18" s="49"/>
      <c r="C18" s="6" t="s">
        <v>24</v>
      </c>
      <c r="D18" s="6" t="s">
        <v>6</v>
      </c>
      <c r="E18" s="6">
        <v>936</v>
      </c>
      <c r="F18" s="7"/>
      <c r="G18" s="8">
        <f t="shared" ref="G18:G27" si="1">E18*F18</f>
        <v>0</v>
      </c>
    </row>
    <row r="19" spans="1:15" ht="30" customHeight="1" x14ac:dyDescent="0.25">
      <c r="A19" s="49" t="s">
        <v>120</v>
      </c>
      <c r="B19" s="49"/>
      <c r="C19" s="6" t="s">
        <v>24</v>
      </c>
      <c r="D19" s="6" t="s">
        <v>6</v>
      </c>
      <c r="E19" s="6">
        <v>780</v>
      </c>
      <c r="F19" s="7"/>
      <c r="G19" s="8">
        <f t="shared" si="1"/>
        <v>0</v>
      </c>
    </row>
    <row r="20" spans="1:15" ht="28.5" customHeight="1" x14ac:dyDescent="0.25">
      <c r="A20" s="49" t="s">
        <v>121</v>
      </c>
      <c r="B20" s="49"/>
      <c r="C20" s="6" t="s">
        <v>27</v>
      </c>
      <c r="D20" s="6" t="s">
        <v>6</v>
      </c>
      <c r="E20" s="6">
        <f>12*50</f>
        <v>600</v>
      </c>
      <c r="F20" s="7"/>
      <c r="G20" s="8">
        <f t="shared" si="1"/>
        <v>0</v>
      </c>
    </row>
    <row r="21" spans="1:15" ht="28.5" customHeight="1" x14ac:dyDescent="0.25">
      <c r="A21" s="49" t="s">
        <v>75</v>
      </c>
      <c r="B21" s="49"/>
      <c r="C21" s="6" t="s">
        <v>27</v>
      </c>
      <c r="D21" s="6" t="s">
        <v>6</v>
      </c>
      <c r="E21" s="6">
        <f>12*275</f>
        <v>3300</v>
      </c>
      <c r="F21" s="7"/>
      <c r="G21" s="8">
        <f t="shared" si="1"/>
        <v>0</v>
      </c>
    </row>
    <row r="22" spans="1:15" ht="28.5" customHeight="1" x14ac:dyDescent="0.25">
      <c r="A22" s="49" t="s">
        <v>159</v>
      </c>
      <c r="B22" s="49"/>
      <c r="C22" s="6" t="s">
        <v>68</v>
      </c>
      <c r="D22" s="6" t="s">
        <v>6</v>
      </c>
      <c r="E22" s="6">
        <f>12*50</f>
        <v>600</v>
      </c>
      <c r="F22" s="7"/>
      <c r="G22" s="8">
        <f t="shared" si="1"/>
        <v>0</v>
      </c>
    </row>
    <row r="23" spans="1:15" ht="28.5" customHeight="1" x14ac:dyDescent="0.25">
      <c r="A23" s="49" t="s">
        <v>160</v>
      </c>
      <c r="B23" s="49"/>
      <c r="C23" s="6" t="s">
        <v>68</v>
      </c>
      <c r="D23" s="6" t="s">
        <v>6</v>
      </c>
      <c r="E23" s="6">
        <f>12*250</f>
        <v>3000</v>
      </c>
      <c r="F23" s="7"/>
      <c r="G23" s="8">
        <f t="shared" si="1"/>
        <v>0</v>
      </c>
    </row>
    <row r="24" spans="1:15" ht="28.5" customHeight="1" x14ac:dyDescent="0.25">
      <c r="A24" s="49" t="s">
        <v>164</v>
      </c>
      <c r="B24" s="49"/>
      <c r="C24" s="6" t="s">
        <v>27</v>
      </c>
      <c r="D24" s="6" t="s">
        <v>6</v>
      </c>
      <c r="E24" s="6">
        <v>7200</v>
      </c>
      <c r="F24" s="7"/>
      <c r="G24" s="8">
        <f t="shared" si="1"/>
        <v>0</v>
      </c>
    </row>
    <row r="25" spans="1:15" ht="28.5" customHeight="1" x14ac:dyDescent="0.25">
      <c r="A25" s="49" t="s">
        <v>163</v>
      </c>
      <c r="B25" s="49"/>
      <c r="C25" s="6" t="s">
        <v>10</v>
      </c>
      <c r="D25" s="6" t="s">
        <v>6</v>
      </c>
      <c r="E25" s="6">
        <v>7200</v>
      </c>
      <c r="F25" s="7"/>
      <c r="G25" s="8">
        <f t="shared" si="1"/>
        <v>0</v>
      </c>
    </row>
    <row r="26" spans="1:15" ht="28.5" customHeight="1" x14ac:dyDescent="0.25">
      <c r="A26" s="49" t="s">
        <v>166</v>
      </c>
      <c r="B26" s="49"/>
      <c r="C26" s="6" t="s">
        <v>10</v>
      </c>
      <c r="D26" s="6" t="s">
        <v>6</v>
      </c>
      <c r="E26" s="6">
        <v>5400</v>
      </c>
      <c r="F26" s="7"/>
      <c r="G26" s="8">
        <f t="shared" si="1"/>
        <v>0</v>
      </c>
      <c r="M26" s="29"/>
      <c r="O26" s="29"/>
    </row>
    <row r="27" spans="1:15" ht="28.5" customHeight="1" x14ac:dyDescent="0.25">
      <c r="A27" s="49" t="s">
        <v>122</v>
      </c>
      <c r="B27" s="49"/>
      <c r="C27" s="16" t="s">
        <v>76</v>
      </c>
      <c r="D27" s="6" t="s">
        <v>6</v>
      </c>
      <c r="E27" s="6">
        <v>40</v>
      </c>
      <c r="F27" s="7"/>
      <c r="G27" s="8">
        <f t="shared" si="1"/>
        <v>0</v>
      </c>
    </row>
    <row r="28" spans="1:15" ht="21" x14ac:dyDescent="0.35">
      <c r="A28" s="52" t="s">
        <v>137</v>
      </c>
      <c r="B28" s="53"/>
      <c r="C28" s="53"/>
      <c r="D28" s="53"/>
      <c r="E28" s="54"/>
      <c r="F28" s="11"/>
      <c r="G28" s="11">
        <f>SUM(G17:G27)</f>
        <v>0</v>
      </c>
    </row>
    <row r="31" spans="1:15" ht="78.75" x14ac:dyDescent="0.25">
      <c r="A31" s="50" t="s">
        <v>148</v>
      </c>
      <c r="B31" s="50"/>
      <c r="C31" s="5" t="s">
        <v>1</v>
      </c>
      <c r="D31" s="5" t="s">
        <v>2</v>
      </c>
      <c r="E31" s="5" t="s">
        <v>9</v>
      </c>
      <c r="F31" s="5" t="s">
        <v>4</v>
      </c>
      <c r="G31" s="5" t="s">
        <v>5</v>
      </c>
    </row>
    <row r="32" spans="1:15" ht="15" customHeight="1" x14ac:dyDescent="0.25">
      <c r="A32" s="55" t="s">
        <v>162</v>
      </c>
      <c r="B32" s="58"/>
      <c r="C32" s="56"/>
      <c r="D32" s="6" t="s">
        <v>8</v>
      </c>
      <c r="E32" s="6">
        <v>48</v>
      </c>
      <c r="F32" s="7"/>
      <c r="G32" s="8">
        <f>E32*F32</f>
        <v>0</v>
      </c>
      <c r="M32" s="29"/>
    </row>
    <row r="33" spans="1:7" ht="15.75" customHeight="1" x14ac:dyDescent="0.25">
      <c r="A33" s="55" t="s">
        <v>117</v>
      </c>
      <c r="B33" s="58"/>
      <c r="C33" s="56"/>
      <c r="D33" s="6" t="s">
        <v>8</v>
      </c>
      <c r="E33" s="6">
        <v>58</v>
      </c>
      <c r="F33" s="7"/>
      <c r="G33" s="8">
        <f t="shared" ref="G33:G35" si="2">E33*F33</f>
        <v>0</v>
      </c>
    </row>
    <row r="34" spans="1:7" ht="15.75" customHeight="1" x14ac:dyDescent="0.25">
      <c r="A34" s="55" t="s">
        <v>65</v>
      </c>
      <c r="B34" s="58"/>
      <c r="C34" s="56"/>
      <c r="D34" s="6" t="s">
        <v>8</v>
      </c>
      <c r="E34" s="6">
        <v>51</v>
      </c>
      <c r="F34" s="7"/>
      <c r="G34" s="8">
        <f t="shared" si="2"/>
        <v>0</v>
      </c>
    </row>
    <row r="35" spans="1:7" ht="15.75" customHeight="1" x14ac:dyDescent="0.25">
      <c r="A35" s="59" t="s">
        <v>118</v>
      </c>
      <c r="B35" s="60"/>
      <c r="C35" s="61"/>
      <c r="D35" s="6" t="s">
        <v>8</v>
      </c>
      <c r="E35" s="6">
        <v>7</v>
      </c>
      <c r="F35" s="7"/>
      <c r="G35" s="8">
        <f t="shared" si="2"/>
        <v>0</v>
      </c>
    </row>
    <row r="36" spans="1:7" ht="21" x14ac:dyDescent="0.35">
      <c r="A36" s="52" t="s">
        <v>149</v>
      </c>
      <c r="B36" s="53"/>
      <c r="C36" s="53"/>
      <c r="D36" s="53"/>
      <c r="E36" s="54"/>
      <c r="F36" s="11"/>
      <c r="G36" s="11">
        <f>SUM(G32:G35)</f>
        <v>0</v>
      </c>
    </row>
    <row r="37" spans="1:7" x14ac:dyDescent="0.25">
      <c r="E37" s="44"/>
    </row>
    <row r="39" spans="1:7" ht="23.25" customHeight="1" x14ac:dyDescent="0.25">
      <c r="B39" s="25"/>
      <c r="C39"/>
      <c r="D39"/>
      <c r="E39"/>
      <c r="F39"/>
      <c r="G39"/>
    </row>
    <row r="40" spans="1:7" ht="15" x14ac:dyDescent="0.25">
      <c r="C40"/>
      <c r="D40"/>
      <c r="E40"/>
      <c r="F40"/>
      <c r="G40"/>
    </row>
    <row r="41" spans="1:7" ht="15" x14ac:dyDescent="0.25">
      <c r="C41"/>
      <c r="D41"/>
      <c r="E41"/>
      <c r="F41"/>
      <c r="G41"/>
    </row>
    <row r="42" spans="1:7" ht="15" x14ac:dyDescent="0.25">
      <c r="C42"/>
      <c r="D42"/>
      <c r="E42"/>
      <c r="F42"/>
      <c r="G42"/>
    </row>
    <row r="43" spans="1:7" ht="15" x14ac:dyDescent="0.25">
      <c r="C43"/>
      <c r="D43"/>
      <c r="E43"/>
      <c r="F43"/>
      <c r="G43"/>
    </row>
    <row r="44" spans="1:7" ht="15" x14ac:dyDescent="0.25">
      <c r="C44"/>
      <c r="D44"/>
      <c r="E44"/>
      <c r="F44"/>
      <c r="G44"/>
    </row>
    <row r="45" spans="1:7" ht="15" x14ac:dyDescent="0.25">
      <c r="C45"/>
      <c r="D45"/>
      <c r="E45"/>
      <c r="F45"/>
      <c r="G45"/>
    </row>
    <row r="46" spans="1:7" ht="15" x14ac:dyDescent="0.25">
      <c r="C46"/>
      <c r="D46"/>
      <c r="E46"/>
      <c r="F46"/>
      <c r="G46"/>
    </row>
    <row r="47" spans="1:7" ht="15" x14ac:dyDescent="0.25">
      <c r="C47"/>
      <c r="D47"/>
      <c r="E47"/>
      <c r="F47"/>
      <c r="G47"/>
    </row>
    <row r="48" spans="1:7" ht="15" x14ac:dyDescent="0.25">
      <c r="C48"/>
      <c r="D48"/>
      <c r="E48"/>
      <c r="F48"/>
      <c r="G48"/>
    </row>
    <row r="49" spans="3:7" ht="15" x14ac:dyDescent="0.25">
      <c r="C49"/>
      <c r="D49"/>
      <c r="E49"/>
      <c r="F49"/>
      <c r="G49"/>
    </row>
    <row r="50" spans="3:7" ht="15" x14ac:dyDescent="0.25">
      <c r="C50"/>
      <c r="D50"/>
      <c r="E50"/>
      <c r="F50"/>
      <c r="G50"/>
    </row>
  </sheetData>
  <sheetProtection algorithmName="SHA-512" hashValue="8FITNgu0anAHGOkMcZUjt9tXFeMCjOUiHsj9AUBtE3cBhi2MwJqMxbM6STJOFJRNIZgn2du5iHR4pBb1pLFjGA==" saltValue="xVl9mHlF71uM678ju455pQ==" spinCount="100000" sheet="1" objects="1" scenarios="1"/>
  <protectedRanges>
    <protectedRange sqref="A3 F7:F11 F17:F27 F32:F35" name="Oblast4" securityDescriptor="O:WDG:WDD:(A;;CC;;;WD)"/>
    <protectedRange sqref="F17:F27 F32:F35" name="Oblast2"/>
    <protectedRange sqref="F7:F12" name="Oblast1" securityDescriptor="O:WDG:WDD:(A;;CC;;;WD)"/>
    <protectedRange sqref="A3:G3" name="Oblast6" securityDescriptor="O:WDG:WDD:(A;;CC;;;WD)"/>
  </protectedRanges>
  <mergeCells count="30">
    <mergeCell ref="A32:C32"/>
    <mergeCell ref="A33:C33"/>
    <mergeCell ref="A34:C34"/>
    <mergeCell ref="A35:C35"/>
    <mergeCell ref="A36:E36"/>
    <mergeCell ref="A9:B9"/>
    <mergeCell ref="A8:B8"/>
    <mergeCell ref="A31:B31"/>
    <mergeCell ref="A4:B4"/>
    <mergeCell ref="A2:G2"/>
    <mergeCell ref="A3:G3"/>
    <mergeCell ref="A6:B6"/>
    <mergeCell ref="A7:B7"/>
    <mergeCell ref="A20:B20"/>
    <mergeCell ref="A25:B25"/>
    <mergeCell ref="A28:E28"/>
    <mergeCell ref="A10:B10"/>
    <mergeCell ref="A11:B11"/>
    <mergeCell ref="A12:B12"/>
    <mergeCell ref="A14:F14"/>
    <mergeCell ref="A16:B16"/>
    <mergeCell ref="A27:B27"/>
    <mergeCell ref="A17:B17"/>
    <mergeCell ref="A18:B18"/>
    <mergeCell ref="A19:B19"/>
    <mergeCell ref="A22:B22"/>
    <mergeCell ref="A24:B24"/>
    <mergeCell ref="A21:B21"/>
    <mergeCell ref="A23:B23"/>
    <mergeCell ref="A26:B26"/>
  </mergeCells>
  <pageMargins left="0.23622047244094491" right="0.23622047244094491" top="0.74803149606299213" bottom="0.74803149606299213" header="0.31496062992125984" footer="0.31496062992125984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13" zoomScale="90" zoomScaleNormal="90" workbookViewId="0">
      <selection activeCell="F24" sqref="F24"/>
    </sheetView>
  </sheetViews>
  <sheetFormatPr defaultRowHeight="15.75" x14ac:dyDescent="0.25"/>
  <cols>
    <col min="1" max="1" width="12.140625" customWidth="1"/>
    <col min="2" max="2" width="121.5703125" customWidth="1"/>
    <col min="3" max="3" width="16.7109375" style="9" customWidth="1"/>
    <col min="4" max="4" width="10.5703125" style="9" customWidth="1"/>
    <col min="5" max="5" width="16.140625" style="9" customWidth="1"/>
    <col min="6" max="7" width="17.5703125" style="10" customWidth="1"/>
  </cols>
  <sheetData>
    <row r="1" spans="1:7" ht="46.5" x14ac:dyDescent="0.7">
      <c r="A1" s="1" t="s">
        <v>0</v>
      </c>
      <c r="B1" s="1"/>
      <c r="C1" s="1"/>
      <c r="D1" s="1"/>
      <c r="E1" s="1"/>
      <c r="F1" s="1"/>
      <c r="G1" s="1"/>
    </row>
    <row r="2" spans="1:7" ht="23.25" x14ac:dyDescent="0.35">
      <c r="A2" s="46" t="s">
        <v>21</v>
      </c>
      <c r="B2" s="46"/>
      <c r="C2" s="46"/>
      <c r="D2" s="46"/>
      <c r="E2" s="46"/>
      <c r="F2" s="46"/>
      <c r="G2" s="46"/>
    </row>
    <row r="3" spans="1:7" ht="23.25" x14ac:dyDescent="0.35">
      <c r="A3" s="51" t="s">
        <v>22</v>
      </c>
      <c r="B3" s="51"/>
      <c r="C3" s="51"/>
      <c r="D3" s="51"/>
      <c r="E3" s="51"/>
      <c r="F3" s="51"/>
      <c r="G3" s="51"/>
    </row>
    <row r="4" spans="1:7" ht="23.25" x14ac:dyDescent="0.35">
      <c r="A4" s="46" t="s">
        <v>60</v>
      </c>
      <c r="B4" s="46"/>
      <c r="C4" s="46"/>
      <c r="D4" s="46"/>
      <c r="E4" s="46"/>
      <c r="F4" s="46"/>
      <c r="G4" s="46"/>
    </row>
    <row r="5" spans="1:7" x14ac:dyDescent="0.25">
      <c r="A5" s="2"/>
      <c r="B5" s="2"/>
      <c r="C5" s="3"/>
      <c r="D5" s="3"/>
      <c r="E5" s="3"/>
      <c r="F5" s="4"/>
      <c r="G5" s="4"/>
    </row>
    <row r="6" spans="1:7" ht="47.25" x14ac:dyDescent="0.25">
      <c r="A6" s="50" t="s">
        <v>138</v>
      </c>
      <c r="B6" s="50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38.25" customHeight="1" x14ac:dyDescent="0.25">
      <c r="A7" s="49" t="s">
        <v>61</v>
      </c>
      <c r="B7" s="49"/>
      <c r="C7" s="6" t="s">
        <v>23</v>
      </c>
      <c r="D7" s="6" t="s">
        <v>6</v>
      </c>
      <c r="E7" s="6">
        <v>104</v>
      </c>
      <c r="F7" s="7"/>
      <c r="G7" s="8">
        <f>E7*F7</f>
        <v>0</v>
      </c>
    </row>
    <row r="8" spans="1:7" ht="33" customHeight="1" x14ac:dyDescent="0.25">
      <c r="A8" s="55" t="s">
        <v>7</v>
      </c>
      <c r="B8" s="56"/>
      <c r="C8" s="6"/>
      <c r="D8" s="6" t="s">
        <v>8</v>
      </c>
      <c r="E8" s="6">
        <v>35.9</v>
      </c>
      <c r="F8" s="7"/>
      <c r="G8" s="8">
        <f>F8*E8</f>
        <v>0</v>
      </c>
    </row>
    <row r="9" spans="1:7" x14ac:dyDescent="0.25">
      <c r="A9" s="57" t="s">
        <v>116</v>
      </c>
      <c r="B9" s="57"/>
      <c r="C9" s="6"/>
      <c r="D9" s="6" t="s">
        <v>8</v>
      </c>
      <c r="E9" s="6">
        <v>35.9</v>
      </c>
      <c r="F9" s="41">
        <v>500</v>
      </c>
      <c r="G9" s="8">
        <f>F9*E9</f>
        <v>17950</v>
      </c>
    </row>
    <row r="11" spans="1:7" ht="21" x14ac:dyDescent="0.35">
      <c r="A11" s="52" t="s">
        <v>101</v>
      </c>
      <c r="B11" s="53"/>
      <c r="C11" s="53"/>
      <c r="D11" s="53"/>
      <c r="E11" s="53"/>
      <c r="F11" s="54"/>
      <c r="G11" s="11">
        <f>SUM(G7:G9)</f>
        <v>17950</v>
      </c>
    </row>
    <row r="12" spans="1:7" ht="33" customHeight="1" x14ac:dyDescent="0.25">
      <c r="A12" s="45" t="s">
        <v>115</v>
      </c>
    </row>
    <row r="13" spans="1:7" ht="78.75" x14ac:dyDescent="0.25">
      <c r="A13" s="73" t="s">
        <v>141</v>
      </c>
      <c r="B13" s="73"/>
      <c r="C13" s="5" t="s">
        <v>1</v>
      </c>
      <c r="D13" s="5" t="s">
        <v>2</v>
      </c>
      <c r="E13" s="5" t="s">
        <v>9</v>
      </c>
      <c r="F13" s="5" t="s">
        <v>4</v>
      </c>
      <c r="G13" s="5" t="s">
        <v>5</v>
      </c>
    </row>
    <row r="14" spans="1:7" ht="30" customHeight="1" x14ac:dyDescent="0.25">
      <c r="A14" s="49" t="s">
        <v>165</v>
      </c>
      <c r="B14" s="49"/>
      <c r="C14" s="6" t="s">
        <v>25</v>
      </c>
      <c r="D14" s="6" t="s">
        <v>6</v>
      </c>
      <c r="E14" s="6">
        <v>312</v>
      </c>
      <c r="F14" s="7"/>
      <c r="G14" s="8">
        <f t="shared" ref="G14:G23" si="0">E14*F14</f>
        <v>0</v>
      </c>
    </row>
    <row r="15" spans="1:7" ht="27" customHeight="1" x14ac:dyDescent="0.25">
      <c r="A15" s="49" t="s">
        <v>95</v>
      </c>
      <c r="B15" s="49"/>
      <c r="C15" s="6" t="s">
        <v>26</v>
      </c>
      <c r="D15" s="6" t="s">
        <v>6</v>
      </c>
      <c r="E15" s="6">
        <v>416</v>
      </c>
      <c r="F15" s="7"/>
      <c r="G15" s="8">
        <f t="shared" si="0"/>
        <v>0</v>
      </c>
    </row>
    <row r="16" spans="1:7" ht="30" customHeight="1" x14ac:dyDescent="0.25">
      <c r="A16" s="55" t="s">
        <v>129</v>
      </c>
      <c r="B16" s="56"/>
      <c r="C16" s="16" t="s">
        <v>107</v>
      </c>
      <c r="D16" s="6" t="s">
        <v>6</v>
      </c>
      <c r="E16" s="6">
        <v>36</v>
      </c>
      <c r="F16" s="7"/>
      <c r="G16" s="8">
        <f t="shared" si="0"/>
        <v>0</v>
      </c>
    </row>
    <row r="17" spans="1:7" ht="30" customHeight="1" x14ac:dyDescent="0.25">
      <c r="A17" s="55" t="s">
        <v>128</v>
      </c>
      <c r="B17" s="56"/>
      <c r="C17" s="16" t="s">
        <v>108</v>
      </c>
      <c r="D17" s="6" t="s">
        <v>6</v>
      </c>
      <c r="E17" s="6">
        <v>4</v>
      </c>
      <c r="F17" s="7"/>
      <c r="G17" s="8">
        <f t="shared" si="0"/>
        <v>0</v>
      </c>
    </row>
    <row r="18" spans="1:7" ht="30" customHeight="1" x14ac:dyDescent="0.25">
      <c r="A18" s="55" t="s">
        <v>127</v>
      </c>
      <c r="B18" s="56"/>
      <c r="C18" s="16" t="s">
        <v>108</v>
      </c>
      <c r="D18" s="6" t="s">
        <v>6</v>
      </c>
      <c r="E18" s="6">
        <v>4</v>
      </c>
      <c r="F18" s="7"/>
      <c r="G18" s="8">
        <f t="shared" si="0"/>
        <v>0</v>
      </c>
    </row>
    <row r="19" spans="1:7" ht="30" customHeight="1" x14ac:dyDescent="0.25">
      <c r="A19" s="55" t="s">
        <v>126</v>
      </c>
      <c r="B19" s="56"/>
      <c r="C19" s="16" t="s">
        <v>109</v>
      </c>
      <c r="D19" s="6" t="s">
        <v>6</v>
      </c>
      <c r="E19" s="6">
        <v>62</v>
      </c>
      <c r="F19" s="7"/>
      <c r="G19" s="8">
        <f t="shared" si="0"/>
        <v>0</v>
      </c>
    </row>
    <row r="20" spans="1:7" ht="30" customHeight="1" x14ac:dyDescent="0.25">
      <c r="A20" s="55" t="s">
        <v>125</v>
      </c>
      <c r="B20" s="56"/>
      <c r="C20" s="16" t="s">
        <v>110</v>
      </c>
      <c r="D20" s="6" t="s">
        <v>6</v>
      </c>
      <c r="E20" s="6">
        <v>12</v>
      </c>
      <c r="F20" s="7"/>
      <c r="G20" s="8">
        <f t="shared" si="0"/>
        <v>0</v>
      </c>
    </row>
    <row r="21" spans="1:7" ht="30" customHeight="1" x14ac:dyDescent="0.25">
      <c r="A21" s="55" t="s">
        <v>124</v>
      </c>
      <c r="B21" s="56"/>
      <c r="C21" s="16" t="s">
        <v>111</v>
      </c>
      <c r="D21" s="6" t="s">
        <v>6</v>
      </c>
      <c r="E21" s="6">
        <v>80</v>
      </c>
      <c r="F21" s="7"/>
      <c r="G21" s="8">
        <f t="shared" ref="G21" si="1">E21*F21</f>
        <v>0</v>
      </c>
    </row>
    <row r="22" spans="1:7" ht="30" customHeight="1" x14ac:dyDescent="0.25">
      <c r="A22" s="55" t="s">
        <v>123</v>
      </c>
      <c r="B22" s="56"/>
      <c r="C22" s="16" t="s">
        <v>112</v>
      </c>
      <c r="D22" s="6" t="s">
        <v>6</v>
      </c>
      <c r="E22" s="6">
        <v>90</v>
      </c>
      <c r="F22" s="7"/>
      <c r="G22" s="8">
        <f t="shared" si="0"/>
        <v>0</v>
      </c>
    </row>
    <row r="23" spans="1:7" ht="30" customHeight="1" x14ac:dyDescent="0.25">
      <c r="A23" s="55" t="s">
        <v>130</v>
      </c>
      <c r="B23" s="56"/>
      <c r="C23" s="16" t="s">
        <v>131</v>
      </c>
      <c r="D23" s="6" t="s">
        <v>6</v>
      </c>
      <c r="E23" s="6">
        <v>26</v>
      </c>
      <c r="F23" s="7"/>
      <c r="G23" s="8">
        <f t="shared" si="0"/>
        <v>0</v>
      </c>
    </row>
    <row r="24" spans="1:7" ht="30" customHeight="1" x14ac:dyDescent="0.25">
      <c r="A24" s="55" t="s">
        <v>132</v>
      </c>
      <c r="B24" s="56"/>
      <c r="C24" s="16" t="s">
        <v>108</v>
      </c>
      <c r="D24" s="6" t="s">
        <v>6</v>
      </c>
      <c r="E24" s="6">
        <v>4</v>
      </c>
      <c r="F24" s="7"/>
      <c r="G24" s="8">
        <f t="shared" ref="G24" si="2">E24*F24</f>
        <v>0</v>
      </c>
    </row>
    <row r="25" spans="1:7" ht="21" x14ac:dyDescent="0.35">
      <c r="A25" s="70" t="s">
        <v>100</v>
      </c>
      <c r="B25" s="71"/>
      <c r="C25" s="71"/>
      <c r="D25" s="71"/>
      <c r="E25" s="72"/>
      <c r="F25" s="11"/>
      <c r="G25" s="11">
        <f>SUM(G14:G24)</f>
        <v>0</v>
      </c>
    </row>
    <row r="26" spans="1:7" x14ac:dyDescent="0.25">
      <c r="A26" s="29"/>
    </row>
    <row r="27" spans="1:7" x14ac:dyDescent="0.25">
      <c r="A27" s="29"/>
      <c r="B27" s="25"/>
    </row>
    <row r="28" spans="1:7" x14ac:dyDescent="0.25">
      <c r="A28" s="25"/>
      <c r="B28" s="25"/>
      <c r="C28" s="26"/>
      <c r="D28" s="26"/>
      <c r="E28" s="26"/>
      <c r="F28" s="27"/>
      <c r="G28" s="27"/>
    </row>
    <row r="29" spans="1:7" ht="54" customHeight="1" x14ac:dyDescent="0.25">
      <c r="A29" s="73" t="s">
        <v>150</v>
      </c>
      <c r="B29" s="73"/>
      <c r="C29" s="73"/>
      <c r="D29" s="73"/>
      <c r="E29" s="73"/>
      <c r="F29" s="73"/>
      <c r="G29" s="73"/>
    </row>
    <row r="30" spans="1:7" ht="47.25" x14ac:dyDescent="0.25">
      <c r="A30" s="31" t="s">
        <v>11</v>
      </c>
      <c r="B30" s="68" t="s">
        <v>12</v>
      </c>
      <c r="C30" s="69"/>
      <c r="D30" s="31" t="s">
        <v>2</v>
      </c>
      <c r="E30" s="32" t="s">
        <v>136</v>
      </c>
      <c r="F30" s="32" t="s">
        <v>4</v>
      </c>
      <c r="G30" s="32" t="s">
        <v>5</v>
      </c>
    </row>
    <row r="31" spans="1:7" x14ac:dyDescent="0.25">
      <c r="A31" s="12" t="s">
        <v>41</v>
      </c>
      <c r="B31" s="64" t="s">
        <v>96</v>
      </c>
      <c r="C31" s="65"/>
      <c r="D31" s="13" t="s">
        <v>8</v>
      </c>
      <c r="E31" s="15">
        <v>436.5</v>
      </c>
      <c r="F31" s="7"/>
      <c r="G31" s="14">
        <f>E31*F31</f>
        <v>0</v>
      </c>
    </row>
    <row r="32" spans="1:7" s="29" customFormat="1" x14ac:dyDescent="0.25">
      <c r="A32" s="30" t="s">
        <v>42</v>
      </c>
      <c r="B32" s="66" t="s">
        <v>43</v>
      </c>
      <c r="C32" s="67"/>
      <c r="D32" s="18" t="s">
        <v>8</v>
      </c>
      <c r="E32" s="19">
        <v>27.7</v>
      </c>
      <c r="F32" s="7"/>
      <c r="G32" s="43">
        <f>F32*E32</f>
        <v>0</v>
      </c>
    </row>
    <row r="33" spans="1:7" x14ac:dyDescent="0.25">
      <c r="A33" s="30" t="s">
        <v>44</v>
      </c>
      <c r="B33" s="64" t="s">
        <v>94</v>
      </c>
      <c r="C33" s="65"/>
      <c r="D33" s="18" t="s">
        <v>8</v>
      </c>
      <c r="E33" s="19">
        <v>10.5</v>
      </c>
      <c r="F33" s="7"/>
      <c r="G33" s="43">
        <f t="shared" ref="G33:G41" si="3">E33*F33</f>
        <v>0</v>
      </c>
    </row>
    <row r="34" spans="1:7" x14ac:dyDescent="0.25">
      <c r="A34" s="30" t="s">
        <v>45</v>
      </c>
      <c r="B34" s="64" t="s">
        <v>97</v>
      </c>
      <c r="C34" s="65"/>
      <c r="D34" s="18" t="s">
        <v>8</v>
      </c>
      <c r="E34" s="19">
        <v>2.2599999999999998</v>
      </c>
      <c r="F34" s="7"/>
      <c r="G34" s="43">
        <f t="shared" si="3"/>
        <v>0</v>
      </c>
    </row>
    <row r="35" spans="1:7" x14ac:dyDescent="0.25">
      <c r="A35" s="30" t="s">
        <v>62</v>
      </c>
      <c r="B35" s="66" t="s">
        <v>63</v>
      </c>
      <c r="C35" s="67"/>
      <c r="D35" s="18" t="s">
        <v>8</v>
      </c>
      <c r="E35" s="19">
        <v>61.3</v>
      </c>
      <c r="F35" s="7"/>
      <c r="G35" s="43">
        <f t="shared" si="3"/>
        <v>0</v>
      </c>
    </row>
    <row r="36" spans="1:7" s="29" customFormat="1" x14ac:dyDescent="0.25">
      <c r="A36" s="30" t="s">
        <v>62</v>
      </c>
      <c r="B36" s="66" t="s">
        <v>113</v>
      </c>
      <c r="C36" s="67"/>
      <c r="D36" s="18" t="s">
        <v>8</v>
      </c>
      <c r="E36" s="19">
        <v>4</v>
      </c>
      <c r="F36" s="7"/>
      <c r="G36" s="43">
        <f>F36*E36</f>
        <v>0</v>
      </c>
    </row>
    <row r="37" spans="1:7" s="29" customFormat="1" x14ac:dyDescent="0.25">
      <c r="A37" s="30" t="s">
        <v>64</v>
      </c>
      <c r="B37" s="66" t="s">
        <v>65</v>
      </c>
      <c r="C37" s="67"/>
      <c r="D37" s="18" t="s">
        <v>8</v>
      </c>
      <c r="E37" s="19">
        <v>35.299999999999997</v>
      </c>
      <c r="F37" s="7"/>
      <c r="G37" s="43">
        <f>F37*E37</f>
        <v>0</v>
      </c>
    </row>
    <row r="38" spans="1:7" x14ac:dyDescent="0.25">
      <c r="A38" s="12" t="s">
        <v>19</v>
      </c>
      <c r="B38" s="64" t="s">
        <v>98</v>
      </c>
      <c r="C38" s="65"/>
      <c r="D38" s="6" t="s">
        <v>8</v>
      </c>
      <c r="E38" s="24">
        <v>72.8</v>
      </c>
      <c r="F38" s="7"/>
      <c r="G38" s="14">
        <f t="shared" si="3"/>
        <v>0</v>
      </c>
    </row>
    <row r="39" spans="1:7" x14ac:dyDescent="0.25">
      <c r="A39" s="12" t="s">
        <v>66</v>
      </c>
      <c r="B39" s="66" t="s">
        <v>67</v>
      </c>
      <c r="C39" s="67"/>
      <c r="D39" s="20" t="s">
        <v>8</v>
      </c>
      <c r="E39" s="21">
        <v>23</v>
      </c>
      <c r="F39" s="7"/>
      <c r="G39" s="14">
        <f t="shared" si="3"/>
        <v>0</v>
      </c>
    </row>
    <row r="40" spans="1:7" x14ac:dyDescent="0.25">
      <c r="A40" s="30" t="s">
        <v>72</v>
      </c>
      <c r="B40" s="64" t="s">
        <v>99</v>
      </c>
      <c r="C40" s="65"/>
      <c r="D40" s="6" t="s">
        <v>8</v>
      </c>
      <c r="E40" s="28">
        <v>90</v>
      </c>
      <c r="F40" s="7"/>
      <c r="G40" s="14">
        <f t="shared" si="3"/>
        <v>0</v>
      </c>
    </row>
    <row r="41" spans="1:7" x14ac:dyDescent="0.25">
      <c r="A41" s="12" t="s">
        <v>20</v>
      </c>
      <c r="B41" s="64" t="s">
        <v>55</v>
      </c>
      <c r="C41" s="65"/>
      <c r="D41" s="18" t="s">
        <v>8</v>
      </c>
      <c r="E41" s="19">
        <v>436.9</v>
      </c>
      <c r="F41" s="7"/>
      <c r="G41" s="14">
        <f t="shared" si="3"/>
        <v>0</v>
      </c>
    </row>
    <row r="42" spans="1:7" ht="21" x14ac:dyDescent="0.35">
      <c r="A42" s="52" t="s">
        <v>152</v>
      </c>
      <c r="B42" s="53"/>
      <c r="C42" s="53"/>
      <c r="D42" s="53"/>
      <c r="E42" s="53"/>
      <c r="F42" s="54"/>
      <c r="G42" s="11">
        <f>SUM(G31:G41)</f>
        <v>0</v>
      </c>
    </row>
    <row r="43" spans="1:7" x14ac:dyDescent="0.25">
      <c r="A43" s="33"/>
      <c r="B43" s="29"/>
    </row>
    <row r="44" spans="1:7" x14ac:dyDescent="0.25">
      <c r="B44" s="42"/>
    </row>
    <row r="45" spans="1:7" x14ac:dyDescent="0.25">
      <c r="B45" s="25"/>
    </row>
    <row r="46" spans="1:7" ht="23.25" x14ac:dyDescent="0.25">
      <c r="A46" s="73" t="s">
        <v>151</v>
      </c>
      <c r="B46" s="73"/>
      <c r="C46" s="73"/>
      <c r="D46" s="73"/>
      <c r="E46" s="73"/>
      <c r="F46" s="73"/>
      <c r="G46" s="73"/>
    </row>
    <row r="47" spans="1:7" ht="47.25" x14ac:dyDescent="0.25">
      <c r="A47" s="23" t="s">
        <v>11</v>
      </c>
      <c r="B47" s="74" t="s">
        <v>12</v>
      </c>
      <c r="C47" s="74"/>
      <c r="D47" s="23" t="s">
        <v>13</v>
      </c>
      <c r="E47" s="32" t="s">
        <v>28</v>
      </c>
      <c r="F47" s="32" t="s">
        <v>4</v>
      </c>
      <c r="G47" s="32" t="s">
        <v>5</v>
      </c>
    </row>
    <row r="48" spans="1:7" x14ac:dyDescent="0.25">
      <c r="A48" s="12" t="s">
        <v>29</v>
      </c>
      <c r="B48" s="62" t="s">
        <v>30</v>
      </c>
      <c r="C48" s="63"/>
      <c r="D48" s="13" t="s">
        <v>15</v>
      </c>
      <c r="E48" s="15">
        <v>0.1</v>
      </c>
      <c r="F48" s="7"/>
      <c r="G48" s="14">
        <f t="shared" ref="G48:G61" si="4">F48*E48</f>
        <v>0</v>
      </c>
    </row>
    <row r="49" spans="1:7" x14ac:dyDescent="0.25">
      <c r="A49" s="12" t="s">
        <v>57</v>
      </c>
      <c r="B49" s="62" t="s">
        <v>56</v>
      </c>
      <c r="C49" s="63"/>
      <c r="D49" s="13" t="s">
        <v>14</v>
      </c>
      <c r="E49" s="15">
        <v>1.9</v>
      </c>
      <c r="F49" s="7"/>
      <c r="G49" s="14">
        <f t="shared" si="4"/>
        <v>0</v>
      </c>
    </row>
    <row r="50" spans="1:7" x14ac:dyDescent="0.25">
      <c r="A50" s="12" t="s">
        <v>31</v>
      </c>
      <c r="B50" s="62" t="s">
        <v>32</v>
      </c>
      <c r="C50" s="63"/>
      <c r="D50" s="13" t="s">
        <v>14</v>
      </c>
      <c r="E50" s="15">
        <v>8.5000000000000006E-2</v>
      </c>
      <c r="F50" s="7"/>
      <c r="G50" s="14">
        <f t="shared" si="4"/>
        <v>0</v>
      </c>
    </row>
    <row r="51" spans="1:7" x14ac:dyDescent="0.25">
      <c r="A51" s="12" t="s">
        <v>33</v>
      </c>
      <c r="B51" s="62" t="s">
        <v>34</v>
      </c>
      <c r="C51" s="63"/>
      <c r="D51" s="13" t="s">
        <v>14</v>
      </c>
      <c r="E51" s="15">
        <v>0.3</v>
      </c>
      <c r="F51" s="7"/>
      <c r="G51" s="14">
        <f t="shared" si="4"/>
        <v>0</v>
      </c>
    </row>
    <row r="52" spans="1:7" x14ac:dyDescent="0.25">
      <c r="A52" s="12" t="s">
        <v>35</v>
      </c>
      <c r="B52" s="62" t="s">
        <v>36</v>
      </c>
      <c r="C52" s="63"/>
      <c r="D52" s="13" t="s">
        <v>15</v>
      </c>
      <c r="E52" s="15">
        <v>12.12</v>
      </c>
      <c r="F52" s="7"/>
      <c r="G52" s="14">
        <f t="shared" si="4"/>
        <v>0</v>
      </c>
    </row>
    <row r="53" spans="1:7" x14ac:dyDescent="0.25">
      <c r="A53" s="12" t="s">
        <v>37</v>
      </c>
      <c r="B53" s="62" t="s">
        <v>38</v>
      </c>
      <c r="C53" s="63"/>
      <c r="D53" s="13" t="s">
        <v>14</v>
      </c>
      <c r="E53" s="15">
        <v>0.3</v>
      </c>
      <c r="F53" s="7"/>
      <c r="G53" s="14">
        <f t="shared" si="4"/>
        <v>0</v>
      </c>
    </row>
    <row r="54" spans="1:7" x14ac:dyDescent="0.25">
      <c r="A54" s="12" t="s">
        <v>39</v>
      </c>
      <c r="B54" s="62" t="s">
        <v>40</v>
      </c>
      <c r="C54" s="63"/>
      <c r="D54" s="13" t="s">
        <v>14</v>
      </c>
      <c r="E54" s="15">
        <v>0.33</v>
      </c>
      <c r="F54" s="7"/>
      <c r="G54" s="14">
        <f t="shared" si="4"/>
        <v>0</v>
      </c>
    </row>
    <row r="55" spans="1:7" x14ac:dyDescent="0.25">
      <c r="A55" s="12" t="s">
        <v>16</v>
      </c>
      <c r="B55" s="66" t="s">
        <v>17</v>
      </c>
      <c r="C55" s="67"/>
      <c r="D55" s="18" t="s">
        <v>14</v>
      </c>
      <c r="E55" s="19">
        <v>0.36</v>
      </c>
      <c r="F55" s="7"/>
      <c r="G55" s="14">
        <f t="shared" si="4"/>
        <v>0</v>
      </c>
    </row>
    <row r="56" spans="1:7" x14ac:dyDescent="0.25">
      <c r="A56" s="12" t="s">
        <v>46</v>
      </c>
      <c r="B56" s="66" t="s">
        <v>47</v>
      </c>
      <c r="C56" s="67"/>
      <c r="D56" s="18" t="s">
        <v>14</v>
      </c>
      <c r="E56" s="19">
        <v>0.05</v>
      </c>
      <c r="F56" s="7"/>
      <c r="G56" s="14">
        <f t="shared" si="4"/>
        <v>0</v>
      </c>
    </row>
    <row r="57" spans="1:7" x14ac:dyDescent="0.25">
      <c r="A57" s="12" t="s">
        <v>48</v>
      </c>
      <c r="B57" s="66" t="s">
        <v>49</v>
      </c>
      <c r="C57" s="67"/>
      <c r="D57" s="18" t="s">
        <v>14</v>
      </c>
      <c r="E57" s="19">
        <v>0.3</v>
      </c>
      <c r="F57" s="7"/>
      <c r="G57" s="14">
        <f t="shared" si="4"/>
        <v>0</v>
      </c>
    </row>
    <row r="58" spans="1:7" x14ac:dyDescent="0.25">
      <c r="A58" s="12" t="s">
        <v>50</v>
      </c>
      <c r="B58" s="66" t="s">
        <v>51</v>
      </c>
      <c r="C58" s="67"/>
      <c r="D58" s="18" t="s">
        <v>14</v>
      </c>
      <c r="E58" s="19">
        <v>1.9</v>
      </c>
      <c r="F58" s="7"/>
      <c r="G58" s="14">
        <f t="shared" si="4"/>
        <v>0</v>
      </c>
    </row>
    <row r="59" spans="1:7" x14ac:dyDescent="0.25">
      <c r="A59" s="12" t="s">
        <v>18</v>
      </c>
      <c r="B59" s="66" t="s">
        <v>52</v>
      </c>
      <c r="C59" s="67"/>
      <c r="D59" s="18" t="s">
        <v>14</v>
      </c>
      <c r="E59" s="19">
        <v>3.9</v>
      </c>
      <c r="F59" s="7"/>
      <c r="G59" s="14">
        <f t="shared" si="4"/>
        <v>0</v>
      </c>
    </row>
    <row r="60" spans="1:7" x14ac:dyDescent="0.25">
      <c r="A60" s="12" t="s">
        <v>53</v>
      </c>
      <c r="B60" s="66" t="s">
        <v>54</v>
      </c>
      <c r="C60" s="67"/>
      <c r="D60" s="18" t="s">
        <v>14</v>
      </c>
      <c r="E60" s="19">
        <v>0.8</v>
      </c>
      <c r="F60" s="7"/>
      <c r="G60" s="14">
        <f t="shared" si="4"/>
        <v>0</v>
      </c>
    </row>
    <row r="61" spans="1:7" x14ac:dyDescent="0.25">
      <c r="A61" s="30" t="s">
        <v>70</v>
      </c>
      <c r="B61" s="66" t="s">
        <v>71</v>
      </c>
      <c r="C61" s="67"/>
      <c r="D61" s="18" t="s">
        <v>15</v>
      </c>
      <c r="E61" s="19">
        <v>3.6</v>
      </c>
      <c r="F61" s="7"/>
      <c r="G61" s="14">
        <f t="shared" si="4"/>
        <v>0</v>
      </c>
    </row>
    <row r="62" spans="1:7" ht="21" x14ac:dyDescent="0.35">
      <c r="A62" s="52" t="s">
        <v>153</v>
      </c>
      <c r="B62" s="53"/>
      <c r="C62" s="53"/>
      <c r="D62" s="53"/>
      <c r="E62" s="53"/>
      <c r="F62" s="54"/>
      <c r="G62" s="11">
        <f>SUM(G48:G61)</f>
        <v>0</v>
      </c>
    </row>
  </sheetData>
  <sheetProtection algorithmName="SHA-512" hashValue="6eodm2D8lNHs8PukposFAxpduV5Oetq0rq9Ezgk74AFFsiTrMZFURaT1q3EQck0DJKXd5zx9SXardlmaghIxFQ==" saltValue="HHfU/JrQhKWAm2QPzEcPaQ==" spinCount="100000" sheet="1" objects="1" scenarios="1"/>
  <protectedRanges>
    <protectedRange sqref="A3 F7:F8 F14:F24 F31:F41 F48:F61" name="Oblast5" securityDescriptor="O:WDG:WDD:(A;;CC;;;WD)"/>
    <protectedRange sqref="F48:F61 F31:F41" name="Oblast5_1" securityDescriptor="O:WDG:WDD:(A;;CC;;;WD)"/>
    <protectedRange sqref="F14:F24" name="Oblast2"/>
    <protectedRange sqref="F7:F9" name="Oblast1" securityDescriptor="O:WDG:WDD:(A;;CC;;;WD)"/>
    <protectedRange sqref="A3:G3" name="Oblast6" securityDescriptor="O:WDG:WDD:(A;;CC;;;WD)"/>
  </protectedRanges>
  <mergeCells count="52">
    <mergeCell ref="A62:F62"/>
    <mergeCell ref="A46:G46"/>
    <mergeCell ref="B47:C47"/>
    <mergeCell ref="B48:C48"/>
    <mergeCell ref="B50:C50"/>
    <mergeCell ref="B51:C51"/>
    <mergeCell ref="B52:C52"/>
    <mergeCell ref="B53:C53"/>
    <mergeCell ref="B54:C54"/>
    <mergeCell ref="B57:C57"/>
    <mergeCell ref="B58:C58"/>
    <mergeCell ref="B59:C59"/>
    <mergeCell ref="B60:C60"/>
    <mergeCell ref="B61:C61"/>
    <mergeCell ref="B55:C55"/>
    <mergeCell ref="B56:C56"/>
    <mergeCell ref="A15:B15"/>
    <mergeCell ref="A16:B16"/>
    <mergeCell ref="A17:B17"/>
    <mergeCell ref="A18:B18"/>
    <mergeCell ref="A29:G29"/>
    <mergeCell ref="A21:B21"/>
    <mergeCell ref="A19:B19"/>
    <mergeCell ref="A20:B20"/>
    <mergeCell ref="A23:B23"/>
    <mergeCell ref="A24:B24"/>
    <mergeCell ref="A9:B9"/>
    <mergeCell ref="A7:B7"/>
    <mergeCell ref="A11:F11"/>
    <mergeCell ref="A13:B13"/>
    <mergeCell ref="A14:B14"/>
    <mergeCell ref="A2:G2"/>
    <mergeCell ref="A3:G3"/>
    <mergeCell ref="A6:B6"/>
    <mergeCell ref="A4:G4"/>
    <mergeCell ref="A8:B8"/>
    <mergeCell ref="A42:F42"/>
    <mergeCell ref="B49:C49"/>
    <mergeCell ref="B41:C41"/>
    <mergeCell ref="B35:C35"/>
    <mergeCell ref="A22:B22"/>
    <mergeCell ref="B39:C39"/>
    <mergeCell ref="B30:C30"/>
    <mergeCell ref="B31:C31"/>
    <mergeCell ref="B33:C33"/>
    <mergeCell ref="B34:C34"/>
    <mergeCell ref="B38:C38"/>
    <mergeCell ref="B32:C32"/>
    <mergeCell ref="B37:C37"/>
    <mergeCell ref="B36:C36"/>
    <mergeCell ref="A25:E25"/>
    <mergeCell ref="B40:C40"/>
  </mergeCells>
  <pageMargins left="0.23622047244094491" right="0.23622047244094491" top="0.74803149606299213" bottom="0.74803149606299213" header="0.31496062992125984" footer="0.31496062992125984"/>
  <pageSetup paperSize="9" scale="5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K15" sqref="K15"/>
    </sheetView>
  </sheetViews>
  <sheetFormatPr defaultRowHeight="15" x14ac:dyDescent="0.25"/>
  <cols>
    <col min="2" max="2" width="105.42578125" customWidth="1"/>
    <col min="3" max="3" width="17.140625" customWidth="1"/>
    <col min="4" max="4" width="9.85546875" customWidth="1"/>
    <col min="5" max="5" width="10.28515625" customWidth="1"/>
    <col min="6" max="6" width="10.5703125" customWidth="1"/>
    <col min="7" max="7" width="15" customWidth="1"/>
  </cols>
  <sheetData>
    <row r="1" spans="1:7" ht="46.5" x14ac:dyDescent="0.7">
      <c r="A1" s="1" t="s">
        <v>0</v>
      </c>
      <c r="B1" s="1"/>
      <c r="C1" s="1"/>
      <c r="D1" s="1"/>
      <c r="E1" s="1"/>
      <c r="F1" s="1"/>
      <c r="G1" s="1"/>
    </row>
    <row r="2" spans="1:7" ht="23.25" x14ac:dyDescent="0.35">
      <c r="A2" s="46" t="s">
        <v>21</v>
      </c>
      <c r="B2" s="46"/>
      <c r="C2" s="46"/>
      <c r="D2" s="46"/>
      <c r="E2" s="46"/>
      <c r="F2" s="46"/>
      <c r="G2" s="46"/>
    </row>
    <row r="3" spans="1:7" ht="23.25" x14ac:dyDescent="0.35">
      <c r="A3" s="51" t="s">
        <v>22</v>
      </c>
      <c r="B3" s="51"/>
      <c r="C3" s="51"/>
      <c r="D3" s="51"/>
      <c r="E3" s="51"/>
      <c r="F3" s="51"/>
      <c r="G3" s="51"/>
    </row>
    <row r="4" spans="1:7" ht="23.25" x14ac:dyDescent="0.35">
      <c r="A4" s="46" t="s">
        <v>102</v>
      </c>
      <c r="B4" s="46"/>
      <c r="C4" s="46"/>
      <c r="D4" s="46"/>
      <c r="E4" s="46"/>
      <c r="F4" s="46"/>
      <c r="G4" s="46"/>
    </row>
    <row r="5" spans="1:7" ht="15.75" x14ac:dyDescent="0.25">
      <c r="A5" s="2"/>
      <c r="B5" s="2"/>
      <c r="C5" s="2"/>
      <c r="D5" s="3"/>
      <c r="E5" s="3"/>
      <c r="F5" s="4"/>
      <c r="G5" s="4"/>
    </row>
    <row r="6" spans="1:7" ht="94.5" x14ac:dyDescent="0.25">
      <c r="A6" s="50" t="s">
        <v>77</v>
      </c>
      <c r="B6" s="50"/>
      <c r="C6" s="5" t="s">
        <v>78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15.75" x14ac:dyDescent="0.25">
      <c r="A7" s="49" t="s">
        <v>85</v>
      </c>
      <c r="B7" s="49"/>
      <c r="C7" s="17" t="s">
        <v>79</v>
      </c>
      <c r="D7" s="6" t="s">
        <v>6</v>
      </c>
      <c r="E7" s="6">
        <v>6</v>
      </c>
      <c r="F7" s="7"/>
      <c r="G7" s="8">
        <f>E7*F7</f>
        <v>0</v>
      </c>
    </row>
    <row r="8" spans="1:7" ht="15.75" x14ac:dyDescent="0.25">
      <c r="A8" s="55" t="s">
        <v>86</v>
      </c>
      <c r="B8" s="56"/>
      <c r="C8" s="17" t="s">
        <v>79</v>
      </c>
      <c r="D8" s="6" t="s">
        <v>6</v>
      </c>
      <c r="E8" s="6">
        <v>4</v>
      </c>
      <c r="F8" s="7"/>
      <c r="G8" s="8">
        <f t="shared" ref="G8:G15" si="0">E8*F8</f>
        <v>0</v>
      </c>
    </row>
    <row r="9" spans="1:7" ht="15.75" x14ac:dyDescent="0.25">
      <c r="A9" s="22" t="s">
        <v>87</v>
      </c>
      <c r="B9" s="22"/>
      <c r="C9" s="17" t="s">
        <v>79</v>
      </c>
      <c r="D9" s="6" t="s">
        <v>6</v>
      </c>
      <c r="E9" s="6">
        <v>2</v>
      </c>
      <c r="F9" s="7"/>
      <c r="G9" s="8">
        <f t="shared" si="0"/>
        <v>0</v>
      </c>
    </row>
    <row r="10" spans="1:7" ht="15.75" x14ac:dyDescent="0.25">
      <c r="A10" s="66" t="s">
        <v>135</v>
      </c>
      <c r="B10" s="67"/>
      <c r="C10" s="17" t="s">
        <v>79</v>
      </c>
      <c r="D10" s="6" t="s">
        <v>6</v>
      </c>
      <c r="E10" s="6">
        <v>1</v>
      </c>
      <c r="F10" s="7"/>
      <c r="G10" s="8">
        <f t="shared" si="0"/>
        <v>0</v>
      </c>
    </row>
    <row r="11" spans="1:7" ht="15.75" x14ac:dyDescent="0.25">
      <c r="A11" s="49" t="s">
        <v>134</v>
      </c>
      <c r="B11" s="49"/>
      <c r="C11" s="17" t="s">
        <v>79</v>
      </c>
      <c r="D11" s="6" t="s">
        <v>6</v>
      </c>
      <c r="E11" s="6">
        <v>2</v>
      </c>
      <c r="F11" s="7"/>
      <c r="G11" s="8">
        <f t="shared" si="0"/>
        <v>0</v>
      </c>
    </row>
    <row r="12" spans="1:7" ht="15.75" x14ac:dyDescent="0.25">
      <c r="A12" s="55" t="s">
        <v>88</v>
      </c>
      <c r="B12" s="56"/>
      <c r="C12" s="17" t="s">
        <v>81</v>
      </c>
      <c r="D12" s="6" t="s">
        <v>6</v>
      </c>
      <c r="E12" s="6">
        <v>2</v>
      </c>
      <c r="F12" s="7"/>
      <c r="G12" s="8">
        <f t="shared" si="0"/>
        <v>0</v>
      </c>
    </row>
    <row r="13" spans="1:7" ht="15.75" x14ac:dyDescent="0.25">
      <c r="A13" s="22" t="s">
        <v>89</v>
      </c>
      <c r="B13" s="22"/>
      <c r="C13" s="17" t="s">
        <v>80</v>
      </c>
      <c r="D13" s="6" t="s">
        <v>6</v>
      </c>
      <c r="E13" s="6">
        <v>1</v>
      </c>
      <c r="F13" s="7"/>
      <c r="G13" s="8">
        <f t="shared" si="0"/>
        <v>0</v>
      </c>
    </row>
    <row r="14" spans="1:7" ht="15.75" x14ac:dyDescent="0.25">
      <c r="A14" s="22" t="s">
        <v>90</v>
      </c>
      <c r="B14" s="22"/>
      <c r="C14" s="17" t="s">
        <v>80</v>
      </c>
      <c r="D14" s="6" t="s">
        <v>6</v>
      </c>
      <c r="E14" s="6">
        <v>2</v>
      </c>
      <c r="F14" s="7"/>
      <c r="G14" s="8">
        <f t="shared" si="0"/>
        <v>0</v>
      </c>
    </row>
    <row r="15" spans="1:7" ht="15.75" x14ac:dyDescent="0.25">
      <c r="A15" s="55" t="s">
        <v>91</v>
      </c>
      <c r="B15" s="56"/>
      <c r="C15" s="17" t="s">
        <v>80</v>
      </c>
      <c r="D15" s="6" t="s">
        <v>6</v>
      </c>
      <c r="E15" s="6">
        <v>5</v>
      </c>
      <c r="F15" s="7"/>
      <c r="G15" s="8">
        <f t="shared" si="0"/>
        <v>0</v>
      </c>
    </row>
    <row r="16" spans="1:7" ht="15.75" x14ac:dyDescent="0.25">
      <c r="A16" s="55" t="s">
        <v>133</v>
      </c>
      <c r="B16" s="56"/>
      <c r="C16" s="17" t="s">
        <v>79</v>
      </c>
      <c r="D16" s="6" t="s">
        <v>6</v>
      </c>
      <c r="E16" s="6">
        <v>1</v>
      </c>
      <c r="F16" s="7"/>
      <c r="G16" s="8">
        <f t="shared" ref="G16" si="1">E16*F16</f>
        <v>0</v>
      </c>
    </row>
    <row r="17" spans="1:7" ht="21" x14ac:dyDescent="0.35">
      <c r="A17" s="52" t="s">
        <v>84</v>
      </c>
      <c r="B17" s="53"/>
      <c r="C17" s="53"/>
      <c r="D17" s="53"/>
      <c r="E17" s="53"/>
      <c r="F17" s="54"/>
      <c r="G17" s="11">
        <f>SUM(G7:G16)</f>
        <v>0</v>
      </c>
    </row>
    <row r="20" spans="1:7" ht="63" x14ac:dyDescent="0.25">
      <c r="A20" s="76" t="s">
        <v>156</v>
      </c>
      <c r="B20" s="77"/>
      <c r="C20" s="78"/>
      <c r="D20" s="5" t="s">
        <v>2</v>
      </c>
      <c r="E20" s="5" t="s">
        <v>82</v>
      </c>
      <c r="F20" s="5" t="s">
        <v>4</v>
      </c>
      <c r="G20" s="5" t="s">
        <v>83</v>
      </c>
    </row>
    <row r="21" spans="1:7" ht="15.75" customHeight="1" x14ac:dyDescent="0.25">
      <c r="A21" s="55" t="s">
        <v>157</v>
      </c>
      <c r="B21" s="58"/>
      <c r="C21" s="56"/>
      <c r="D21" s="6" t="s">
        <v>6</v>
      </c>
      <c r="E21" s="6">
        <v>944</v>
      </c>
      <c r="F21" s="7"/>
      <c r="G21" s="8">
        <f>E21*F21</f>
        <v>0</v>
      </c>
    </row>
    <row r="22" spans="1:7" ht="15.75" x14ac:dyDescent="0.25">
      <c r="A22" s="66" t="s">
        <v>158</v>
      </c>
      <c r="B22" s="75"/>
      <c r="C22" s="67"/>
      <c r="D22" s="6" t="s">
        <v>6</v>
      </c>
      <c r="E22" s="6">
        <v>68</v>
      </c>
      <c r="F22" s="7"/>
      <c r="G22" s="8">
        <f t="shared" ref="G22:G23" si="2">E22*F22</f>
        <v>0</v>
      </c>
    </row>
    <row r="23" spans="1:7" ht="15.75" x14ac:dyDescent="0.25">
      <c r="A23" s="66" t="s">
        <v>114</v>
      </c>
      <c r="B23" s="75"/>
      <c r="C23" s="67"/>
      <c r="D23" s="6" t="s">
        <v>6</v>
      </c>
      <c r="E23" s="6">
        <v>1</v>
      </c>
      <c r="F23" s="7"/>
      <c r="G23" s="8">
        <f t="shared" si="2"/>
        <v>0</v>
      </c>
    </row>
    <row r="24" spans="1:7" ht="20.25" customHeight="1" x14ac:dyDescent="0.35">
      <c r="A24" s="70" t="s">
        <v>154</v>
      </c>
      <c r="B24" s="71"/>
      <c r="C24" s="71"/>
      <c r="D24" s="71"/>
      <c r="E24" s="71"/>
      <c r="F24" s="72"/>
      <c r="G24" s="11">
        <f>SUM(G21:G23)</f>
        <v>0</v>
      </c>
    </row>
    <row r="26" spans="1:7" x14ac:dyDescent="0.25">
      <c r="A26" s="29"/>
      <c r="B26" s="25"/>
    </row>
    <row r="27" spans="1:7" x14ac:dyDescent="0.25">
      <c r="B27" s="25"/>
    </row>
    <row r="28" spans="1:7" x14ac:dyDescent="0.25">
      <c r="B28" s="25"/>
    </row>
  </sheetData>
  <sheetProtection algorithmName="SHA-512" hashValue="B7mjdTlwELsPFYlp3YIMEfPKK2/hpD+mLzOuc64dlPI0GgpUofFuZNcHSwdkiGSsJuekzOCtwbxzbJJynU5UGg==" saltValue="9SfK4TlZcUt3L2wActOw8A==" spinCount="100000" sheet="1" objects="1" scenarios="1"/>
  <protectedRanges>
    <protectedRange sqref="A3 F7:F16 F21:F23" name="Oblast3" securityDescriptor="O:WDG:WDD:(A;;CC;;;WD)"/>
    <protectedRange sqref="F21:F23 F7:F16" name="Oblast1" securityDescriptor="O:WDG:WDD:(A;;CC;;;WD)"/>
    <protectedRange sqref="A3:G3" name="Oblast6" securityDescriptor="O:WDG:WDD:(A;;CC;;;WD)"/>
  </protectedRanges>
  <mergeCells count="17">
    <mergeCell ref="A22:C22"/>
    <mergeCell ref="A23:C23"/>
    <mergeCell ref="A20:C20"/>
    <mergeCell ref="A24:F24"/>
    <mergeCell ref="A21:C21"/>
    <mergeCell ref="A17:F17"/>
    <mergeCell ref="A11:B11"/>
    <mergeCell ref="A12:B12"/>
    <mergeCell ref="A15:B15"/>
    <mergeCell ref="A2:G2"/>
    <mergeCell ref="A3:G3"/>
    <mergeCell ref="A4:G4"/>
    <mergeCell ref="A6:B6"/>
    <mergeCell ref="A7:B7"/>
    <mergeCell ref="A8:B8"/>
    <mergeCell ref="A16:B16"/>
    <mergeCell ref="A10:B10"/>
  </mergeCells>
  <pageMargins left="0.23622047244094491" right="0.23622047244094491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souhrnný list</vt:lpstr>
      <vt:lpstr>odpady - obec</vt:lpstr>
      <vt:lpstr>odpady sběrný dvůr</vt:lpstr>
      <vt:lpstr>další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Rapantová Lucie, JUDr.</dc:creator>
  <cp:lastModifiedBy>Rapantová Lucie, JUDr.</cp:lastModifiedBy>
  <cp:lastPrinted>2024-11-07T07:31:51Z</cp:lastPrinted>
  <dcterms:created xsi:type="dcterms:W3CDTF">2024-01-25T09:08:24Z</dcterms:created>
  <dcterms:modified xsi:type="dcterms:W3CDTF">2025-01-31T09:06:36Z</dcterms:modified>
</cp:coreProperties>
</file>