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ROSplusData\Export\ROK 2019\5360-Oprava silnice III-25380 v Malšovicích-dešťová kanalizace\navýšení obrusu\"/>
    </mc:Choice>
  </mc:AlternateContent>
  <bookViews>
    <workbookView xWindow="0" yWindow="0" windowWidth="25200" windowHeight="13260" activeTab="1"/>
  </bookViews>
  <sheets>
    <sheet name="Rekapitulace stavby" sheetId="1" r:id="rId1"/>
    <sheet name="1 - OPRAVA DEŠŤOVÉ KANALI..." sheetId="2" r:id="rId2"/>
    <sheet name="VON - VEDLEJŠÍ A OSTATNÍ ..." sheetId="3" r:id="rId3"/>
  </sheets>
  <definedNames>
    <definedName name="_xlnm._FilterDatabase" localSheetId="1" hidden="1">'1 - OPRAVA DEŠŤOVÉ KANALI...'!$C$87:$K$486</definedName>
    <definedName name="_xlnm._FilterDatabase" localSheetId="2" hidden="1">'VON - VEDLEJŠÍ A OSTATNÍ ...'!$C$83:$K$98</definedName>
    <definedName name="_xlnm.Print_Titles" localSheetId="1">'1 - OPRAVA DEŠŤOVÉ KANALI...'!$87:$87</definedName>
    <definedName name="_xlnm.Print_Titles" localSheetId="0">'Rekapitulace stavby'!$52:$52</definedName>
    <definedName name="_xlnm.Print_Titles" localSheetId="2">'VON - VEDLEJŠÍ A OSTATNÍ ...'!$83:$83</definedName>
    <definedName name="_xlnm.Print_Area" localSheetId="1">'1 - OPRAVA DEŠŤOVÉ KANALI...'!$C$4:$J$39,'1 - OPRAVA DEŠŤOVÉ KANALI...'!$C$45:$J$69,'1 - OPRAVA DEŠŤOVÉ KANALI...'!$C$75:$K$486</definedName>
    <definedName name="_xlnm.Print_Area" localSheetId="0">'Rekapitulace stavby'!$D$4:$AO$36,'Rekapitulace stavby'!$C$42:$AQ$57</definedName>
    <definedName name="_xlnm.Print_Area" localSheetId="2">'VON - VEDLEJŠÍ A OSTATNÍ ...'!$C$4:$J$39,'VON - VEDLEJŠÍ A OSTATNÍ ...'!$C$45:$J$65,'VON - VEDLEJŠÍ A OSTATNÍ ...'!$C$71:$K$98</definedName>
  </definedNames>
  <calcPr calcId="152511"/>
</workbook>
</file>

<file path=xl/calcChain.xml><?xml version="1.0" encoding="utf-8"?>
<calcChain xmlns="http://schemas.openxmlformats.org/spreadsheetml/2006/main">
  <c r="J37" i="3" l="1"/>
  <c r="J36" i="3"/>
  <c r="AY56" i="1"/>
  <c r="J35" i="3"/>
  <c r="AX56" i="1" s="1"/>
  <c r="BI98" i="3"/>
  <c r="BH98" i="3"/>
  <c r="BG98" i="3"/>
  <c r="BF98" i="3"/>
  <c r="T98" i="3"/>
  <c r="T97" i="3"/>
  <c r="R98" i="3"/>
  <c r="R97" i="3"/>
  <c r="P98" i="3"/>
  <c r="P97" i="3"/>
  <c r="BI96" i="3"/>
  <c r="BH96" i="3"/>
  <c r="BG96" i="3"/>
  <c r="BF96" i="3"/>
  <c r="T96" i="3"/>
  <c r="T95" i="3"/>
  <c r="R96" i="3"/>
  <c r="R95" i="3"/>
  <c r="P96" i="3"/>
  <c r="P95" i="3"/>
  <c r="BI94" i="3"/>
  <c r="BH94" i="3"/>
  <c r="BG94" i="3"/>
  <c r="BF94" i="3"/>
  <c r="T94" i="3"/>
  <c r="T93" i="3"/>
  <c r="R94" i="3"/>
  <c r="R93" i="3"/>
  <c r="P94" i="3"/>
  <c r="P93" i="3"/>
  <c r="BI92" i="3"/>
  <c r="BH92" i="3"/>
  <c r="BG92" i="3"/>
  <c r="BF92" i="3"/>
  <c r="T92" i="3"/>
  <c r="R92" i="3"/>
  <c r="P92" i="3"/>
  <c r="BI91" i="3"/>
  <c r="BH91" i="3"/>
  <c r="BG91" i="3"/>
  <c r="BF91" i="3"/>
  <c r="T91" i="3"/>
  <c r="R91" i="3"/>
  <c r="P91" i="3"/>
  <c r="BI90" i="3"/>
  <c r="BH90" i="3"/>
  <c r="BG90" i="3"/>
  <c r="BF90" i="3"/>
  <c r="T90" i="3"/>
  <c r="R90" i="3"/>
  <c r="P90" i="3"/>
  <c r="BI89" i="3"/>
  <c r="BH89" i="3"/>
  <c r="BG89" i="3"/>
  <c r="BF89" i="3"/>
  <c r="F34" i="3" s="1"/>
  <c r="T89" i="3"/>
  <c r="R89" i="3"/>
  <c r="P89" i="3"/>
  <c r="BI88" i="3"/>
  <c r="BH88" i="3"/>
  <c r="BG88" i="3"/>
  <c r="BF88" i="3"/>
  <c r="T88" i="3"/>
  <c r="R88" i="3"/>
  <c r="P88" i="3"/>
  <c r="BI87" i="3"/>
  <c r="BH87" i="3"/>
  <c r="BG87" i="3"/>
  <c r="BF87" i="3"/>
  <c r="T87" i="3"/>
  <c r="R87" i="3"/>
  <c r="P87" i="3"/>
  <c r="J81" i="3"/>
  <c r="J80" i="3"/>
  <c r="F80" i="3"/>
  <c r="F78" i="3"/>
  <c r="E76" i="3"/>
  <c r="J55" i="3"/>
  <c r="J54" i="3"/>
  <c r="F54" i="3"/>
  <c r="F52" i="3"/>
  <c r="E50" i="3"/>
  <c r="J18" i="3"/>
  <c r="E18" i="3"/>
  <c r="F81" i="3" s="1"/>
  <c r="J17" i="3"/>
  <c r="J12" i="3"/>
  <c r="J78" i="3"/>
  <c r="E7" i="3"/>
  <c r="E74" i="3"/>
  <c r="J37" i="2"/>
  <c r="J36" i="2"/>
  <c r="AY55" i="1" s="1"/>
  <c r="J35" i="2"/>
  <c r="AX55" i="1"/>
  <c r="BI486" i="2"/>
  <c r="BH486" i="2"/>
  <c r="BG486" i="2"/>
  <c r="BF486" i="2"/>
  <c r="T486" i="2"/>
  <c r="T485" i="2" s="1"/>
  <c r="R486" i="2"/>
  <c r="R485" i="2"/>
  <c r="P486" i="2"/>
  <c r="P485" i="2" s="1"/>
  <c r="BI482" i="2"/>
  <c r="BH482" i="2"/>
  <c r="BG482" i="2"/>
  <c r="BF482" i="2"/>
  <c r="T482" i="2"/>
  <c r="R482" i="2"/>
  <c r="P482" i="2"/>
  <c r="BI481" i="2"/>
  <c r="BH481" i="2"/>
  <c r="BG481" i="2"/>
  <c r="BF481" i="2"/>
  <c r="T481" i="2"/>
  <c r="R481" i="2"/>
  <c r="P481" i="2"/>
  <c r="BI480" i="2"/>
  <c r="BH480" i="2"/>
  <c r="BG480" i="2"/>
  <c r="BF480" i="2"/>
  <c r="T480" i="2"/>
  <c r="R480" i="2"/>
  <c r="P480" i="2"/>
  <c r="BI479" i="2"/>
  <c r="BH479" i="2"/>
  <c r="BG479" i="2"/>
  <c r="BF479" i="2"/>
  <c r="T479" i="2"/>
  <c r="R479" i="2"/>
  <c r="P479" i="2"/>
  <c r="BI476" i="2"/>
  <c r="BH476" i="2"/>
  <c r="BG476" i="2"/>
  <c r="BF476" i="2"/>
  <c r="T476" i="2"/>
  <c r="R476" i="2"/>
  <c r="P476" i="2"/>
  <c r="BI474" i="2"/>
  <c r="BH474" i="2"/>
  <c r="BG474" i="2"/>
  <c r="BF474" i="2"/>
  <c r="T474" i="2"/>
  <c r="R474" i="2"/>
  <c r="P474" i="2"/>
  <c r="BI472" i="2"/>
  <c r="BH472" i="2"/>
  <c r="BG472" i="2"/>
  <c r="BF472" i="2"/>
  <c r="T472" i="2"/>
  <c r="R472" i="2"/>
  <c r="P472" i="2"/>
  <c r="BI471" i="2"/>
  <c r="BH471" i="2"/>
  <c r="BG471" i="2"/>
  <c r="BF471" i="2"/>
  <c r="T471" i="2"/>
  <c r="R471" i="2"/>
  <c r="P471" i="2"/>
  <c r="BI469" i="2"/>
  <c r="BH469" i="2"/>
  <c r="BG469" i="2"/>
  <c r="BF469" i="2"/>
  <c r="T469" i="2"/>
  <c r="R469" i="2"/>
  <c r="P469" i="2"/>
  <c r="BI466" i="2"/>
  <c r="BH466" i="2"/>
  <c r="BG466" i="2"/>
  <c r="BF466" i="2"/>
  <c r="T466" i="2"/>
  <c r="R466" i="2"/>
  <c r="P466" i="2"/>
  <c r="BI464" i="2"/>
  <c r="BH464" i="2"/>
  <c r="BG464" i="2"/>
  <c r="BF464" i="2"/>
  <c r="T464" i="2"/>
  <c r="R464" i="2"/>
  <c r="P464" i="2"/>
  <c r="BI463" i="2"/>
  <c r="BH463" i="2"/>
  <c r="BG463" i="2"/>
  <c r="BF463" i="2"/>
  <c r="T463" i="2"/>
  <c r="R463" i="2"/>
  <c r="P463" i="2"/>
  <c r="BI462" i="2"/>
  <c r="BH462" i="2"/>
  <c r="BG462" i="2"/>
  <c r="BF462" i="2"/>
  <c r="T462" i="2"/>
  <c r="R462" i="2"/>
  <c r="P462" i="2"/>
  <c r="BI461" i="2"/>
  <c r="BH461" i="2"/>
  <c r="BG461" i="2"/>
  <c r="BF461" i="2"/>
  <c r="T461" i="2"/>
  <c r="R461" i="2"/>
  <c r="P461" i="2"/>
  <c r="BI459" i="2"/>
  <c r="BH459" i="2"/>
  <c r="BG459" i="2"/>
  <c r="BF459" i="2"/>
  <c r="T459" i="2"/>
  <c r="R459" i="2"/>
  <c r="P459" i="2"/>
  <c r="BI455" i="2"/>
  <c r="BH455" i="2"/>
  <c r="BG455" i="2"/>
  <c r="BF455" i="2"/>
  <c r="T455" i="2"/>
  <c r="R455" i="2"/>
  <c r="P455" i="2"/>
  <c r="BI453" i="2"/>
  <c r="BH453" i="2"/>
  <c r="BG453" i="2"/>
  <c r="BF453" i="2"/>
  <c r="T453" i="2"/>
  <c r="R453" i="2"/>
  <c r="P453" i="2"/>
  <c r="BI450" i="2"/>
  <c r="BH450" i="2"/>
  <c r="BG450" i="2"/>
  <c r="BF450" i="2"/>
  <c r="T450" i="2"/>
  <c r="R450" i="2"/>
  <c r="P450" i="2"/>
  <c r="BI447" i="2"/>
  <c r="BH447" i="2"/>
  <c r="BG447" i="2"/>
  <c r="BF447" i="2"/>
  <c r="T447" i="2"/>
  <c r="R447" i="2"/>
  <c r="P447" i="2"/>
  <c r="BI443" i="2"/>
  <c r="BH443" i="2"/>
  <c r="BG443" i="2"/>
  <c r="BF443" i="2"/>
  <c r="T443" i="2"/>
  <c r="R443" i="2"/>
  <c r="P443" i="2"/>
  <c r="BI441" i="2"/>
  <c r="BH441" i="2"/>
  <c r="BG441" i="2"/>
  <c r="BF441" i="2"/>
  <c r="T441" i="2"/>
  <c r="R441" i="2"/>
  <c r="P441" i="2"/>
  <c r="BI440" i="2"/>
  <c r="BH440" i="2"/>
  <c r="BG440" i="2"/>
  <c r="BF440" i="2"/>
  <c r="T440" i="2"/>
  <c r="R440" i="2"/>
  <c r="P440" i="2"/>
  <c r="BI438" i="2"/>
  <c r="BH438" i="2"/>
  <c r="BG438" i="2"/>
  <c r="BF438" i="2"/>
  <c r="T438" i="2"/>
  <c r="R438" i="2"/>
  <c r="P438" i="2"/>
  <c r="BI437" i="2"/>
  <c r="BH437" i="2"/>
  <c r="BG437" i="2"/>
  <c r="BF437" i="2"/>
  <c r="T437" i="2"/>
  <c r="R437" i="2"/>
  <c r="P437" i="2"/>
  <c r="BI436" i="2"/>
  <c r="BH436" i="2"/>
  <c r="BG436" i="2"/>
  <c r="BF436" i="2"/>
  <c r="T436" i="2"/>
  <c r="R436" i="2"/>
  <c r="P436" i="2"/>
  <c r="BI434" i="2"/>
  <c r="BH434" i="2"/>
  <c r="BG434" i="2"/>
  <c r="BF434" i="2"/>
  <c r="T434" i="2"/>
  <c r="R434" i="2"/>
  <c r="P434" i="2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7" i="2"/>
  <c r="BH427" i="2"/>
  <c r="BG427" i="2"/>
  <c r="BF427" i="2"/>
  <c r="T427" i="2"/>
  <c r="R427" i="2"/>
  <c r="P427" i="2"/>
  <c r="BI424" i="2"/>
  <c r="BH424" i="2"/>
  <c r="BG424" i="2"/>
  <c r="BF424" i="2"/>
  <c r="T424" i="2"/>
  <c r="R424" i="2"/>
  <c r="P424" i="2"/>
  <c r="BI423" i="2"/>
  <c r="BH423" i="2"/>
  <c r="BG423" i="2"/>
  <c r="BF423" i="2"/>
  <c r="T423" i="2"/>
  <c r="R423" i="2"/>
  <c r="P423" i="2"/>
  <c r="BI422" i="2"/>
  <c r="BH422" i="2"/>
  <c r="BG422" i="2"/>
  <c r="BF422" i="2"/>
  <c r="T422" i="2"/>
  <c r="R422" i="2"/>
  <c r="P422" i="2"/>
  <c r="BI421" i="2"/>
  <c r="BH421" i="2"/>
  <c r="BG421" i="2"/>
  <c r="BF421" i="2"/>
  <c r="T421" i="2"/>
  <c r="R421" i="2"/>
  <c r="P421" i="2"/>
  <c r="BI420" i="2"/>
  <c r="BH420" i="2"/>
  <c r="BG420" i="2"/>
  <c r="BF420" i="2"/>
  <c r="T420" i="2"/>
  <c r="R420" i="2"/>
  <c r="P420" i="2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4" i="2"/>
  <c r="BH414" i="2"/>
  <c r="BG414" i="2"/>
  <c r="BF414" i="2"/>
  <c r="T414" i="2"/>
  <c r="R414" i="2"/>
  <c r="P414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10" i="2"/>
  <c r="BH410" i="2"/>
  <c r="BG410" i="2"/>
  <c r="BF410" i="2"/>
  <c r="T410" i="2"/>
  <c r="R410" i="2"/>
  <c r="P410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407" i="2"/>
  <c r="BH407" i="2"/>
  <c r="BG407" i="2"/>
  <c r="BF407" i="2"/>
  <c r="T407" i="2"/>
  <c r="R407" i="2"/>
  <c r="P407" i="2"/>
  <c r="BI406" i="2"/>
  <c r="BH406" i="2"/>
  <c r="BG406" i="2"/>
  <c r="BF406" i="2"/>
  <c r="T406" i="2"/>
  <c r="R406" i="2"/>
  <c r="P406" i="2"/>
  <c r="BI405" i="2"/>
  <c r="BH405" i="2"/>
  <c r="BG405" i="2"/>
  <c r="BF405" i="2"/>
  <c r="T405" i="2"/>
  <c r="R405" i="2"/>
  <c r="P405" i="2"/>
  <c r="BI404" i="2"/>
  <c r="BH404" i="2"/>
  <c r="BG404" i="2"/>
  <c r="BF404" i="2"/>
  <c r="T404" i="2"/>
  <c r="R404" i="2"/>
  <c r="P404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398" i="2"/>
  <c r="BH398" i="2"/>
  <c r="BG398" i="2"/>
  <c r="BF398" i="2"/>
  <c r="T398" i="2"/>
  <c r="R398" i="2"/>
  <c r="P398" i="2"/>
  <c r="BI397" i="2"/>
  <c r="BH397" i="2"/>
  <c r="BG397" i="2"/>
  <c r="BF397" i="2"/>
  <c r="T397" i="2"/>
  <c r="R397" i="2"/>
  <c r="P397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93" i="2"/>
  <c r="BH393" i="2"/>
  <c r="BG393" i="2"/>
  <c r="BF393" i="2"/>
  <c r="T393" i="2"/>
  <c r="R393" i="2"/>
  <c r="P393" i="2"/>
  <c r="BI391" i="2"/>
  <c r="BH391" i="2"/>
  <c r="BG391" i="2"/>
  <c r="BF391" i="2"/>
  <c r="T391" i="2"/>
  <c r="R391" i="2"/>
  <c r="P391" i="2"/>
  <c r="BI389" i="2"/>
  <c r="BH389" i="2"/>
  <c r="BG389" i="2"/>
  <c r="BF389" i="2"/>
  <c r="T389" i="2"/>
  <c r="R389" i="2"/>
  <c r="P389" i="2"/>
  <c r="BI388" i="2"/>
  <c r="BH388" i="2"/>
  <c r="BG388" i="2"/>
  <c r="BF388" i="2"/>
  <c r="T388" i="2"/>
  <c r="R388" i="2"/>
  <c r="P388" i="2"/>
  <c r="BI385" i="2"/>
  <c r="BH385" i="2"/>
  <c r="BG385" i="2"/>
  <c r="BF385" i="2"/>
  <c r="T385" i="2"/>
  <c r="R385" i="2"/>
  <c r="P385" i="2"/>
  <c r="BI382" i="2"/>
  <c r="BH382" i="2"/>
  <c r="BG382" i="2"/>
  <c r="BF382" i="2"/>
  <c r="T382" i="2"/>
  <c r="R382" i="2"/>
  <c r="P382" i="2"/>
  <c r="BI379" i="2"/>
  <c r="BH379" i="2"/>
  <c r="BG379" i="2"/>
  <c r="BF379" i="2"/>
  <c r="T379" i="2"/>
  <c r="R379" i="2"/>
  <c r="P379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69" i="2"/>
  <c r="BH369" i="2"/>
  <c r="BG369" i="2"/>
  <c r="BF369" i="2"/>
  <c r="T369" i="2"/>
  <c r="R369" i="2"/>
  <c r="P369" i="2"/>
  <c r="BI368" i="2"/>
  <c r="BH368" i="2"/>
  <c r="BG368" i="2"/>
  <c r="BF368" i="2"/>
  <c r="T368" i="2"/>
  <c r="R368" i="2"/>
  <c r="P368" i="2"/>
  <c r="BI365" i="2"/>
  <c r="BH365" i="2"/>
  <c r="BG365" i="2"/>
  <c r="BF365" i="2"/>
  <c r="T365" i="2"/>
  <c r="R365" i="2"/>
  <c r="P365" i="2"/>
  <c r="BI361" i="2"/>
  <c r="BH361" i="2"/>
  <c r="BG361" i="2"/>
  <c r="BF361" i="2"/>
  <c r="T361" i="2"/>
  <c r="R361" i="2"/>
  <c r="P361" i="2"/>
  <c r="BI357" i="2"/>
  <c r="BH357" i="2"/>
  <c r="BG357" i="2"/>
  <c r="BF357" i="2"/>
  <c r="T357" i="2"/>
  <c r="R357" i="2"/>
  <c r="P357" i="2"/>
  <c r="BI353" i="2"/>
  <c r="BH353" i="2"/>
  <c r="BG353" i="2"/>
  <c r="BF353" i="2"/>
  <c r="T353" i="2"/>
  <c r="R353" i="2"/>
  <c r="P353" i="2"/>
  <c r="BI349" i="2"/>
  <c r="BH349" i="2"/>
  <c r="BG349" i="2"/>
  <c r="BF349" i="2"/>
  <c r="T349" i="2"/>
  <c r="R349" i="2"/>
  <c r="P349" i="2"/>
  <c r="BI345" i="2"/>
  <c r="BH345" i="2"/>
  <c r="BG345" i="2"/>
  <c r="BF345" i="2"/>
  <c r="T345" i="2"/>
  <c r="R345" i="2"/>
  <c r="P345" i="2"/>
  <c r="BI341" i="2"/>
  <c r="BH341" i="2"/>
  <c r="BG341" i="2"/>
  <c r="BF341" i="2"/>
  <c r="T341" i="2"/>
  <c r="R341" i="2"/>
  <c r="P341" i="2"/>
  <c r="BI338" i="2"/>
  <c r="BH338" i="2"/>
  <c r="BG338" i="2"/>
  <c r="BF338" i="2"/>
  <c r="T338" i="2"/>
  <c r="R338" i="2"/>
  <c r="P338" i="2"/>
  <c r="BI335" i="2"/>
  <c r="BH335" i="2"/>
  <c r="BG335" i="2"/>
  <c r="BF335" i="2"/>
  <c r="T335" i="2"/>
  <c r="R335" i="2"/>
  <c r="P335" i="2"/>
  <c r="BI331" i="2"/>
  <c r="BH331" i="2"/>
  <c r="BG331" i="2"/>
  <c r="BF331" i="2"/>
  <c r="T331" i="2"/>
  <c r="R331" i="2"/>
  <c r="P331" i="2"/>
  <c r="BI327" i="2"/>
  <c r="BH327" i="2"/>
  <c r="BG327" i="2"/>
  <c r="BF327" i="2"/>
  <c r="T327" i="2"/>
  <c r="R327" i="2"/>
  <c r="P327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R295" i="2"/>
  <c r="P295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78" i="2"/>
  <c r="BH278" i="2"/>
  <c r="BG278" i="2"/>
  <c r="BF278" i="2"/>
  <c r="T278" i="2"/>
  <c r="R278" i="2"/>
  <c r="P278" i="2"/>
  <c r="BI272" i="2"/>
  <c r="BH272" i="2"/>
  <c r="BG272" i="2"/>
  <c r="BF272" i="2"/>
  <c r="T272" i="2"/>
  <c r="R272" i="2"/>
  <c r="P272" i="2"/>
  <c r="BI260" i="2"/>
  <c r="BH260" i="2"/>
  <c r="BG260" i="2"/>
  <c r="BF260" i="2"/>
  <c r="T260" i="2"/>
  <c r="R260" i="2"/>
  <c r="P260" i="2"/>
  <c r="BI249" i="2"/>
  <c r="BH249" i="2"/>
  <c r="BG249" i="2"/>
  <c r="BF249" i="2"/>
  <c r="T249" i="2"/>
  <c r="R249" i="2"/>
  <c r="P249" i="2"/>
  <c r="BI240" i="2"/>
  <c r="BH240" i="2"/>
  <c r="BG240" i="2"/>
  <c r="BF240" i="2"/>
  <c r="T240" i="2"/>
  <c r="R240" i="2"/>
  <c r="P240" i="2"/>
  <c r="BI229" i="2"/>
  <c r="BH229" i="2"/>
  <c r="BG229" i="2"/>
  <c r="BF229" i="2"/>
  <c r="T229" i="2"/>
  <c r="R229" i="2"/>
  <c r="P229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2" i="2"/>
  <c r="BH202" i="2"/>
  <c r="BG202" i="2"/>
  <c r="BF202" i="2"/>
  <c r="T202" i="2"/>
  <c r="R202" i="2"/>
  <c r="P202" i="2"/>
  <c r="BI196" i="2"/>
  <c r="BH196" i="2"/>
  <c r="BG196" i="2"/>
  <c r="BF196" i="2"/>
  <c r="T196" i="2"/>
  <c r="R196" i="2"/>
  <c r="P196" i="2"/>
  <c r="BI190" i="2"/>
  <c r="BH190" i="2"/>
  <c r="BG190" i="2"/>
  <c r="BF190" i="2"/>
  <c r="T190" i="2"/>
  <c r="R190" i="2"/>
  <c r="P190" i="2"/>
  <c r="BI178" i="2"/>
  <c r="BH178" i="2"/>
  <c r="BG178" i="2"/>
  <c r="BF178" i="2"/>
  <c r="T178" i="2"/>
  <c r="R178" i="2"/>
  <c r="P178" i="2"/>
  <c r="BI170" i="2"/>
  <c r="BH170" i="2"/>
  <c r="BG170" i="2"/>
  <c r="BF170" i="2"/>
  <c r="T170" i="2"/>
  <c r="R170" i="2"/>
  <c r="P170" i="2"/>
  <c r="BI162" i="2"/>
  <c r="BH162" i="2"/>
  <c r="BG162" i="2"/>
  <c r="BF162" i="2"/>
  <c r="T162" i="2"/>
  <c r="R162" i="2"/>
  <c r="P162" i="2"/>
  <c r="BI150" i="2"/>
  <c r="BH150" i="2"/>
  <c r="BG150" i="2"/>
  <c r="BF150" i="2"/>
  <c r="T150" i="2"/>
  <c r="R150" i="2"/>
  <c r="P150" i="2"/>
  <c r="BI142" i="2"/>
  <c r="BH142" i="2"/>
  <c r="BG142" i="2"/>
  <c r="BF142" i="2"/>
  <c r="T142" i="2"/>
  <c r="R142" i="2"/>
  <c r="P142" i="2"/>
  <c r="BI134" i="2"/>
  <c r="BH134" i="2"/>
  <c r="BG134" i="2"/>
  <c r="BF134" i="2"/>
  <c r="T134" i="2"/>
  <c r="R134" i="2"/>
  <c r="P134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1" i="2"/>
  <c r="BH111" i="2"/>
  <c r="BG111" i="2"/>
  <c r="BF111" i="2"/>
  <c r="T111" i="2"/>
  <c r="R111" i="2"/>
  <c r="P111" i="2"/>
  <c r="BI107" i="2"/>
  <c r="BH107" i="2"/>
  <c r="BG107" i="2"/>
  <c r="BF107" i="2"/>
  <c r="T107" i="2"/>
  <c r="R107" i="2"/>
  <c r="P107" i="2"/>
  <c r="BI101" i="2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4" i="2"/>
  <c r="BH94" i="2"/>
  <c r="BG94" i="2"/>
  <c r="BF94" i="2"/>
  <c r="T94" i="2"/>
  <c r="R94" i="2"/>
  <c r="P94" i="2"/>
  <c r="BI91" i="2"/>
  <c r="BH91" i="2"/>
  <c r="BG91" i="2"/>
  <c r="BF91" i="2"/>
  <c r="T91" i="2"/>
  <c r="R91" i="2"/>
  <c r="P91" i="2"/>
  <c r="J85" i="2"/>
  <c r="J84" i="2"/>
  <c r="F84" i="2"/>
  <c r="F82" i="2"/>
  <c r="E80" i="2"/>
  <c r="J55" i="2"/>
  <c r="J54" i="2"/>
  <c r="F54" i="2"/>
  <c r="F52" i="2"/>
  <c r="E50" i="2"/>
  <c r="J18" i="2"/>
  <c r="E18" i="2"/>
  <c r="F85" i="2"/>
  <c r="J17" i="2"/>
  <c r="J12" i="2"/>
  <c r="J82" i="2"/>
  <c r="E7" i="2"/>
  <c r="E48" i="2" s="1"/>
  <c r="L50" i="1"/>
  <c r="AM50" i="1"/>
  <c r="AM49" i="1"/>
  <c r="L49" i="1"/>
  <c r="AM47" i="1"/>
  <c r="L47" i="1"/>
  <c r="L45" i="1"/>
  <c r="L44" i="1"/>
  <c r="J98" i="3"/>
  <c r="BK96" i="3"/>
  <c r="BK94" i="3"/>
  <c r="J92" i="3"/>
  <c r="J91" i="3"/>
  <c r="J90" i="3"/>
  <c r="J89" i="3"/>
  <c r="BK88" i="3"/>
  <c r="BK87" i="3"/>
  <c r="BK481" i="2"/>
  <c r="J479" i="2"/>
  <c r="BK474" i="2"/>
  <c r="J469" i="2"/>
  <c r="BK464" i="2"/>
  <c r="J462" i="2"/>
  <c r="J459" i="2"/>
  <c r="BK453" i="2"/>
  <c r="J447" i="2"/>
  <c r="BK441" i="2"/>
  <c r="BK438" i="2"/>
  <c r="BK436" i="2"/>
  <c r="BK431" i="2"/>
  <c r="BK427" i="2"/>
  <c r="J423" i="2"/>
  <c r="J421" i="2"/>
  <c r="BK418" i="2"/>
  <c r="J416" i="2"/>
  <c r="BK413" i="2"/>
  <c r="BK410" i="2"/>
  <c r="BK408" i="2"/>
  <c r="J406" i="2"/>
  <c r="BK404" i="2"/>
  <c r="J401" i="2"/>
  <c r="BK397" i="2"/>
  <c r="BK394" i="2"/>
  <c r="BK391" i="2"/>
  <c r="BK388" i="2"/>
  <c r="BK382" i="2"/>
  <c r="BK375" i="2"/>
  <c r="BK369" i="2"/>
  <c r="J365" i="2"/>
  <c r="BK357" i="2"/>
  <c r="BK349" i="2"/>
  <c r="J341" i="2"/>
  <c r="BK335" i="2"/>
  <c r="BK327" i="2"/>
  <c r="BK321" i="2"/>
  <c r="BK320" i="2"/>
  <c r="J318" i="2"/>
  <c r="BK316" i="2"/>
  <c r="J314" i="2"/>
  <c r="J304" i="2"/>
  <c r="BK298" i="2"/>
  <c r="BK291" i="2"/>
  <c r="J288" i="2"/>
  <c r="BK272" i="2"/>
  <c r="BK249" i="2"/>
  <c r="J240" i="2"/>
  <c r="J213" i="2"/>
  <c r="J202" i="2"/>
  <c r="BK190" i="2"/>
  <c r="BK170" i="2"/>
  <c r="J150" i="2"/>
  <c r="J134" i="2"/>
  <c r="BK128" i="2"/>
  <c r="J125" i="2"/>
  <c r="BK111" i="2"/>
  <c r="BK101" i="2"/>
  <c r="J94" i="2"/>
  <c r="J464" i="2"/>
  <c r="J461" i="2"/>
  <c r="J455" i="2"/>
  <c r="BK450" i="2"/>
  <c r="J443" i="2"/>
  <c r="BK440" i="2"/>
  <c r="J437" i="2"/>
  <c r="BK434" i="2"/>
  <c r="J430" i="2"/>
  <c r="J424" i="2"/>
  <c r="J422" i="2"/>
  <c r="J420" i="2"/>
  <c r="J418" i="2"/>
  <c r="BK416" i="2"/>
  <c r="J413" i="2"/>
  <c r="J410" i="2"/>
  <c r="J408" i="2"/>
  <c r="BK406" i="2"/>
  <c r="J404" i="2"/>
  <c r="BK401" i="2"/>
  <c r="J397" i="2"/>
  <c r="J394" i="2"/>
  <c r="J391" i="2"/>
  <c r="J388" i="2"/>
  <c r="J382" i="2"/>
  <c r="J375" i="2"/>
  <c r="J369" i="2"/>
  <c r="BK365" i="2"/>
  <c r="J357" i="2"/>
  <c r="J349" i="2"/>
  <c r="BK341" i="2"/>
  <c r="J335" i="2"/>
  <c r="J327" i="2"/>
  <c r="J320" i="2"/>
  <c r="BK318" i="2"/>
  <c r="J316" i="2"/>
  <c r="J306" i="2"/>
  <c r="J301" i="2"/>
  <c r="BK295" i="2"/>
  <c r="J291" i="2"/>
  <c r="BK288" i="2"/>
  <c r="J272" i="2"/>
  <c r="J249" i="2"/>
  <c r="BK229" i="2"/>
  <c r="BK210" i="2"/>
  <c r="BK196" i="2"/>
  <c r="J178" i="2"/>
  <c r="BK162" i="2"/>
  <c r="J142" i="2"/>
  <c r="BK125" i="2"/>
  <c r="BK120" i="2"/>
  <c r="J107" i="2"/>
  <c r="BK98" i="2"/>
  <c r="BK91" i="2"/>
  <c r="BK98" i="3"/>
  <c r="J96" i="3"/>
  <c r="J94" i="3"/>
  <c r="BK92" i="3"/>
  <c r="BK91" i="3"/>
  <c r="BK90" i="3"/>
  <c r="BK89" i="3"/>
  <c r="J88" i="3"/>
  <c r="J87" i="3"/>
  <c r="BK480" i="2"/>
  <c r="J476" i="2"/>
  <c r="BK472" i="2"/>
  <c r="J471" i="2"/>
  <c r="BK466" i="2"/>
  <c r="J463" i="2"/>
  <c r="BK461" i="2"/>
  <c r="BK455" i="2"/>
  <c r="J450" i="2"/>
  <c r="BK443" i="2"/>
  <c r="J440" i="2"/>
  <c r="BK437" i="2"/>
  <c r="J434" i="2"/>
  <c r="BK430" i="2"/>
  <c r="BK424" i="2"/>
  <c r="BK422" i="2"/>
  <c r="BK420" i="2"/>
  <c r="BK417" i="2"/>
  <c r="J414" i="2"/>
  <c r="BK412" i="2"/>
  <c r="J409" i="2"/>
  <c r="J407" i="2"/>
  <c r="BK405" i="2"/>
  <c r="J402" i="2"/>
  <c r="J398" i="2"/>
  <c r="J396" i="2"/>
  <c r="BK393" i="2"/>
  <c r="BK389" i="2"/>
  <c r="J385" i="2"/>
  <c r="BK379" i="2"/>
  <c r="BK373" i="2"/>
  <c r="BK368" i="2"/>
  <c r="BK361" i="2"/>
  <c r="J353" i="2"/>
  <c r="J345" i="2"/>
  <c r="J338" i="2"/>
  <c r="J331" i="2"/>
  <c r="J323" i="2"/>
  <c r="J321" i="2"/>
  <c r="J319" i="2"/>
  <c r="BK317" i="2"/>
  <c r="BK306" i="2"/>
  <c r="BK301" i="2"/>
  <c r="J295" i="2"/>
  <c r="J292" i="2"/>
  <c r="J290" i="2"/>
  <c r="J278" i="2"/>
  <c r="J260" i="2"/>
  <c r="J229" i="2"/>
  <c r="J210" i="2"/>
  <c r="J196" i="2"/>
  <c r="BK178" i="2"/>
  <c r="J162" i="2"/>
  <c r="BK142" i="2"/>
  <c r="J128" i="2"/>
  <c r="J124" i="2"/>
  <c r="J120" i="2"/>
  <c r="BK107" i="2"/>
  <c r="J98" i="2"/>
  <c r="J91" i="2"/>
  <c r="BK486" i="2"/>
  <c r="J486" i="2"/>
  <c r="BK482" i="2"/>
  <c r="J482" i="2"/>
  <c r="J481" i="2"/>
  <c r="J480" i="2"/>
  <c r="BK479" i="2"/>
  <c r="BK476" i="2"/>
  <c r="J474" i="2"/>
  <c r="J472" i="2"/>
  <c r="BK471" i="2"/>
  <c r="BK469" i="2"/>
  <c r="J466" i="2"/>
  <c r="BK463" i="2"/>
  <c r="BK462" i="2"/>
  <c r="BK459" i="2"/>
  <c r="J453" i="2"/>
  <c r="BK447" i="2"/>
  <c r="J441" i="2"/>
  <c r="J438" i="2"/>
  <c r="J436" i="2"/>
  <c r="J431" i="2"/>
  <c r="J427" i="2"/>
  <c r="BK423" i="2"/>
  <c r="BK421" i="2"/>
  <c r="J417" i="2"/>
  <c r="BK414" i="2"/>
  <c r="J412" i="2"/>
  <c r="BK409" i="2"/>
  <c r="BK407" i="2"/>
  <c r="J405" i="2"/>
  <c r="BK402" i="2"/>
  <c r="BK398" i="2"/>
  <c r="BK396" i="2"/>
  <c r="J393" i="2"/>
  <c r="J389" i="2"/>
  <c r="BK385" i="2"/>
  <c r="J379" i="2"/>
  <c r="J373" i="2"/>
  <c r="J368" i="2"/>
  <c r="J361" i="2"/>
  <c r="BK353" i="2"/>
  <c r="BK345" i="2"/>
  <c r="BK338" i="2"/>
  <c r="BK331" i="2"/>
  <c r="BK323" i="2"/>
  <c r="BK319" i="2"/>
  <c r="J317" i="2"/>
  <c r="BK314" i="2"/>
  <c r="BK304" i="2"/>
  <c r="J298" i="2"/>
  <c r="BK292" i="2"/>
  <c r="BK290" i="2"/>
  <c r="BK278" i="2"/>
  <c r="BK260" i="2"/>
  <c r="BK240" i="2"/>
  <c r="BK213" i="2"/>
  <c r="BK202" i="2"/>
  <c r="J190" i="2"/>
  <c r="J170" i="2"/>
  <c r="BK150" i="2"/>
  <c r="BK134" i="2"/>
  <c r="BK124" i="2"/>
  <c r="J111" i="2"/>
  <c r="J101" i="2"/>
  <c r="BK94" i="2"/>
  <c r="AS54" i="1"/>
  <c r="BK90" i="2" l="1"/>
  <c r="R90" i="2"/>
  <c r="BK294" i="2"/>
  <c r="J294" i="2" s="1"/>
  <c r="J62" i="2" s="1"/>
  <c r="P294" i="2"/>
  <c r="T294" i="2"/>
  <c r="R305" i="2"/>
  <c r="BK322" i="2"/>
  <c r="J322" i="2"/>
  <c r="J64" i="2"/>
  <c r="R322" i="2"/>
  <c r="BK378" i="2"/>
  <c r="J378" i="2"/>
  <c r="J65" i="2"/>
  <c r="R378" i="2"/>
  <c r="BK439" i="2"/>
  <c r="J439" i="2"/>
  <c r="J66" i="2"/>
  <c r="R439" i="2"/>
  <c r="BK473" i="2"/>
  <c r="J473" i="2"/>
  <c r="J67" i="2"/>
  <c r="R473" i="2"/>
  <c r="P90" i="2"/>
  <c r="T90" i="2"/>
  <c r="R294" i="2"/>
  <c r="BK305" i="2"/>
  <c r="J305" i="2"/>
  <c r="J63" i="2"/>
  <c r="P305" i="2"/>
  <c r="T305" i="2"/>
  <c r="P322" i="2"/>
  <c r="T322" i="2"/>
  <c r="P378" i="2"/>
  <c r="T378" i="2"/>
  <c r="P439" i="2"/>
  <c r="T439" i="2"/>
  <c r="P473" i="2"/>
  <c r="T473" i="2"/>
  <c r="BK86" i="3"/>
  <c r="J86" i="3"/>
  <c r="J61" i="3"/>
  <c r="P86" i="3"/>
  <c r="P85" i="3"/>
  <c r="P84" i="3"/>
  <c r="AU56" i="1"/>
  <c r="R86" i="3"/>
  <c r="R85" i="3"/>
  <c r="R84" i="3"/>
  <c r="T86" i="3"/>
  <c r="T85" i="3" s="1"/>
  <c r="T84" i="3" s="1"/>
  <c r="J52" i="2"/>
  <c r="F55" i="2"/>
  <c r="E78" i="2"/>
  <c r="BE91" i="2"/>
  <c r="BE94" i="2"/>
  <c r="BE120" i="2"/>
  <c r="BE150" i="2"/>
  <c r="BE162" i="2"/>
  <c r="BE190" i="2"/>
  <c r="BE202" i="2"/>
  <c r="BE213" i="2"/>
  <c r="BE229" i="2"/>
  <c r="BE249" i="2"/>
  <c r="BE272" i="2"/>
  <c r="BE278" i="2"/>
  <c r="BE288" i="2"/>
  <c r="BE291" i="2"/>
  <c r="BE301" i="2"/>
  <c r="BE304" i="2"/>
  <c r="BE306" i="2"/>
  <c r="BE314" i="2"/>
  <c r="BE318" i="2"/>
  <c r="BE320" i="2"/>
  <c r="BE327" i="2"/>
  <c r="BE338" i="2"/>
  <c r="BE341" i="2"/>
  <c r="BE349" i="2"/>
  <c r="BE361" i="2"/>
  <c r="BE375" i="2"/>
  <c r="BE385" i="2"/>
  <c r="BE388" i="2"/>
  <c r="BE394" i="2"/>
  <c r="BE397" i="2"/>
  <c r="BE401" i="2"/>
  <c r="BE405" i="2"/>
  <c r="BE406" i="2"/>
  <c r="BE408" i="2"/>
  <c r="BE413" i="2"/>
  <c r="BE414" i="2"/>
  <c r="BE420" i="2"/>
  <c r="BE422" i="2"/>
  <c r="BE423" i="2"/>
  <c r="BE424" i="2"/>
  <c r="BE431" i="2"/>
  <c r="BE437" i="2"/>
  <c r="BE440" i="2"/>
  <c r="BE443" i="2"/>
  <c r="BE447" i="2"/>
  <c r="BE450" i="2"/>
  <c r="BE453" i="2"/>
  <c r="BE455" i="2"/>
  <c r="BE461" i="2"/>
  <c r="BE462" i="2"/>
  <c r="BE464" i="2"/>
  <c r="BE466" i="2"/>
  <c r="BE469" i="2"/>
  <c r="BE472" i="2"/>
  <c r="BE474" i="2"/>
  <c r="BE482" i="2"/>
  <c r="BE486" i="2"/>
  <c r="BK485" i="2"/>
  <c r="J485" i="2"/>
  <c r="J68" i="2" s="1"/>
  <c r="F55" i="3"/>
  <c r="BE98" i="2"/>
  <c r="BE101" i="2"/>
  <c r="BE107" i="2"/>
  <c r="BE111" i="2"/>
  <c r="BE124" i="2"/>
  <c r="BE125" i="2"/>
  <c r="BE128" i="2"/>
  <c r="BE134" i="2"/>
  <c r="BE142" i="2"/>
  <c r="BE170" i="2"/>
  <c r="BE178" i="2"/>
  <c r="BE196" i="2"/>
  <c r="BE210" i="2"/>
  <c r="BE240" i="2"/>
  <c r="BE260" i="2"/>
  <c r="BE290" i="2"/>
  <c r="BE292" i="2"/>
  <c r="BE295" i="2"/>
  <c r="BE298" i="2"/>
  <c r="BE316" i="2"/>
  <c r="BE317" i="2"/>
  <c r="BE319" i="2"/>
  <c r="BE321" i="2"/>
  <c r="BE323" i="2"/>
  <c r="BE331" i="2"/>
  <c r="BE335" i="2"/>
  <c r="BE345" i="2"/>
  <c r="BE353" i="2"/>
  <c r="BE357" i="2"/>
  <c r="BE365" i="2"/>
  <c r="BE368" i="2"/>
  <c r="BE369" i="2"/>
  <c r="BE373" i="2"/>
  <c r="BE379" i="2"/>
  <c r="BE382" i="2"/>
  <c r="BE389" i="2"/>
  <c r="BE391" i="2"/>
  <c r="BE393" i="2"/>
  <c r="BE396" i="2"/>
  <c r="BE398" i="2"/>
  <c r="BE402" i="2"/>
  <c r="BE404" i="2"/>
  <c r="BE407" i="2"/>
  <c r="BE409" i="2"/>
  <c r="BE410" i="2"/>
  <c r="BE412" i="2"/>
  <c r="BE416" i="2"/>
  <c r="BE417" i="2"/>
  <c r="BE418" i="2"/>
  <c r="BE421" i="2"/>
  <c r="BE427" i="2"/>
  <c r="BE430" i="2"/>
  <c r="BE434" i="2"/>
  <c r="BE436" i="2"/>
  <c r="BE438" i="2"/>
  <c r="BE441" i="2"/>
  <c r="BE459" i="2"/>
  <c r="BE463" i="2"/>
  <c r="BE471" i="2"/>
  <c r="BE476" i="2"/>
  <c r="BE479" i="2"/>
  <c r="BE480" i="2"/>
  <c r="BE481" i="2"/>
  <c r="E48" i="3"/>
  <c r="J52" i="3"/>
  <c r="BE87" i="3"/>
  <c r="BE88" i="3"/>
  <c r="BE89" i="3"/>
  <c r="BE90" i="3"/>
  <c r="BE91" i="3"/>
  <c r="BE92" i="3"/>
  <c r="BE94" i="3"/>
  <c r="BE96" i="3"/>
  <c r="BE98" i="3"/>
  <c r="BA56" i="1"/>
  <c r="BK93" i="3"/>
  <c r="J93" i="3"/>
  <c r="J62" i="3"/>
  <c r="BK95" i="3"/>
  <c r="J95" i="3"/>
  <c r="J63" i="3"/>
  <c r="BK97" i="3"/>
  <c r="J97" i="3" s="1"/>
  <c r="J64" i="3" s="1"/>
  <c r="F35" i="2"/>
  <c r="BB55" i="1"/>
  <c r="F37" i="3"/>
  <c r="BD56" i="1"/>
  <c r="F34" i="2"/>
  <c r="BA55" i="1"/>
  <c r="F36" i="2"/>
  <c r="BC55" i="1" s="1"/>
  <c r="J34" i="3"/>
  <c r="AW56" i="1"/>
  <c r="J34" i="2"/>
  <c r="AW55" i="1" s="1"/>
  <c r="F35" i="3"/>
  <c r="BB56" i="1"/>
  <c r="F37" i="2"/>
  <c r="BD55" i="1" s="1"/>
  <c r="F36" i="3"/>
  <c r="BC56" i="1"/>
  <c r="P89" i="2" l="1"/>
  <c r="P88" i="2" s="1"/>
  <c r="AU55" i="1" s="1"/>
  <c r="AU54" i="1" s="1"/>
  <c r="BK89" i="2"/>
  <c r="J89" i="2" s="1"/>
  <c r="J60" i="2" s="1"/>
  <c r="T89" i="2"/>
  <c r="T88" i="2"/>
  <c r="R89" i="2"/>
  <c r="R88" i="2" s="1"/>
  <c r="J90" i="2"/>
  <c r="J61" i="2"/>
  <c r="BK85" i="3"/>
  <c r="J85" i="3" s="1"/>
  <c r="J60" i="3" s="1"/>
  <c r="BB54" i="1"/>
  <c r="AX54" i="1" s="1"/>
  <c r="BA54" i="1"/>
  <c r="W30" i="1"/>
  <c r="F33" i="2"/>
  <c r="AZ55" i="1" s="1"/>
  <c r="J33" i="3"/>
  <c r="AV56" i="1"/>
  <c r="AT56" i="1"/>
  <c r="BD54" i="1"/>
  <c r="W33" i="1"/>
  <c r="BC54" i="1"/>
  <c r="W32" i="1" s="1"/>
  <c r="F33" i="3"/>
  <c r="AZ56" i="1"/>
  <c r="J33" i="2"/>
  <c r="AV55" i="1" s="1"/>
  <c r="AT55" i="1" s="1"/>
  <c r="BK88" i="2" l="1"/>
  <c r="J88" i="2" s="1"/>
  <c r="J59" i="2" s="1"/>
  <c r="BK84" i="3"/>
  <c r="J84" i="3" s="1"/>
  <c r="J59" i="3" s="1"/>
  <c r="AZ54" i="1"/>
  <c r="AV54" i="1"/>
  <c r="AK29" i="1" s="1"/>
  <c r="AW54" i="1"/>
  <c r="AK30" i="1"/>
  <c r="W31" i="1"/>
  <c r="AY54" i="1"/>
  <c r="W29" i="1" l="1"/>
  <c r="J30" i="2"/>
  <c r="AG55" i="1"/>
  <c r="AN55" i="1"/>
  <c r="J30" i="3"/>
  <c r="AG56" i="1"/>
  <c r="AN56" i="1"/>
  <c r="AT54" i="1"/>
  <c r="J39" i="2" l="1"/>
  <c r="J39" i="3"/>
  <c r="AG54" i="1"/>
  <c r="AK26" i="1" s="1"/>
  <c r="AK35" i="1" s="1"/>
  <c r="AN54" i="1" l="1"/>
</calcChain>
</file>

<file path=xl/sharedStrings.xml><?xml version="1.0" encoding="utf-8"?>
<sst xmlns="http://schemas.openxmlformats.org/spreadsheetml/2006/main" count="4847" uniqueCount="771">
  <si>
    <t>Export Komplet</t>
  </si>
  <si>
    <t>VZ</t>
  </si>
  <si>
    <t>2.0</t>
  </si>
  <si>
    <t>ZAMOK</t>
  </si>
  <si>
    <t>False</t>
  </si>
  <si>
    <t>{27e7ab4a-c893-4b9a-8c0a-52c2400c765d}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</si>
  <si>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</si>
  <si>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</si>
  <si>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</si>
  <si>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</si>
  <si>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</si>
  <si>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</si>
  <si>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</si>
  <si>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</si>
  <si>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5360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</si>
  <si>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</si>
  <si>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</si>
  <si>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silnice III-25380 v Malšovicích - DK</t>
  </si>
  <si>
    <t>KSO:</t>
  </si>
  <si>
    <t/>
  </si>
  <si>
    <t>CC-CZ:</t>
  </si>
  <si>
    <t>Místo:</t>
  </si>
  <si>
    <t xml:space="preserve"> </t>
  </si>
  <si>
    <t>Datum:</t>
  </si>
  <si>
    <t>20. 9. 2019</t>
  </si>
  <si>
    <t>Zadavatel:</t>
  </si>
  <si>
    <t>IČ:</t>
  </si>
  <si>
    <t>SÚS ÚK DUBÍ</t>
  </si>
  <si>
    <t>DIČ:</t>
  </si>
  <si>
    <t>Uchazeč:</t>
  </si>
  <si>
    <t>Vyplň údaj</t>
  </si>
  <si>
    <t>Projektant:</t>
  </si>
  <si>
    <t>B-PROJEKTY Teplice s.r.o.</t>
  </si>
  <si>
    <t>True</t>
  </si>
  <si>
    <t>Zpracovatel:</t>
  </si>
  <si>
    <t>Ladislav Marek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</si>
  <si>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</si>
  <si>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</si>
  <si>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</si>
  <si>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</si>
  <si>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</si>
  <si>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</si>
  <si>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</si>
  <si>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</si>
  <si>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</si>
  <si>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</si>
  <si>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</si>
  <si>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</si>
  <si>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</si>
  <si>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</si>
  <si>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</si>
  <si>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</si>
  <si>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</si>
  <si>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</si>
  <si>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</si>
  <si>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</si>
  <si>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</si>
  <si>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</si>
  <si>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</si>
  <si>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</si>
  <si>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</si>
  <si>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</si>
  <si>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</si>
  <si>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</si>
  <si>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</si>
  <si>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</si>
  <si>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</si>
  <si>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</si>
  <si>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</si>
  <si>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</si>
  <si>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</si>
  <si>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</si>
  <si>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</si>
  <si>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</si>
  <si>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</si>
  <si>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</si>
  <si>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</si>
  <si>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</si>
  <si>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OPRAVA DEŠŤOVÉ KANALIZACE</t>
  </si>
  <si>
    <t>STA</t>
  </si>
  <si>
    <t>{6bc41400-dcb0-49ab-b28e-ad7e10cb069f}</t>
  </si>
  <si>
    <t>2</t>
  </si>
  <si>
    <t>VON</t>
  </si>
  <si>
    <t>VEDLEJŠÍ A OSTATNÍ NÁKLADY</t>
  </si>
  <si>
    <t>{e4c7f341-12a8-4ee3-bb27-87e077ad9082}</t>
  </si>
  <si>
    <t>KRYCÍ LIST SOUPISU PRACÍ</t>
  </si>
  <si>
    <t>Objekt:</t>
  </si>
  <si>
    <t>1 - OPRAVA DEŠŤOVÉ KANALIZACE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</si>
  <si>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</si>
  <si>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</si>
  <si>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</si>
  <si>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</si>
  <si>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</si>
  <si>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</si>
  <si>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</si>
  <si>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</si>
  <si>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</si>
  <si>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</si>
  <si>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</si>
  <si>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</si>
  <si>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</si>
  <si>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</si>
  <si>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</si>
  <si>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</si>
  <si>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</si>
  <si>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</si>
  <si>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</si>
  <si>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</si>
  <si>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</si>
  <si>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</si>
  <si>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</si>
  <si>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</si>
  <si>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</si>
  <si>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</si>
  <si>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</si>
  <si>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</si>
  <si>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</si>
  <si>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</si>
  <si>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</si>
  <si>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113106241</t>
  </si>
  <si>
    <t>Rozebrání dlažeb a dílců vozovek a ploch s přemístěním hmot na skládku na vzdálenost do 3 m nebo s naložením na dopravní prostředek, s jakoukoliv výplní spár strojně plochy jednotlivě přes 200 m2 ze silničních dílců jakýchkoliv rozměrů, s ložem z kameniva nebo živice se spárami zalitými živicí</t>
  </si>
  <si>
    <t>m2</t>
  </si>
  <si>
    <t>CS ÚRS 2019 02</t>
  </si>
  <si>
    <t>4</t>
  </si>
  <si>
    <t>-1343985288</t>
  </si>
  <si>
    <t>VV</t>
  </si>
  <si>
    <t>odstranění proviz panel komunikace</t>
  </si>
  <si>
    <t>240,0</t>
  </si>
  <si>
    <t>113106343</t>
  </si>
  <si>
    <t>Rozebrání dlažeb a dílců při překopech inženýrských sítí s přemístěním hmot na skládku na vzdálenost do 3 m nebo s naložením na dopravní prostředek strojně plochy jednotlivě do 15 m2 komunikací pro pěší s ložem z kameniva nebo živice a s výplní spár ze zámkové dlažby</t>
  </si>
  <si>
    <t>1482154792</t>
  </si>
  <si>
    <t>POVRCHY</t>
  </si>
  <si>
    <t>ZÁMKOVÁ DLAŽBA VČETNĚ PODKL.VRSTEV</t>
  </si>
  <si>
    <t>8,8</t>
  </si>
  <si>
    <t>3</t>
  </si>
  <si>
    <t>113107213</t>
  </si>
  <si>
    <t>Odstranění podkladů nebo krytů strojně plochy jednotlivě přes 200 m2 s přemístěním hmot na skládku na vzdálenost do 20 m nebo s naložením na dopravní prostředek z kameniva těženého, o tl. vrstvy přes 200 do 300 mm</t>
  </si>
  <si>
    <t>-1009805325</t>
  </si>
  <si>
    <t>ODSTRANĚNÍ R-mat PROZATÍMNÍ KOMUNIKACE</t>
  </si>
  <si>
    <t>821,0</t>
  </si>
  <si>
    <t>113107422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</si>
  <si>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přes 100 do 200 mm</t>
  </si>
  <si>
    <t>2030529567</t>
  </si>
  <si>
    <t>ŠTĚRKOVÉ PLOCHY</t>
  </si>
  <si>
    <t>11,0</t>
  </si>
  <si>
    <t>Součet</t>
  </si>
  <si>
    <t>5</t>
  </si>
  <si>
    <t>113107524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</si>
  <si>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300 do 400 mm</t>
  </si>
  <si>
    <t>-1457710688</t>
  </si>
  <si>
    <t>KOMUNIKACE - PODKLADNÍ VRSTVY</t>
  </si>
  <si>
    <t>6</t>
  </si>
  <si>
    <t>113107543</t>
  </si>
  <si>
    <t>Odstranění podkladů nebo krytů při překopech inženýrských sítí s přemístěním hmot na skládku ve vzdálenosti do 3 m nebo s naložením na dopravní prostředek strojně plochy jednotlivě přes 15 m2 živičných, o tl. vrstvy přes 100 do 150 mm</t>
  </si>
  <si>
    <t>-546212813</t>
  </si>
  <si>
    <t>AB KRYT</t>
  </si>
  <si>
    <t>R-mat PROZATÍMNÍ KOMUNIKACE</t>
  </si>
  <si>
    <t>821,0*2</t>
  </si>
  <si>
    <t>provizorní komunikace z panelů</t>
  </si>
  <si>
    <t>115,0*1,2</t>
  </si>
  <si>
    <t>7</t>
  </si>
  <si>
    <t>113154333</t>
  </si>
  <si>
    <t>Frézování živičného podkladu nebo krytu s naložením na dopravní prostředek plochy přes 1 000 do 10 000 m2 bez překážek v trase pruhu šířky přes 1 m do 2 m, tloušťky vrstvy 50 mm</t>
  </si>
  <si>
    <t>-947323043</t>
  </si>
  <si>
    <t>FRÉZOVÁNÍ STMELENÝCH VRSTEV KOMUNIKACE</t>
  </si>
  <si>
    <t>1102,0+764,5</t>
  </si>
  <si>
    <t>8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</si>
  <si>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</si>
  <si>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</si>
  <si>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</si>
  <si>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1931529523</t>
  </si>
  <si>
    <t>9</t>
  </si>
  <si>
    <t>121101103</t>
  </si>
  <si>
    <t>Sejmutí ornice nebo lesní půdy s vodorovným přemístěním na hromady v místě upotřebení nebo na dočasné či trvalé skládky se složením, na vzdálenost přes 100 do 250 m</t>
  </si>
  <si>
    <t>m3</t>
  </si>
  <si>
    <t>-2112106155</t>
  </si>
  <si>
    <t>48,4*0,2</t>
  </si>
  <si>
    <t>10</t>
  </si>
  <si>
    <t>130001101</t>
  </si>
  <si>
    <t>Příplatek k cenám hloubených vykopávek za ztížení vykopávky v blízkosti podzemního vedení nebo výbušnin pro jakoukoliv třídu horniny</t>
  </si>
  <si>
    <t>572080375</t>
  </si>
  <si>
    <t>STOKA</t>
  </si>
  <si>
    <t>(22+22*1) * 1 * 1</t>
  </si>
  <si>
    <t>PŘÍPOJKY</t>
  </si>
  <si>
    <t>(16+16*1) * 1 * 1</t>
  </si>
  <si>
    <t>11</t>
  </si>
  <si>
    <t>132201201</t>
  </si>
  <si>
    <t>Hloubení zapažených i nezapažených rýh šířky přes 600 do 2 000 mm s urovnáním dna do předepsaného profilu a spádu v hornině tř. 3 do 100 m3</t>
  </si>
  <si>
    <t>2054598288</t>
  </si>
  <si>
    <t>P</t>
  </si>
  <si>
    <t>Poznámka k položce:_x000D_
třída těžitelnosti: III tř. - 50%</t>
  </si>
  <si>
    <t>hornina tř.3 - 40%</t>
  </si>
  <si>
    <t>ULIČNÍ VPUSTI</t>
  </si>
  <si>
    <t>40,0*0,4</t>
  </si>
  <si>
    <t>PODÉLNÉ ODVODŇOVACÍ ŽLABY</t>
  </si>
  <si>
    <t>0,28*0,4</t>
  </si>
  <si>
    <t>12</t>
  </si>
  <si>
    <t>132201202</t>
  </si>
  <si>
    <t>Hloubení zapažených i nezapažených rýh šířky přes 600 do 2 000 mm s urovnáním dna do předepsaného profilu a spádu v hornině tř. 3 přes 100 do 1 000 m3</t>
  </si>
  <si>
    <t>1721560106</t>
  </si>
  <si>
    <t>949,45*0,4</t>
  </si>
  <si>
    <t>110,13*0,4</t>
  </si>
  <si>
    <t>13</t>
  </si>
  <si>
    <t>132201209</t>
  </si>
  <si>
    <t>Hloubení zapažených i nezapažených rýh šířky přes 600 do 2 000 mm s urovnáním dna do předepsaného profilu a spádu v hornině tř. 3 Příplatek k cenám za lepivost horniny tř. 3</t>
  </si>
  <si>
    <t>-1853821840</t>
  </si>
  <si>
    <t>439,944*0,3 'Přepočtené koeficientem množství</t>
  </si>
  <si>
    <t>14</t>
  </si>
  <si>
    <t>132301201</t>
  </si>
  <si>
    <t>Hloubení zapažených i nezapažených rýh šířky přes 600 do 2 000 mm s urovnáním dna do předepsaného profilu a spádu v hornině tř. 4 do 100 m3</t>
  </si>
  <si>
    <t>-1740086024</t>
  </si>
  <si>
    <t>Poznámka k položce:_x000D_
třída těžitelnosti: IV tř. - 50%</t>
  </si>
  <si>
    <t>hornina tř.4 - 60%</t>
  </si>
  <si>
    <t>40,0*0,6</t>
  </si>
  <si>
    <t>0,28*0,6</t>
  </si>
  <si>
    <t>132301202</t>
  </si>
  <si>
    <t>Hloubení zapažených i nezapažených rýh šířky přes 600 do 2 000 mm s urovnáním dna do předepsaného profilu a spádu v hornině tř. 4 přes 100 do 1 000 m3</t>
  </si>
  <si>
    <t>-754812537</t>
  </si>
  <si>
    <t>949,45*0,6</t>
  </si>
  <si>
    <t>110,13*0,6</t>
  </si>
  <si>
    <t>16</t>
  </si>
  <si>
    <t>132301209</t>
  </si>
  <si>
    <t>Hloubení zapažených i nezapažených rýh šířky přes 600 do 2 000 mm s urovnáním dna do předepsaného profilu a spádu v hornině tř. 4 Příplatek k cenám za lepivost horniny tř. 4</t>
  </si>
  <si>
    <t>1840173521</t>
  </si>
  <si>
    <t>659,916*0,3 'Přepočtené koeficientem množství</t>
  </si>
  <si>
    <t>17</t>
  </si>
  <si>
    <t>151101101</t>
  </si>
  <si>
    <t>Zřízení pažení a rozepření stěn rýh pro podzemní vedení pro všechny šířky rýhy příložné pro jakoukoliv mezerovitost, hloubky do 2 m</t>
  </si>
  <si>
    <t>-1939985921</t>
  </si>
  <si>
    <t>1,7*586,08*2</t>
  </si>
  <si>
    <t>uv</t>
  </si>
  <si>
    <t>32*4</t>
  </si>
  <si>
    <t>18</t>
  </si>
  <si>
    <t>151101111</t>
  </si>
  <si>
    <t>Odstranění pažení a rozepření stěn rýh pro podzemní vedení s uložením materiálu na vzdálenost do 3 m od kraje výkopu příložné, hloubky do 2 m</t>
  </si>
  <si>
    <t>1322377157</t>
  </si>
  <si>
    <t>19</t>
  </si>
  <si>
    <t>161101101</t>
  </si>
  <si>
    <t>Svislé přemístění výkopku bez naložení do dopravní nádoby avšak s vyprázdněním dopravní nádoby na hromadu nebo do dopravního prostředku z horniny tř. 1 až 4, při hloubce výkopu přes 1 do 2,5 m</t>
  </si>
  <si>
    <t>-779758564</t>
  </si>
  <si>
    <t>40,0</t>
  </si>
  <si>
    <t>949,45</t>
  </si>
  <si>
    <t>110,13</t>
  </si>
  <si>
    <t>20</t>
  </si>
  <si>
    <t>162301101</t>
  </si>
  <si>
    <t>Vodorovné přemístění výkopku nebo sypaniny po suchu na obvyklém dopravním prostředku, bez naložení výkopku, avšak se složením bez rozhrnutí z horniny tř. 1 až 4 na vzdálenost přes 50 do 500 m</t>
  </si>
  <si>
    <t>-363348963</t>
  </si>
  <si>
    <t>"zpětný dovoz ornice" 48,4*0,2</t>
  </si>
  <si>
    <t>162301102</t>
  </si>
  <si>
    <t>Vodorovné přemístění výkopku nebo sypaniny po suchu na obvyklém dopravním prostředku, bez naložení výkopku, avšak se složením bez rozhrnutí z horniny tř. 1 až 4 na vzdálenost přes 500 do 1 000 m</t>
  </si>
  <si>
    <t>-1158387309</t>
  </si>
  <si>
    <t>Na mezidepo 1km</t>
  </si>
  <si>
    <t>0,28</t>
  </si>
  <si>
    <t>ZPĚTNÝ DOVOZ PRO ZÁSYP</t>
  </si>
  <si>
    <t>249,44</t>
  </si>
  <si>
    <t>33,15</t>
  </si>
  <si>
    <t>22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</si>
  <si>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</si>
  <si>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</si>
  <si>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-480271086</t>
  </si>
  <si>
    <t>NA SKLÁDKU - 10km</t>
  </si>
  <si>
    <t>0,08</t>
  </si>
  <si>
    <t>284,83+415,18</t>
  </si>
  <si>
    <t>30,04+36,94</t>
  </si>
  <si>
    <t>23</t>
  </si>
  <si>
    <t>167101101</t>
  </si>
  <si>
    <t>Nakládání, skládání a překládání neulehlého výkopku nebo sypaniny nakládání, množství do 100 m3, z hornin tř. 1 až 4</t>
  </si>
  <si>
    <t>-957142340</t>
  </si>
  <si>
    <t>24</t>
  </si>
  <si>
    <t>171201201</t>
  </si>
  <si>
    <t>Uložení sypaniny na skládky</t>
  </si>
  <si>
    <t>1190145750</t>
  </si>
  <si>
    <t>25</t>
  </si>
  <si>
    <t>171201211</t>
  </si>
  <si>
    <t>Poplatek za uložení stavebního odpadu na skládce (skládkovné) zeminy a kameniva zatříděného do Katalogu odpadů pod kódem 170 504</t>
  </si>
  <si>
    <t>t</t>
  </si>
  <si>
    <t>517705123</t>
  </si>
  <si>
    <t>807,07*2 'Přepočtené koeficientem množství</t>
  </si>
  <si>
    <t>26</t>
  </si>
  <si>
    <t>174101101</t>
  </si>
  <si>
    <t>Zásyp sypaninou z jakékoliv horniny s uložením výkopku ve vrstvách se zhutněním jam, šachet, rýh nebo kolem objektů v těchto vykopávkách</t>
  </si>
  <si>
    <t>-649568791</t>
  </si>
  <si>
    <t>27</t>
  </si>
  <si>
    <t>175151101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</si>
  <si>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</si>
  <si>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-352267993</t>
  </si>
  <si>
    <t>629,68</t>
  </si>
  <si>
    <t>55,2</t>
  </si>
  <si>
    <t>48,12</t>
  </si>
  <si>
    <t>2,58</t>
  </si>
  <si>
    <t>28</t>
  </si>
  <si>
    <t>M</t>
  </si>
  <si>
    <t>58337331</t>
  </si>
  <si>
    <t>štěrkopísek frakce 0/22</t>
  </si>
  <si>
    <t>-1526459473</t>
  </si>
  <si>
    <t>735,58*1,8 'Přepočtené koeficientem množství</t>
  </si>
  <si>
    <t>29</t>
  </si>
  <si>
    <t>181301103</t>
  </si>
  <si>
    <t>Rozprostření a urovnání ornice v rovině nebo ve svahu sklonu do 1:5 při souvislé ploše do 500 m2, tl. vrstvy přes 150 do 200 mm</t>
  </si>
  <si>
    <t>1157491778</t>
  </si>
  <si>
    <t>30</t>
  </si>
  <si>
    <t>181411121</t>
  </si>
  <si>
    <t>Založení trávníku na půdě předem připravené plochy do 1000 m2 výsevem včetně utažení lučního v rovině nebo na svahu do 1:5</t>
  </si>
  <si>
    <t>1937336030</t>
  </si>
  <si>
    <t>31</t>
  </si>
  <si>
    <t>00572100</t>
  </si>
  <si>
    <t>osivo jetelotráva intenzivní víceletá</t>
  </si>
  <si>
    <t>kg</t>
  </si>
  <si>
    <t>964300908</t>
  </si>
  <si>
    <t>48,4*0,0315 'Přepočtené koeficientem množství</t>
  </si>
  <si>
    <t>Svislé a kompletní konstrukce</t>
  </si>
  <si>
    <t>32</t>
  </si>
  <si>
    <t>359901211</t>
  </si>
  <si>
    <t>Monitoring stok (kamerový systém) jakékoli výšky nová kanalizace</t>
  </si>
  <si>
    <t>-338447289</t>
  </si>
  <si>
    <t>586,08</t>
  </si>
  <si>
    <t>33</t>
  </si>
  <si>
    <t>359901212</t>
  </si>
  <si>
    <t>Monitoring stok (kamerový systém) jakékoli výšky stávající kanalizace</t>
  </si>
  <si>
    <t>-1809972557</t>
  </si>
  <si>
    <t>KAMEROVÁ PROHLÍDKA RUŠENÉHO ÚSEKU</t>
  </si>
  <si>
    <t>586,8</t>
  </si>
  <si>
    <t>34</t>
  </si>
  <si>
    <t>369317311R</t>
  </si>
  <si>
    <t>Výplň potrubí z cementopopílkové suspenze délky do 200 m</t>
  </si>
  <si>
    <t>1212787928</t>
  </si>
  <si>
    <t>ZAPLAVENÍ PROFILU STOKY</t>
  </si>
  <si>
    <t>(586,8-60,0)*3,14*0,2*0,2</t>
  </si>
  <si>
    <t>35</t>
  </si>
  <si>
    <t>58937911</t>
  </si>
  <si>
    <t>suspenze cementopopílková stavební CPS II (Kaps II)</t>
  </si>
  <si>
    <t>1596337689</t>
  </si>
  <si>
    <t>Vodorovné konstrukce</t>
  </si>
  <si>
    <t>36</t>
  </si>
  <si>
    <t>451573111</t>
  </si>
  <si>
    <t>Lože pod potrubí, stoky a drobné objekty v otevřeném výkopu z písku a štěrkopísku do 63 mm</t>
  </si>
  <si>
    <t>1919612660</t>
  </si>
  <si>
    <t>70,33</t>
  </si>
  <si>
    <t>11,78</t>
  </si>
  <si>
    <t>0,55</t>
  </si>
  <si>
    <t>37</t>
  </si>
  <si>
    <t>452112111</t>
  </si>
  <si>
    <t>Osazení betonových dílců prstenců nebo rámů pod poklopy a mříže, výšky do 100 mm</t>
  </si>
  <si>
    <t>kus</t>
  </si>
  <si>
    <t>1806335726</t>
  </si>
  <si>
    <t>13+5+3+1</t>
  </si>
  <si>
    <t>38</t>
  </si>
  <si>
    <t>PFB.1120100OZ</t>
  </si>
  <si>
    <t>Prstenec šachtový vyrovnávací TBW-Q.1 63/4</t>
  </si>
  <si>
    <t>-104190824</t>
  </si>
  <si>
    <t>39</t>
  </si>
  <si>
    <t>PFB.1120101OZ</t>
  </si>
  <si>
    <t>Prstenec šachtový vyrovnávací TBW-Q.1 63/6</t>
  </si>
  <si>
    <t>1215296277</t>
  </si>
  <si>
    <t>40</t>
  </si>
  <si>
    <t>PFB.1120102OZ</t>
  </si>
  <si>
    <t>Prstenec šachtový vyrovnávací  TBW-Q.1 63/8</t>
  </si>
  <si>
    <t>-1928131129</t>
  </si>
  <si>
    <t>41</t>
  </si>
  <si>
    <t>PFB.1120103OZ</t>
  </si>
  <si>
    <t>Prstenec šachtový vyrovnávací  TBW-Q.1 63/10</t>
  </si>
  <si>
    <t>2033341206</t>
  </si>
  <si>
    <t>42</t>
  </si>
  <si>
    <t>452112121</t>
  </si>
  <si>
    <t>Osazení betonových dílců prstenců nebo rámů pod poklopy a mříže, výšky přes 100 do 200 mm</t>
  </si>
  <si>
    <t>1959109019</t>
  </si>
  <si>
    <t>43</t>
  </si>
  <si>
    <t>PFB.1120104OZ</t>
  </si>
  <si>
    <t>Prstenec šachtový vyrovnávací  TBW-Q.1 63/12</t>
  </si>
  <si>
    <t>-951281251</t>
  </si>
  <si>
    <t>Komunikace pozemní</t>
  </si>
  <si>
    <t>44</t>
  </si>
  <si>
    <t>564762111</t>
  </si>
  <si>
    <t>Podklad nebo kryt z vibrovaného štěrku VŠ s rozprostřením, vlhčením a zhutněním, po zhutnění tl. 200 mm</t>
  </si>
  <si>
    <t>-1534433026</t>
  </si>
  <si>
    <t>45</t>
  </si>
  <si>
    <t>564851111</t>
  </si>
  <si>
    <t>Podklad ze štěrkodrti ŠD s rozprostřením a zhutněním, po zhutnění tl. 150 mm</t>
  </si>
  <si>
    <t>-1693617954</t>
  </si>
  <si>
    <t>46</t>
  </si>
  <si>
    <t>564871111</t>
  </si>
  <si>
    <t>Podklad ze štěrkodrti ŠD s rozprostřením a zhutněním, po zhutnění tl. 250 mm</t>
  </si>
  <si>
    <t>-1594819639</t>
  </si>
  <si>
    <t>KOMUNIKACE AB KRYT</t>
  </si>
  <si>
    <t>47</t>
  </si>
  <si>
    <t>564911411</t>
  </si>
  <si>
    <t>Podklad nebo podsyp z asfaltového recyklátu s rozprostřením a zhutněním, po zhutnění tl. 50 mm</t>
  </si>
  <si>
    <t>-1619385950</t>
  </si>
  <si>
    <t>48</t>
  </si>
  <si>
    <t>564951413</t>
  </si>
  <si>
    <t>Podklad nebo podsyp z asfaltového recyklátu s rozprostřením a zhutněním, po zhutnění tl. 150 mm</t>
  </si>
  <si>
    <t>-292356940</t>
  </si>
  <si>
    <t>49</t>
  </si>
  <si>
    <t>564952113</t>
  </si>
  <si>
    <t>Podklad z mechanicky zpevněného kameniva MZK (minerální beton) s rozprostřením a s hutněním, po zhutnění tl. 170 mm</t>
  </si>
  <si>
    <t>534446591</t>
  </si>
  <si>
    <t>50</t>
  </si>
  <si>
    <t>565145111</t>
  </si>
  <si>
    <t>Asfaltový beton vrstva podkladní ACP 16 (obalované kamenivo střednězrnné - OKS) s rozprostřením a zhutněním v pruhu šířky do 3 m, po zhutnění tl. 60 mm</t>
  </si>
  <si>
    <t>-673307483</t>
  </si>
  <si>
    <t>51</t>
  </si>
  <si>
    <t>573111111</t>
  </si>
  <si>
    <t>Postřik infiltrační PI z asfaltu silničního s posypem kamenivem, v množství 0,60 kg/m2</t>
  </si>
  <si>
    <t>-1537347759</t>
  </si>
  <si>
    <t>52</t>
  </si>
  <si>
    <t>573211107</t>
  </si>
  <si>
    <t>Postřik spojovací PS bez posypu kamenivem z asfaltu silničního, v množství 0,30 kg/m2</t>
  </si>
  <si>
    <t>-701941712</t>
  </si>
  <si>
    <t>821,0+1102,0+764,5</t>
  </si>
  <si>
    <t>53</t>
  </si>
  <si>
    <t>577134211</t>
  </si>
  <si>
    <t>Asfaltový beton vrstva obrusná ACO 11 (ABS) s rozprostřením a se zhutněním z nemodifikovaného asfaltu v pruhu šířky do 3 m tř. II, po zhutnění tl. 40 mm</t>
  </si>
  <si>
    <t>172609272</t>
  </si>
  <si>
    <t>54</t>
  </si>
  <si>
    <t>577155112</t>
  </si>
  <si>
    <t>Asfaltový beton vrstva ložní ACL 16 (ABH) s rozprostřením a zhutněním z nemodifikovaného asfaltu v pruhu šířky do 3 m, po zhutnění tl. 60 mm</t>
  </si>
  <si>
    <t>-1382898287</t>
  </si>
  <si>
    <t>55</t>
  </si>
  <si>
    <t>584121112</t>
  </si>
  <si>
    <t>Osazení silničních dílců ze železového betonu s podkladem z kameniva těženého do tl. 40 mm jakéhokoliv druhu a velikosti, na plochu jednotlivě přes 200 m2</t>
  </si>
  <si>
    <t>-2282283</t>
  </si>
  <si>
    <t>80*3,0</t>
  </si>
  <si>
    <t>56</t>
  </si>
  <si>
    <t>59381009</t>
  </si>
  <si>
    <t>panel silniční 3,00x1,00x0,15m</t>
  </si>
  <si>
    <t>-1632049461</t>
  </si>
  <si>
    <t>57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</si>
  <si>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</si>
  <si>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</si>
  <si>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-221123085</t>
  </si>
  <si>
    <t>58</t>
  </si>
  <si>
    <t>59245015</t>
  </si>
  <si>
    <t>dlažba zámková tvaru I 200x165x60mm přírodní</t>
  </si>
  <si>
    <t>1820103228</t>
  </si>
  <si>
    <t>11*1,03 'Přepočtené koeficientem množství</t>
  </si>
  <si>
    <t>59</t>
  </si>
  <si>
    <t>599441111R</t>
  </si>
  <si>
    <t>Vyplnění spár mezi silničními dílci jakékoliv tloušťky kamenivem těženým</t>
  </si>
  <si>
    <t>-539129423</t>
  </si>
  <si>
    <t>provizor. panel komunikace - výplň obrusem</t>
  </si>
  <si>
    <t>115,0+115,0/3*2</t>
  </si>
  <si>
    <t>Trubní vedení</t>
  </si>
  <si>
    <t>60</t>
  </si>
  <si>
    <t>810391811</t>
  </si>
  <si>
    <t>Bourání stávajícího potrubí z betonu v otevřeném výkopu DN přes 200 do 400</t>
  </si>
  <si>
    <t>-1366381852</t>
  </si>
  <si>
    <t>DEMOLICE PROFILU SOKY BET DN 400</t>
  </si>
  <si>
    <t>60,0</t>
  </si>
  <si>
    <t>61</t>
  </si>
  <si>
    <t>871315221</t>
  </si>
  <si>
    <t>Kanalizační potrubí z tvrdého PVC v otevřeném výkopu ve sklonu do 20 %, hladkého plnostěnného jednovrstvého, tuhost třídy SN 8 DN 160</t>
  </si>
  <si>
    <t>856155401</t>
  </si>
  <si>
    <t>KANALIZAČNÍ PŘÍPOJKY - PŘEPOJENÍ</t>
  </si>
  <si>
    <t>22,5</t>
  </si>
  <si>
    <t>62</t>
  </si>
  <si>
    <t>871355221</t>
  </si>
  <si>
    <t>Kanalizační potrubí z tvrdého PVC v otevřeném výkopu ve sklonu do 20 %, hladkého plnostěnného jednovrstvého, tuhost třídy SN 8 DN 200</t>
  </si>
  <si>
    <t>-1425848277</t>
  </si>
  <si>
    <t>KANALIZAČNÍ PŘÍPOJKY - K UV</t>
  </si>
  <si>
    <t>95,3</t>
  </si>
  <si>
    <t>63</t>
  </si>
  <si>
    <t>871390410</t>
  </si>
  <si>
    <t>Montáž kanalizačního potrubí z plastů z polypropylenu PP korugovaného nebo žebrovaného SN 10 DN 400</t>
  </si>
  <si>
    <t>312911500</t>
  </si>
  <si>
    <t>64</t>
  </si>
  <si>
    <t>28617047</t>
  </si>
  <si>
    <t>trubka kanalizační PP korugovaná DN 400x6000 mm SN 10</t>
  </si>
  <si>
    <t>-95200220</t>
  </si>
  <si>
    <t>586,08*1,015 'Přepočtené koeficientem množství</t>
  </si>
  <si>
    <t>65</t>
  </si>
  <si>
    <t>871395221</t>
  </si>
  <si>
    <t>Kanalizační potrubí z tvrdého PVC v otevřeném výkopu ve sklonu do 20 %, hladkého plnostěnného jednovrstvého, tuhost třídy SN 8 DN 400</t>
  </si>
  <si>
    <t>-187397221</t>
  </si>
  <si>
    <t>"NAPOJENÍ STÁV. POTUBÍ DO ŠACHTY Š1a" 1,0</t>
  </si>
  <si>
    <t>66</t>
  </si>
  <si>
    <t>28612247</t>
  </si>
  <si>
    <t>přesuvka kanalizační plastová PVC KG DN 400 SN 12/16</t>
  </si>
  <si>
    <t>683450857</t>
  </si>
  <si>
    <t>67</t>
  </si>
  <si>
    <t>877355121</t>
  </si>
  <si>
    <t>Výřez a montáž odbočné tvarovky na potrubí z trub z tvrdého PVC DN 200</t>
  </si>
  <si>
    <t>-823103045</t>
  </si>
  <si>
    <t>Poznámka k položce:_x000D_
přípojky</t>
  </si>
  <si>
    <t>68</t>
  </si>
  <si>
    <t>28612223R</t>
  </si>
  <si>
    <t>odbočka sedlová kanalizační plastová PVC 200x200</t>
  </si>
  <si>
    <t>-863427445</t>
  </si>
  <si>
    <t>69</t>
  </si>
  <si>
    <t>28611504</t>
  </si>
  <si>
    <t>redukce kanalizační PVC 160/110</t>
  </si>
  <si>
    <t>190085598</t>
  </si>
  <si>
    <t>70</t>
  </si>
  <si>
    <t>890431851</t>
  </si>
  <si>
    <t>Bourání šachet a jímek strojně velikosti obestavěného prostoru přes 1,5 do 3 m3 z prefabrikovaných skruží</t>
  </si>
  <si>
    <t>538492990</t>
  </si>
  <si>
    <t>demolice stávajících betonových kanalizačních šachet v trase kanalizace</t>
  </si>
  <si>
    <t>((2*PI*0,5*0,5+2*PI*0,5*1,4)-(2*PI*0,44*0,44+2*PI*0,44*1,4))*18</t>
  </si>
  <si>
    <t>71</t>
  </si>
  <si>
    <t>892392121</t>
  </si>
  <si>
    <t>Tlakové zkoušky vzduchem těsnícími vaky ucpávkovými DN 400</t>
  </si>
  <si>
    <t>úsek</t>
  </si>
  <si>
    <t>1833462650</t>
  </si>
  <si>
    <t>72</t>
  </si>
  <si>
    <t>894411311</t>
  </si>
  <si>
    <t>Osazení betonových nebo železobetonových dílců pro šachty skruží rovných</t>
  </si>
  <si>
    <t>2043650449</t>
  </si>
  <si>
    <t>5+1</t>
  </si>
  <si>
    <t>73</t>
  </si>
  <si>
    <t>59224160</t>
  </si>
  <si>
    <t>skruž kanalizační s ocelovými stupadly 100 x 25 x 12 cm</t>
  </si>
  <si>
    <t>1479152625</t>
  </si>
  <si>
    <t>74</t>
  </si>
  <si>
    <t>59224161</t>
  </si>
  <si>
    <t>skruž kanalizační s ocelovými stupadly 100 x 50 x 12 cm</t>
  </si>
  <si>
    <t>-1362945081</t>
  </si>
  <si>
    <t>75</t>
  </si>
  <si>
    <t>894412411</t>
  </si>
  <si>
    <t>Osazení betonových nebo železobetonových dílců pro šachty skruží přechodových</t>
  </si>
  <si>
    <t>97383910</t>
  </si>
  <si>
    <t>76</t>
  </si>
  <si>
    <t>59224167</t>
  </si>
  <si>
    <t>skruž betonová přechodová 62,5/100x60x12 cm, stupadla poplastovaná</t>
  </si>
  <si>
    <t>26908183</t>
  </si>
  <si>
    <t>77</t>
  </si>
  <si>
    <t>894414111</t>
  </si>
  <si>
    <t>Osazení betonových nebo železobetonových dílců pro šachty skruží základových (dno)</t>
  </si>
  <si>
    <t>874944626</t>
  </si>
  <si>
    <t>78</t>
  </si>
  <si>
    <t>59224339R</t>
  </si>
  <si>
    <t>dno betonové šachty kanalizační TBZ-Q PERF400-885</t>
  </si>
  <si>
    <t>824044049</t>
  </si>
  <si>
    <t>79</t>
  </si>
  <si>
    <t>59224340R</t>
  </si>
  <si>
    <t>dno betonové šachty kanalizační TBZ-Q PERF 800-1400</t>
  </si>
  <si>
    <t>-1576384695</t>
  </si>
  <si>
    <t>Poznámka k položce:_x000D_
spadišťová šachta</t>
  </si>
  <si>
    <t>80</t>
  </si>
  <si>
    <t>59224348</t>
  </si>
  <si>
    <t>těsnění elastomerové pro spojení šachetních dílů DN 1000</t>
  </si>
  <si>
    <t>-1752942144</t>
  </si>
  <si>
    <t>81</t>
  </si>
  <si>
    <t>59224341</t>
  </si>
  <si>
    <t>těsnění elastomerové pro spojení šachetních dílů DN 1200</t>
  </si>
  <si>
    <t>-1975982390</t>
  </si>
  <si>
    <t>82</t>
  </si>
  <si>
    <t>894414211</t>
  </si>
  <si>
    <t>Osazení betonových nebo železobetonových dílců pro šachty desek zákrytových</t>
  </si>
  <si>
    <t>-191828320</t>
  </si>
  <si>
    <t>3+1</t>
  </si>
  <si>
    <t>83</t>
  </si>
  <si>
    <t>1121811R</t>
  </si>
  <si>
    <t>Deska přechodová TZK-Q 1200/200/625</t>
  </si>
  <si>
    <t>1958949257</t>
  </si>
  <si>
    <t>84</t>
  </si>
  <si>
    <t>PFB.1121605OZ</t>
  </si>
  <si>
    <t>Deska zákrytová TZK-Q 200/120 T</t>
  </si>
  <si>
    <t>-1595095097</t>
  </si>
  <si>
    <t>85</t>
  </si>
  <si>
    <t>895941111</t>
  </si>
  <si>
    <t>Zřízení vpusti kanalizační uliční z betonových dílců typ UV-50 normální</t>
  </si>
  <si>
    <t>-843804394</t>
  </si>
  <si>
    <t>Poznámka k položce:_x000D_
V cenách jsou započteny i náklady na podkladní desku z betonu a ŠP lože - viz PD</t>
  </si>
  <si>
    <t>86</t>
  </si>
  <si>
    <t>59223852</t>
  </si>
  <si>
    <t>dno pro uliční vpusť s kalovou prohlubní betonové 450x300x50mm</t>
  </si>
  <si>
    <t>1445399747</t>
  </si>
  <si>
    <t>87</t>
  </si>
  <si>
    <t>59223858</t>
  </si>
  <si>
    <t>skruž pro uliční vpusť horní betonová 450x570x50mm</t>
  </si>
  <si>
    <t>517807169</t>
  </si>
  <si>
    <t>88</t>
  </si>
  <si>
    <t>59223854</t>
  </si>
  <si>
    <t>skruž pro uliční vpusť s výtokovým otvorem PVC betonová 450x350x50mm</t>
  </si>
  <si>
    <t>908779205</t>
  </si>
  <si>
    <t>89</t>
  </si>
  <si>
    <t>59223864</t>
  </si>
  <si>
    <t>prstenec pro uliční vpusť vyrovnávací betonový 390x60x130mm</t>
  </si>
  <si>
    <t>713707554</t>
  </si>
  <si>
    <t>90</t>
  </si>
  <si>
    <t>896212112R</t>
  </si>
  <si>
    <t>Svislý obtok PVC DN 150 s obetonováním</t>
  </si>
  <si>
    <t>-1598656784</t>
  </si>
  <si>
    <t>spadišťová kanalizační šachta - viz PD</t>
  </si>
  <si>
    <t>91</t>
  </si>
  <si>
    <t>899104112</t>
  </si>
  <si>
    <t>Osazení poklopů litinových a ocelových včetně rámů pro třídu zatížení D400, E600</t>
  </si>
  <si>
    <t>-11504193</t>
  </si>
  <si>
    <t>KANALIZAČNÍ ŠACHTY</t>
  </si>
  <si>
    <t>92</t>
  </si>
  <si>
    <t>KSI.KDB84B</t>
  </si>
  <si>
    <t>Kanalizační poklop Europa 8, rám betonolitinový v.160mm,bez vybrání pro lapač, D 400 s odvětráním, bez čepu</t>
  </si>
  <si>
    <t>1665587280</t>
  </si>
  <si>
    <t>93</t>
  </si>
  <si>
    <t>899202211</t>
  </si>
  <si>
    <t>Demontáž mříží litinových včetně rámů, hmotnosti jednotlivě přes 50 do 100 Kg</t>
  </si>
  <si>
    <t>434819458</t>
  </si>
  <si>
    <t>DEMOLICE STÁVAJÍCH KANAL. ŠACHET V TRASE</t>
  </si>
  <si>
    <t>94</t>
  </si>
  <si>
    <t>899204112</t>
  </si>
  <si>
    <t>Osazení mříží litinových včetně rámů a košů na bahno pro třídu zatížení D400, E600</t>
  </si>
  <si>
    <t>-1750366756</t>
  </si>
  <si>
    <t>Poznámka k položce:_x000D_
UV</t>
  </si>
  <si>
    <t>95</t>
  </si>
  <si>
    <t>59223871</t>
  </si>
  <si>
    <t>koš vysoký pro uliční vpusti žárově Pz plech pro rám 500/500mm</t>
  </si>
  <si>
    <t>-585968787</t>
  </si>
  <si>
    <t>96</t>
  </si>
  <si>
    <t>56230625R</t>
  </si>
  <si>
    <t>rám s mříží z recyklované pryže 500x500, D 400</t>
  </si>
  <si>
    <t>81644893</t>
  </si>
  <si>
    <t>97</t>
  </si>
  <si>
    <t>899722113</t>
  </si>
  <si>
    <t>Krytí potrubí z plastů výstražnou fólií z PVC šířky 34cm</t>
  </si>
  <si>
    <t>390320449</t>
  </si>
  <si>
    <t>Ostatní konstrukce a práce-bourání</t>
  </si>
  <si>
    <t>98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</si>
  <si>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</si>
  <si>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</si>
  <si>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177943255</t>
  </si>
  <si>
    <t>99</t>
  </si>
  <si>
    <t>59217031</t>
  </si>
  <si>
    <t>obrubník betonový silniční 1000x150x250mm</t>
  </si>
  <si>
    <t>1840983315</t>
  </si>
  <si>
    <t>20*1,01 'Přepočtené koeficientem množství</t>
  </si>
  <si>
    <t>100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</si>
  <si>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</si>
  <si>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</si>
  <si>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1223987676</t>
  </si>
  <si>
    <t>KOMUNIKACE</t>
  </si>
  <si>
    <t>1407,6</t>
  </si>
  <si>
    <t>101</t>
  </si>
  <si>
    <t>919735113</t>
  </si>
  <si>
    <t>Řezání stávajícího živičného krytu nebo podkladu hloubky přes 100 do 150 mm</t>
  </si>
  <si>
    <t>-1825289053</t>
  </si>
  <si>
    <t>102</t>
  </si>
  <si>
    <t>935112211</t>
  </si>
  <si>
    <t>Osazení betonového příkopového žlabu s vyplněním a zatřením spár cementovou maltou s ložem tl. 100 mm z betonu prostého z betonových příkopových tvárnic šířky přes 500 do 800 mm</t>
  </si>
  <si>
    <t>659123010</t>
  </si>
  <si>
    <t>ODVODŇOVACÍ ŽLABY</t>
  </si>
  <si>
    <t>7,5+86,6</t>
  </si>
  <si>
    <t>103</t>
  </si>
  <si>
    <t>935112911</t>
  </si>
  <si>
    <t>Osazení betonového příkopového žlabu s vyplněním a zatřením spár cementovou maltou Příplatek k cenám za každých dalších i započatých 10 mm tloušťky lože přes 100 mm</t>
  </si>
  <si>
    <t>-229057832</t>
  </si>
  <si>
    <t>4,8+6,3+5,7+9,3+2,26</t>
  </si>
  <si>
    <t>104</t>
  </si>
  <si>
    <t>59227029</t>
  </si>
  <si>
    <t>žlabovka příkopová betonová 500x680x60mm</t>
  </si>
  <si>
    <t>-535675018</t>
  </si>
  <si>
    <t>94,1*1,01 'Přepočtené koeficientem množství</t>
  </si>
  <si>
    <t>105</t>
  </si>
  <si>
    <t>935113111</t>
  </si>
  <si>
    <t>Osazení odvodňovacího žlabu s krycím roštem polymerbetonového šířky do 200 mm</t>
  </si>
  <si>
    <t>-399543213</t>
  </si>
  <si>
    <t>Poznámka k položce:_x000D_
viz PD</t>
  </si>
  <si>
    <t>106</t>
  </si>
  <si>
    <t>59227006</t>
  </si>
  <si>
    <t>žlab odvodňovací polymerbetonový se spádem dna 0,5% 1000x130x155/160mm</t>
  </si>
  <si>
    <t>1194974055</t>
  </si>
  <si>
    <t>107</t>
  </si>
  <si>
    <t>ACO.3217</t>
  </si>
  <si>
    <t>vpust, odtok DN150/200</t>
  </si>
  <si>
    <t>773732035</t>
  </si>
  <si>
    <t>108</t>
  </si>
  <si>
    <t>59227014</t>
  </si>
  <si>
    <t>rošt můstkový C250 litina dl 0,5m oka 50/12,7 průřez vtoku 493cm2/m</t>
  </si>
  <si>
    <t>330462491</t>
  </si>
  <si>
    <t>109</t>
  </si>
  <si>
    <t>966008212</t>
  </si>
  <si>
    <t>Bourání odvodňovacího žlabu s odklizením a uložením vybouraného materiálu na skládku na vzdálenost do 10 m nebo s naložením na dopravní prostředek z betonových příkopových tvárnic nebo desek šířky přes 500 do 800 mm</t>
  </si>
  <si>
    <t>380209964</t>
  </si>
  <si>
    <t>"demolice liniového odvodnění" 7,5</t>
  </si>
  <si>
    <t>110</t>
  </si>
  <si>
    <t>977151127</t>
  </si>
  <si>
    <t>Jádrové vrty diamantovými korunkami do stavebních materiálů (železobetonu, betonu, cihel, obkladů, dlažeb, kamene) průměru přes 225 do 250 mm</t>
  </si>
  <si>
    <t>-1843412143</t>
  </si>
  <si>
    <t>vrt do nových šachet ve výkopu pro přípojky DN 200 - vrt 250mm</t>
  </si>
  <si>
    <t>0,15*128</t>
  </si>
  <si>
    <t>111</t>
  </si>
  <si>
    <t>97715191R.02</t>
  </si>
  <si>
    <t>Jádrové vrty - osazení šachtové vložky do vyfrézovaného otvoru do rozpínavé malty</t>
  </si>
  <si>
    <t>ks</t>
  </si>
  <si>
    <t>770663163</t>
  </si>
  <si>
    <t>Poznámka k položce:_x000D_
napojení přípojek do šachet</t>
  </si>
  <si>
    <t>112</t>
  </si>
  <si>
    <t>28612251</t>
  </si>
  <si>
    <t>vložka šachtová kanalizační DN 200</t>
  </si>
  <si>
    <t>-832948519</t>
  </si>
  <si>
    <t>113</t>
  </si>
  <si>
    <t>28612250</t>
  </si>
  <si>
    <t>vložka šachtová kanalizační DN 160</t>
  </si>
  <si>
    <t>237066377</t>
  </si>
  <si>
    <t>997</t>
  </si>
  <si>
    <t>Přesun sutě</t>
  </si>
  <si>
    <t>114</t>
  </si>
  <si>
    <t>997221561</t>
  </si>
  <si>
    <t>Vodorovná doprava suti bez naložení, ale se složením a s hrubým urovnáním z kusových materiálů, na vzdálenost do 1 km</t>
  </si>
  <si>
    <t>-427086603</t>
  </si>
  <si>
    <t>Poznámka k položce:_x000D_
SKLÁDKA  - uvažovaná vzdálenost 30km</t>
  </si>
  <si>
    <t>115</t>
  </si>
  <si>
    <t>997221569</t>
  </si>
  <si>
    <t>Vodorovná doprava suti bez naložení, ale se složením a s hrubým urovnáním Příplatek k ceně za každý další i započatý 1 km přes 1 km</t>
  </si>
  <si>
    <t>326238303</t>
  </si>
  <si>
    <t>2094,474*29 'Přepočtené koeficientem množství</t>
  </si>
  <si>
    <t>116</t>
  </si>
  <si>
    <t>997221815</t>
  </si>
  <si>
    <t>Poplatek za uložení stavebního odpadu na skládce (skládkovné) z prostého betonu zatříděného do Katalogu odpadů pod kódem 170 101</t>
  </si>
  <si>
    <t>1073243218</t>
  </si>
  <si>
    <t>117</t>
  </si>
  <si>
    <t>997221845</t>
  </si>
  <si>
    <t>Poplatek za uložení stavebního odpadu na skládce (skládkovné) asfaltového bez obsahu dehtu zatříděného do Katalogu odpadů pod kódem 170 302</t>
  </si>
  <si>
    <t>-705790412</t>
  </si>
  <si>
    <t>118</t>
  </si>
  <si>
    <t>997221855</t>
  </si>
  <si>
    <t>-1881505158</t>
  </si>
  <si>
    <t>119</t>
  </si>
  <si>
    <t>99701380R.01</t>
  </si>
  <si>
    <t>Odpočet - výkup v kovošrotu</t>
  </si>
  <si>
    <t>-1252872713</t>
  </si>
  <si>
    <t>poklopy ze stávajících šachet</t>
  </si>
  <si>
    <t>113,0*18</t>
  </si>
  <si>
    <t>998</t>
  </si>
  <si>
    <t>Přesun hmot</t>
  </si>
  <si>
    <t>120</t>
  </si>
  <si>
    <t>998276101</t>
  </si>
  <si>
    <t>Přesun hmot pro trubní vedení hloubené z trub z plastických hmot nebo sklolaminátových pro vodovody nebo kanalizace v otevřeném výkopu dopravní vzdálenost do 15 m</t>
  </si>
  <si>
    <t>1623607190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</si>
  <si>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</si>
  <si>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</si>
  <si>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</si>
  <si>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</si>
  <si>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</si>
  <si>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</si>
  <si>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</si>
  <si>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</si>
  <si>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</si>
  <si>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</si>
  <si>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01200200R.01</t>
  </si>
  <si>
    <t>Zaměření inženýrských sítí</t>
  </si>
  <si>
    <t>soubor</t>
  </si>
  <si>
    <t>1024</t>
  </si>
  <si>
    <t>-422553104</t>
  </si>
  <si>
    <t>01210300R.01</t>
  </si>
  <si>
    <t>Geodetické práce před výstavbou</t>
  </si>
  <si>
    <t>691692374</t>
  </si>
  <si>
    <t>01220300R.02</t>
  </si>
  <si>
    <t>Geodetické práce při provádění stavby</t>
  </si>
  <si>
    <t>638494302</t>
  </si>
  <si>
    <t>01230300R.03</t>
  </si>
  <si>
    <t>Geodetické práce po výstavbě</t>
  </si>
  <si>
    <t>-1132680385</t>
  </si>
  <si>
    <t>01300200R.01</t>
  </si>
  <si>
    <t>Dokumentace skutečného provedení stavby</t>
  </si>
  <si>
    <t>-1368887270</t>
  </si>
  <si>
    <t>01320300R.01</t>
  </si>
  <si>
    <t>Dokumentace stavby -fotodokumentace</t>
  </si>
  <si>
    <t>1706332507</t>
  </si>
  <si>
    <t>VRN3</t>
  </si>
  <si>
    <t>Zařízení staveniště</t>
  </si>
  <si>
    <t>03000100R.01</t>
  </si>
  <si>
    <t>-385991651</t>
  </si>
  <si>
    <t>VRN4</t>
  </si>
  <si>
    <t>Inženýrská činnost</t>
  </si>
  <si>
    <t>04000100R.01</t>
  </si>
  <si>
    <t>Inženýrská činnost zhotovitele</t>
  </si>
  <si>
    <t>69791614</t>
  </si>
  <si>
    <t>VRN7</t>
  </si>
  <si>
    <t>Provozní vlivy</t>
  </si>
  <si>
    <t>07900200R.01</t>
  </si>
  <si>
    <t>Dopravně inženýrské opatření</t>
  </si>
  <si>
    <t>-534684621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</si>
</sst>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54" t="s">
        <v>14</v>
      </c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2"/>
      <c r="AQ5" s="22"/>
      <c r="AR5" s="20"/>
      <c r="BE5" s="251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6" t="s">
        <v>17</v>
      </c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2"/>
      <c r="AQ6" s="22"/>
      <c r="AR6" s="20"/>
      <c r="BE6" s="252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252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24</v>
      </c>
      <c r="AO8" s="22"/>
      <c r="AP8" s="22"/>
      <c r="AQ8" s="22"/>
      <c r="AR8" s="20"/>
      <c r="BE8" s="252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52"/>
      <c r="BS9" s="17" t="s">
        <v>6</v>
      </c>
    </row>
    <row r="10" spans="1:74" s="1" customFormat="1" ht="12" customHeight="1">
      <c r="B10" s="21"/>
      <c r="C10" s="22"/>
      <c r="D10" s="29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252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252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52"/>
      <c r="BS12" s="17" t="s">
        <v>6</v>
      </c>
    </row>
    <row r="13" spans="1:74" s="1" customFormat="1" ht="12" customHeight="1">
      <c r="B13" s="21"/>
      <c r="C13" s="22"/>
      <c r="D13" s="29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26</v>
      </c>
      <c r="AL13" s="22"/>
      <c r="AM13" s="22"/>
      <c r="AN13" s="31" t="s">
        <v>30</v>
      </c>
      <c r="AO13" s="22"/>
      <c r="AP13" s="22"/>
      <c r="AQ13" s="22"/>
      <c r="AR13" s="20"/>
      <c r="BE13" s="252"/>
      <c r="BS13" s="17" t="s">
        <v>6</v>
      </c>
    </row>
    <row r="14" spans="1:74" ht="12.75">
      <c r="B14" s="21"/>
      <c r="C14" s="22"/>
      <c r="D14" s="22"/>
      <c r="E14" s="257" t="s">
        <v>30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9" t="s">
        <v>28</v>
      </c>
      <c r="AL14" s="22"/>
      <c r="AM14" s="22"/>
      <c r="AN14" s="31" t="s">
        <v>30</v>
      </c>
      <c r="AO14" s="22"/>
      <c r="AP14" s="22"/>
      <c r="AQ14" s="22"/>
      <c r="AR14" s="20"/>
      <c r="BE14" s="252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52"/>
      <c r="BS15" s="17" t="s">
        <v>4</v>
      </c>
    </row>
    <row r="16" spans="1:74" s="1" customFormat="1" ht="12" customHeight="1">
      <c r="B16" s="21"/>
      <c r="C16" s="22"/>
      <c r="D16" s="29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252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252"/>
      <c r="BS17" s="17" t="s">
        <v>33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52"/>
      <c r="BS18" s="17" t="s">
        <v>6</v>
      </c>
    </row>
    <row r="19" spans="1:71" s="1" customFormat="1" ht="12" customHeight="1">
      <c r="B19" s="21"/>
      <c r="C19" s="22"/>
      <c r="D19" s="29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252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252"/>
      <c r="BS20" s="17" t="s">
        <v>4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52"/>
    </row>
    <row r="22" spans="1:71" s="1" customFormat="1" ht="12" customHeight="1">
      <c r="B22" s="21"/>
      <c r="C22" s="22"/>
      <c r="D22" s="29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52"/>
    </row>
    <row r="23" spans="1:71" s="1" customFormat="1" ht="47.25" customHeight="1">
      <c r="B23" s="21"/>
      <c r="C23" s="22"/>
      <c r="D23" s="22"/>
      <c r="E23" s="259" t="s">
        <v>37</v>
      </c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2"/>
      <c r="AP23" s="22"/>
      <c r="AQ23" s="22"/>
      <c r="AR23" s="20"/>
      <c r="BE23" s="252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52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52"/>
    </row>
    <row r="26" spans="1:71" s="2" customFormat="1" ht="25.9" customHeight="1">
      <c r="A26" s="34"/>
      <c r="B26" s="35"/>
      <c r="C26" s="36"/>
      <c r="D26" s="37" t="s">
        <v>38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60">
        <f>ROUND(AG54,2)</f>
        <v>0</v>
      </c>
      <c r="AL26" s="261"/>
      <c r="AM26" s="261"/>
      <c r="AN26" s="261"/>
      <c r="AO26" s="261"/>
      <c r="AP26" s="36"/>
      <c r="AQ26" s="36"/>
      <c r="AR26" s="39"/>
      <c r="BE26" s="252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52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62" t="s">
        <v>39</v>
      </c>
      <c r="M28" s="262"/>
      <c r="N28" s="262"/>
      <c r="O28" s="262"/>
      <c r="P28" s="262"/>
      <c r="Q28" s="36"/>
      <c r="R28" s="36"/>
      <c r="S28" s="36"/>
      <c r="T28" s="36"/>
      <c r="U28" s="36"/>
      <c r="V28" s="36"/>
      <c r="W28" s="262" t="s">
        <v>40</v>
      </c>
      <c r="X28" s="262"/>
      <c r="Y28" s="262"/>
      <c r="Z28" s="262"/>
      <c r="AA28" s="262"/>
      <c r="AB28" s="262"/>
      <c r="AC28" s="262"/>
      <c r="AD28" s="262"/>
      <c r="AE28" s="262"/>
      <c r="AF28" s="36"/>
      <c r="AG28" s="36"/>
      <c r="AH28" s="36"/>
      <c r="AI28" s="36"/>
      <c r="AJ28" s="36"/>
      <c r="AK28" s="262" t="s">
        <v>41</v>
      </c>
      <c r="AL28" s="262"/>
      <c r="AM28" s="262"/>
      <c r="AN28" s="262"/>
      <c r="AO28" s="262"/>
      <c r="AP28" s="36"/>
      <c r="AQ28" s="36"/>
      <c r="AR28" s="39"/>
      <c r="BE28" s="252"/>
    </row>
    <row r="29" spans="1:71" s="3" customFormat="1" ht="14.45" customHeight="1">
      <c r="B29" s="40"/>
      <c r="C29" s="41"/>
      <c r="D29" s="29" t="s">
        <v>42</v>
      </c>
      <c r="E29" s="41"/>
      <c r="F29" s="29" t="s">
        <v>43</v>
      </c>
      <c r="G29" s="41"/>
      <c r="H29" s="41"/>
      <c r="I29" s="41"/>
      <c r="J29" s="41"/>
      <c r="K29" s="41"/>
      <c r="L29" s="265">
        <v>0.21</v>
      </c>
      <c r="M29" s="264"/>
      <c r="N29" s="264"/>
      <c r="O29" s="264"/>
      <c r="P29" s="264"/>
      <c r="Q29" s="41"/>
      <c r="R29" s="41"/>
      <c r="S29" s="41"/>
      <c r="T29" s="41"/>
      <c r="U29" s="41"/>
      <c r="V29" s="41"/>
      <c r="W29" s="263">
        <f>ROUND(AZ54, 2)</f>
        <v>0</v>
      </c>
      <c r="X29" s="264"/>
      <c r="Y29" s="264"/>
      <c r="Z29" s="264"/>
      <c r="AA29" s="264"/>
      <c r="AB29" s="264"/>
      <c r="AC29" s="264"/>
      <c r="AD29" s="264"/>
      <c r="AE29" s="264"/>
      <c r="AF29" s="41"/>
      <c r="AG29" s="41"/>
      <c r="AH29" s="41"/>
      <c r="AI29" s="41"/>
      <c r="AJ29" s="41"/>
      <c r="AK29" s="263">
        <f>ROUND(AV54, 2)</f>
        <v>0</v>
      </c>
      <c r="AL29" s="264"/>
      <c r="AM29" s="264"/>
      <c r="AN29" s="264"/>
      <c r="AO29" s="264"/>
      <c r="AP29" s="41"/>
      <c r="AQ29" s="41"/>
      <c r="AR29" s="42"/>
      <c r="BE29" s="253"/>
    </row>
    <row r="30" spans="1:71" s="3" customFormat="1" ht="14.45" customHeight="1">
      <c r="B30" s="40"/>
      <c r="C30" s="41"/>
      <c r="D30" s="41"/>
      <c r="E30" s="41"/>
      <c r="F30" s="29" t="s">
        <v>44</v>
      </c>
      <c r="G30" s="41"/>
      <c r="H30" s="41"/>
      <c r="I30" s="41"/>
      <c r="J30" s="41"/>
      <c r="K30" s="41"/>
      <c r="L30" s="265">
        <v>0.15</v>
      </c>
      <c r="M30" s="264"/>
      <c r="N30" s="264"/>
      <c r="O30" s="264"/>
      <c r="P30" s="264"/>
      <c r="Q30" s="41"/>
      <c r="R30" s="41"/>
      <c r="S30" s="41"/>
      <c r="T30" s="41"/>
      <c r="U30" s="41"/>
      <c r="V30" s="41"/>
      <c r="W30" s="263">
        <f>ROUND(BA54, 2)</f>
        <v>0</v>
      </c>
      <c r="X30" s="264"/>
      <c r="Y30" s="264"/>
      <c r="Z30" s="264"/>
      <c r="AA30" s="264"/>
      <c r="AB30" s="264"/>
      <c r="AC30" s="264"/>
      <c r="AD30" s="264"/>
      <c r="AE30" s="264"/>
      <c r="AF30" s="41"/>
      <c r="AG30" s="41"/>
      <c r="AH30" s="41"/>
      <c r="AI30" s="41"/>
      <c r="AJ30" s="41"/>
      <c r="AK30" s="263">
        <f>ROUND(AW54, 2)</f>
        <v>0</v>
      </c>
      <c r="AL30" s="264"/>
      <c r="AM30" s="264"/>
      <c r="AN30" s="264"/>
      <c r="AO30" s="264"/>
      <c r="AP30" s="41"/>
      <c r="AQ30" s="41"/>
      <c r="AR30" s="42"/>
      <c r="BE30" s="253"/>
    </row>
    <row r="31" spans="1:71" s="3" customFormat="1" ht="14.45" hidden="1" customHeight="1">
      <c r="B31" s="40"/>
      <c r="C31" s="41"/>
      <c r="D31" s="41"/>
      <c r="E31" s="41"/>
      <c r="F31" s="29" t="s">
        <v>45</v>
      </c>
      <c r="G31" s="41"/>
      <c r="H31" s="41"/>
      <c r="I31" s="41"/>
      <c r="J31" s="41"/>
      <c r="K31" s="41"/>
      <c r="L31" s="265">
        <v>0.21</v>
      </c>
      <c r="M31" s="264"/>
      <c r="N31" s="264"/>
      <c r="O31" s="264"/>
      <c r="P31" s="264"/>
      <c r="Q31" s="41"/>
      <c r="R31" s="41"/>
      <c r="S31" s="41"/>
      <c r="T31" s="41"/>
      <c r="U31" s="41"/>
      <c r="V31" s="41"/>
      <c r="W31" s="263">
        <f>ROUND(BB54, 2)</f>
        <v>0</v>
      </c>
      <c r="X31" s="264"/>
      <c r="Y31" s="264"/>
      <c r="Z31" s="264"/>
      <c r="AA31" s="264"/>
      <c r="AB31" s="264"/>
      <c r="AC31" s="264"/>
      <c r="AD31" s="264"/>
      <c r="AE31" s="264"/>
      <c r="AF31" s="41"/>
      <c r="AG31" s="41"/>
      <c r="AH31" s="41"/>
      <c r="AI31" s="41"/>
      <c r="AJ31" s="41"/>
      <c r="AK31" s="263">
        <v>0</v>
      </c>
      <c r="AL31" s="264"/>
      <c r="AM31" s="264"/>
      <c r="AN31" s="264"/>
      <c r="AO31" s="264"/>
      <c r="AP31" s="41"/>
      <c r="AQ31" s="41"/>
      <c r="AR31" s="42"/>
      <c r="BE31" s="253"/>
    </row>
    <row r="32" spans="1:71" s="3" customFormat="1" ht="14.45" hidden="1" customHeight="1">
      <c r="B32" s="40"/>
      <c r="C32" s="41"/>
      <c r="D32" s="41"/>
      <c r="E32" s="41"/>
      <c r="F32" s="29" t="s">
        <v>46</v>
      </c>
      <c r="G32" s="41"/>
      <c r="H32" s="41"/>
      <c r="I32" s="41"/>
      <c r="J32" s="41"/>
      <c r="K32" s="41"/>
      <c r="L32" s="265">
        <v>0.15</v>
      </c>
      <c r="M32" s="264"/>
      <c r="N32" s="264"/>
      <c r="O32" s="264"/>
      <c r="P32" s="264"/>
      <c r="Q32" s="41"/>
      <c r="R32" s="41"/>
      <c r="S32" s="41"/>
      <c r="T32" s="41"/>
      <c r="U32" s="41"/>
      <c r="V32" s="41"/>
      <c r="W32" s="263">
        <f>ROUND(BC54, 2)</f>
        <v>0</v>
      </c>
      <c r="X32" s="264"/>
      <c r="Y32" s="264"/>
      <c r="Z32" s="264"/>
      <c r="AA32" s="264"/>
      <c r="AB32" s="264"/>
      <c r="AC32" s="264"/>
      <c r="AD32" s="264"/>
      <c r="AE32" s="264"/>
      <c r="AF32" s="41"/>
      <c r="AG32" s="41"/>
      <c r="AH32" s="41"/>
      <c r="AI32" s="41"/>
      <c r="AJ32" s="41"/>
      <c r="AK32" s="263">
        <v>0</v>
      </c>
      <c r="AL32" s="264"/>
      <c r="AM32" s="264"/>
      <c r="AN32" s="264"/>
      <c r="AO32" s="264"/>
      <c r="AP32" s="41"/>
      <c r="AQ32" s="41"/>
      <c r="AR32" s="42"/>
      <c r="BE32" s="253"/>
    </row>
    <row r="33" spans="1:57" s="3" customFormat="1" ht="14.45" hidden="1" customHeight="1">
      <c r="B33" s="40"/>
      <c r="C33" s="41"/>
      <c r="D33" s="41"/>
      <c r="E33" s="41"/>
      <c r="F33" s="29" t="s">
        <v>47</v>
      </c>
      <c r="G33" s="41"/>
      <c r="H33" s="41"/>
      <c r="I33" s="41"/>
      <c r="J33" s="41"/>
      <c r="K33" s="41"/>
      <c r="L33" s="265">
        <v>0</v>
      </c>
      <c r="M33" s="264"/>
      <c r="N33" s="264"/>
      <c r="O33" s="264"/>
      <c r="P33" s="264"/>
      <c r="Q33" s="41"/>
      <c r="R33" s="41"/>
      <c r="S33" s="41"/>
      <c r="T33" s="41"/>
      <c r="U33" s="41"/>
      <c r="V33" s="41"/>
      <c r="W33" s="263">
        <f>ROUND(BD54, 2)</f>
        <v>0</v>
      </c>
      <c r="X33" s="264"/>
      <c r="Y33" s="264"/>
      <c r="Z33" s="264"/>
      <c r="AA33" s="264"/>
      <c r="AB33" s="264"/>
      <c r="AC33" s="264"/>
      <c r="AD33" s="264"/>
      <c r="AE33" s="264"/>
      <c r="AF33" s="41"/>
      <c r="AG33" s="41"/>
      <c r="AH33" s="41"/>
      <c r="AI33" s="41"/>
      <c r="AJ33" s="41"/>
      <c r="AK33" s="263">
        <v>0</v>
      </c>
      <c r="AL33" s="264"/>
      <c r="AM33" s="264"/>
      <c r="AN33" s="264"/>
      <c r="AO33" s="264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48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49</v>
      </c>
      <c r="U35" s="45"/>
      <c r="V35" s="45"/>
      <c r="W35" s="45"/>
      <c r="X35" s="266" t="s">
        <v>50</v>
      </c>
      <c r="Y35" s="267"/>
      <c r="Z35" s="267"/>
      <c r="AA35" s="267"/>
      <c r="AB35" s="267"/>
      <c r="AC35" s="45"/>
      <c r="AD35" s="45"/>
      <c r="AE35" s="45"/>
      <c r="AF35" s="45"/>
      <c r="AG35" s="45"/>
      <c r="AH35" s="45"/>
      <c r="AI35" s="45"/>
      <c r="AJ35" s="45"/>
      <c r="AK35" s="268">
        <f>SUM(AK26:AK33)</f>
        <v>0</v>
      </c>
      <c r="AL35" s="267"/>
      <c r="AM35" s="267"/>
      <c r="AN35" s="267"/>
      <c r="AO35" s="269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51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5360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270" t="str">
        <f>K6</f>
        <v>Oprava silnice III-25380 v Malšovicích - DK</v>
      </c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271"/>
      <c r="AJ45" s="271"/>
      <c r="AK45" s="271"/>
      <c r="AL45" s="271"/>
      <c r="AM45" s="271"/>
      <c r="AN45" s="271"/>
      <c r="AO45" s="271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 xml:space="preserve"> 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272" t="str">
        <f>IF(AN8= "","",AN8)</f>
        <v>20. 9. 2019</v>
      </c>
      <c r="AN47" s="272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15.2" customHeight="1">
      <c r="A49" s="34"/>
      <c r="B49" s="35"/>
      <c r="C49" s="29" t="s">
        <v>25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>SÚS ÚK DUBÍ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31</v>
      </c>
      <c r="AJ49" s="36"/>
      <c r="AK49" s="36"/>
      <c r="AL49" s="36"/>
      <c r="AM49" s="273" t="str">
        <f>IF(E17="","",E17)</f>
        <v>B-PROJEKTY Teplice s.r.o.</v>
      </c>
      <c r="AN49" s="274"/>
      <c r="AO49" s="274"/>
      <c r="AP49" s="274"/>
      <c r="AQ49" s="36"/>
      <c r="AR49" s="39"/>
      <c r="AS49" s="275" t="s">
        <v>52</v>
      </c>
      <c r="AT49" s="276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2" customHeight="1">
      <c r="A50" s="34"/>
      <c r="B50" s="35"/>
      <c r="C50" s="29" t="s">
        <v>29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34</v>
      </c>
      <c r="AJ50" s="36"/>
      <c r="AK50" s="36"/>
      <c r="AL50" s="36"/>
      <c r="AM50" s="273" t="str">
        <f>IF(E20="","",E20)</f>
        <v>Ladislav Marek</v>
      </c>
      <c r="AN50" s="274"/>
      <c r="AO50" s="274"/>
      <c r="AP50" s="274"/>
      <c r="AQ50" s="36"/>
      <c r="AR50" s="39"/>
      <c r="AS50" s="277"/>
      <c r="AT50" s="278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279"/>
      <c r="AT51" s="280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281" t="s">
        <v>53</v>
      </c>
      <c r="D52" s="282"/>
      <c r="E52" s="282"/>
      <c r="F52" s="282"/>
      <c r="G52" s="282"/>
      <c r="H52" s="66"/>
      <c r="I52" s="283" t="s">
        <v>54</v>
      </c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4" t="s">
        <v>55</v>
      </c>
      <c r="AH52" s="282"/>
      <c r="AI52" s="282"/>
      <c r="AJ52" s="282"/>
      <c r="AK52" s="282"/>
      <c r="AL52" s="282"/>
      <c r="AM52" s="282"/>
      <c r="AN52" s="283" t="s">
        <v>56</v>
      </c>
      <c r="AO52" s="282"/>
      <c r="AP52" s="282"/>
      <c r="AQ52" s="67" t="s">
        <v>57</v>
      </c>
      <c r="AR52" s="39"/>
      <c r="AS52" s="68" t="s">
        <v>58</v>
      </c>
      <c r="AT52" s="69" t="s">
        <v>59</v>
      </c>
      <c r="AU52" s="69" t="s">
        <v>60</v>
      </c>
      <c r="AV52" s="69" t="s">
        <v>61</v>
      </c>
      <c r="AW52" s="69" t="s">
        <v>62</v>
      </c>
      <c r="AX52" s="69" t="s">
        <v>63</v>
      </c>
      <c r="AY52" s="69" t="s">
        <v>64</v>
      </c>
      <c r="AZ52" s="69" t="s">
        <v>65</v>
      </c>
      <c r="BA52" s="69" t="s">
        <v>66</v>
      </c>
      <c r="BB52" s="69" t="s">
        <v>67</v>
      </c>
      <c r="BC52" s="69" t="s">
        <v>68</v>
      </c>
      <c r="BD52" s="70" t="s">
        <v>69</v>
      </c>
      <c r="BE52" s="34"/>
    </row>
    <row r="53" spans="1:91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>
      <c r="B54" s="74"/>
      <c r="C54" s="75" t="s">
        <v>70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288">
        <f>ROUND(SUM(AG55:AG56),2)</f>
        <v>0</v>
      </c>
      <c r="AH54" s="288"/>
      <c r="AI54" s="288"/>
      <c r="AJ54" s="288"/>
      <c r="AK54" s="288"/>
      <c r="AL54" s="288"/>
      <c r="AM54" s="288"/>
      <c r="AN54" s="289">
        <f>SUM(AG54,AT54)</f>
        <v>0</v>
      </c>
      <c r="AO54" s="289"/>
      <c r="AP54" s="289"/>
      <c r="AQ54" s="78" t="s">
        <v>19</v>
      </c>
      <c r="AR54" s="79"/>
      <c r="AS54" s="80">
        <f>ROUND(SUM(AS55:AS56),2)</f>
        <v>0</v>
      </c>
      <c r="AT54" s="81">
        <f>ROUND(SUM(AV54:AW54),2)</f>
        <v>0</v>
      </c>
      <c r="AU54" s="82">
        <f>ROUND(SUM(AU55:AU56),5)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ROUND(SUM(AZ55:AZ56),2)</f>
        <v>0</v>
      </c>
      <c r="BA54" s="81">
        <f>ROUND(SUM(BA55:BA56),2)</f>
        <v>0</v>
      </c>
      <c r="BB54" s="81">
        <f>ROUND(SUM(BB55:BB56),2)</f>
        <v>0</v>
      </c>
      <c r="BC54" s="81">
        <f>ROUND(SUM(BC55:BC56),2)</f>
        <v>0</v>
      </c>
      <c r="BD54" s="83">
        <f>ROUND(SUM(BD55:BD56),2)</f>
        <v>0</v>
      </c>
      <c r="BS54" s="84" t="s">
        <v>71</v>
      </c>
      <c r="BT54" s="84" t="s">
        <v>72</v>
      </c>
      <c r="BU54" s="85" t="s">
        <v>73</v>
      </c>
      <c r="BV54" s="84" t="s">
        <v>74</v>
      </c>
      <c r="BW54" s="84" t="s">
        <v>5</v>
      </c>
      <c r="BX54" s="84" t="s">
        <v>75</v>
      </c>
      <c r="CL54" s="84" t="s">
        <v>19</v>
      </c>
    </row>
    <row r="55" spans="1:91" s="7" customFormat="1" ht="16.5" customHeight="1">
      <c r="A55" s="86" t="s">
        <v>76</v>
      </c>
      <c r="B55" s="87"/>
      <c r="C55" s="88"/>
      <c r="D55" s="287" t="s">
        <v>77</v>
      </c>
      <c r="E55" s="287"/>
      <c r="F55" s="287"/>
      <c r="G55" s="287"/>
      <c r="H55" s="287"/>
      <c r="I55" s="89"/>
      <c r="J55" s="287" t="s">
        <v>78</v>
      </c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  <c r="AD55" s="287"/>
      <c r="AE55" s="287"/>
      <c r="AF55" s="287"/>
      <c r="AG55" s="285">
        <f>'1 - OPRAVA DEŠŤOVÉ KANALI...'!J30</f>
        <v>0</v>
      </c>
      <c r="AH55" s="286"/>
      <c r="AI55" s="286"/>
      <c r="AJ55" s="286"/>
      <c r="AK55" s="286"/>
      <c r="AL55" s="286"/>
      <c r="AM55" s="286"/>
      <c r="AN55" s="285">
        <f>SUM(AG55,AT55)</f>
        <v>0</v>
      </c>
      <c r="AO55" s="286"/>
      <c r="AP55" s="286"/>
      <c r="AQ55" s="90" t="s">
        <v>79</v>
      </c>
      <c r="AR55" s="91"/>
      <c r="AS55" s="92">
        <v>0</v>
      </c>
      <c r="AT55" s="93">
        <f>ROUND(SUM(AV55:AW55),2)</f>
        <v>0</v>
      </c>
      <c r="AU55" s="94">
        <f>'1 - OPRAVA DEŠŤOVÉ KANALI...'!P88</f>
        <v>0</v>
      </c>
      <c r="AV55" s="93">
        <f>'1 - OPRAVA DEŠŤOVÉ KANALI...'!J33</f>
        <v>0</v>
      </c>
      <c r="AW55" s="93">
        <f>'1 - OPRAVA DEŠŤOVÉ KANALI...'!J34</f>
        <v>0</v>
      </c>
      <c r="AX55" s="93">
        <f>'1 - OPRAVA DEŠŤOVÉ KANALI...'!J35</f>
        <v>0</v>
      </c>
      <c r="AY55" s="93">
        <f>'1 - OPRAVA DEŠŤOVÉ KANALI...'!J36</f>
        <v>0</v>
      </c>
      <c r="AZ55" s="93">
        <f>'1 - OPRAVA DEŠŤOVÉ KANALI...'!F33</f>
        <v>0</v>
      </c>
      <c r="BA55" s="93">
        <f>'1 - OPRAVA DEŠŤOVÉ KANALI...'!F34</f>
        <v>0</v>
      </c>
      <c r="BB55" s="93">
        <f>'1 - OPRAVA DEŠŤOVÉ KANALI...'!F35</f>
        <v>0</v>
      </c>
      <c r="BC55" s="93">
        <f>'1 - OPRAVA DEŠŤOVÉ KANALI...'!F36</f>
        <v>0</v>
      </c>
      <c r="BD55" s="95">
        <f>'1 - OPRAVA DEŠŤOVÉ KANALI...'!F37</f>
        <v>0</v>
      </c>
      <c r="BT55" s="96" t="s">
        <v>77</v>
      </c>
      <c r="BV55" s="96" t="s">
        <v>74</v>
      </c>
      <c r="BW55" s="96" t="s">
        <v>80</v>
      </c>
      <c r="BX55" s="96" t="s">
        <v>5</v>
      </c>
      <c r="CL55" s="96" t="s">
        <v>19</v>
      </c>
      <c r="CM55" s="96" t="s">
        <v>81</v>
      </c>
    </row>
    <row r="56" spans="1:91" s="7" customFormat="1" ht="16.5" customHeight="1">
      <c r="A56" s="86" t="s">
        <v>76</v>
      </c>
      <c r="B56" s="87"/>
      <c r="C56" s="88"/>
      <c r="D56" s="287" t="s">
        <v>82</v>
      </c>
      <c r="E56" s="287"/>
      <c r="F56" s="287"/>
      <c r="G56" s="287"/>
      <c r="H56" s="287"/>
      <c r="I56" s="89"/>
      <c r="J56" s="287" t="s">
        <v>83</v>
      </c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7"/>
      <c r="AG56" s="285">
        <f>'VON - VEDLEJŠÍ A OSTATNÍ ...'!J30</f>
        <v>0</v>
      </c>
      <c r="AH56" s="286"/>
      <c r="AI56" s="286"/>
      <c r="AJ56" s="286"/>
      <c r="AK56" s="286"/>
      <c r="AL56" s="286"/>
      <c r="AM56" s="286"/>
      <c r="AN56" s="285">
        <f>SUM(AG56,AT56)</f>
        <v>0</v>
      </c>
      <c r="AO56" s="286"/>
      <c r="AP56" s="286"/>
      <c r="AQ56" s="90" t="s">
        <v>82</v>
      </c>
      <c r="AR56" s="91"/>
      <c r="AS56" s="97">
        <v>0</v>
      </c>
      <c r="AT56" s="98">
        <f>ROUND(SUM(AV56:AW56),2)</f>
        <v>0</v>
      </c>
      <c r="AU56" s="99">
        <f>'VON - VEDLEJŠÍ A OSTATNÍ ...'!P84</f>
        <v>0</v>
      </c>
      <c r="AV56" s="98">
        <f>'VON - VEDLEJŠÍ A OSTATNÍ ...'!J33</f>
        <v>0</v>
      </c>
      <c r="AW56" s="98">
        <f>'VON - VEDLEJŠÍ A OSTATNÍ ...'!J34</f>
        <v>0</v>
      </c>
      <c r="AX56" s="98">
        <f>'VON - VEDLEJŠÍ A OSTATNÍ ...'!J35</f>
        <v>0</v>
      </c>
      <c r="AY56" s="98">
        <f>'VON - VEDLEJŠÍ A OSTATNÍ ...'!J36</f>
        <v>0</v>
      </c>
      <c r="AZ56" s="98">
        <f>'VON - VEDLEJŠÍ A OSTATNÍ ...'!F33</f>
        <v>0</v>
      </c>
      <c r="BA56" s="98">
        <f>'VON - VEDLEJŠÍ A OSTATNÍ ...'!F34</f>
        <v>0</v>
      </c>
      <c r="BB56" s="98">
        <f>'VON - VEDLEJŠÍ A OSTATNÍ ...'!F35</f>
        <v>0</v>
      </c>
      <c r="BC56" s="98">
        <f>'VON - VEDLEJŠÍ A OSTATNÍ ...'!F36</f>
        <v>0</v>
      </c>
      <c r="BD56" s="100">
        <f>'VON - VEDLEJŠÍ A OSTATNÍ ...'!F37</f>
        <v>0</v>
      </c>
      <c r="BT56" s="96" t="s">
        <v>77</v>
      </c>
      <c r="BV56" s="96" t="s">
        <v>74</v>
      </c>
      <c r="BW56" s="96" t="s">
        <v>84</v>
      </c>
      <c r="BX56" s="96" t="s">
        <v>5</v>
      </c>
      <c r="CL56" s="96" t="s">
        <v>19</v>
      </c>
      <c r="CM56" s="96" t="s">
        <v>81</v>
      </c>
    </row>
    <row r="57" spans="1:91" s="2" customFormat="1" ht="30" customHeight="1">
      <c r="A57" s="34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9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91" s="2" customFormat="1" ht="6.95" customHeight="1">
      <c r="A58" s="34"/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39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</sheetData>
  <sheetProtection algorithmName="SHA-512" hashValue="ctZP38vv4QiPNdnSZ8DHz/39bQCszHEZS1ZryLmHHfULi0Ex7FoafbbasTddLENnPeQs3NxKc796Lrag+Pb5Tg==" saltValue="SjW5UAIMnqaPvjHZP3LcfT3bxdfP2G/ROZ+I2w7cKbCR1jvP6ocvWFGxY+PlvDBJW59YCnkhItG8GbOFOYeJHg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 - OPRAVA DEŠŤOVÉ KANALI...'!C2" display="/"/>
    <hyperlink ref="A56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8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1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1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80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4"/>
      <c r="J3" s="103"/>
      <c r="K3" s="103"/>
      <c r="L3" s="20"/>
      <c r="AT3" s="17" t="s">
        <v>81</v>
      </c>
    </row>
    <row r="4" spans="1:46" s="1" customFormat="1" ht="24.95" customHeight="1">
      <c r="B4" s="20"/>
      <c r="D4" s="105" t="s">
        <v>85</v>
      </c>
      <c r="I4" s="101"/>
      <c r="L4" s="20"/>
      <c r="M4" s="106" t="s">
        <v>10</v>
      </c>
      <c r="AT4" s="17" t="s">
        <v>4</v>
      </c>
    </row>
    <row r="5" spans="1:46" s="1" customFormat="1" ht="6.95" customHeight="1">
      <c r="B5" s="20"/>
      <c r="I5" s="101"/>
      <c r="L5" s="20"/>
    </row>
    <row r="6" spans="1:46" s="1" customFormat="1" ht="12" customHeight="1">
      <c r="B6" s="20"/>
      <c r="D6" s="107" t="s">
        <v>16</v>
      </c>
      <c r="I6" s="101"/>
      <c r="L6" s="20"/>
    </row>
    <row r="7" spans="1:46" s="1" customFormat="1" ht="16.5" customHeight="1">
      <c r="B7" s="20"/>
      <c r="E7" s="291" t="str">
        <f>'Rekapitulace stavby'!K6</f>
        <v>Oprava silnice III-25380 v Malšovicích - DK</v>
      </c>
      <c r="F7" s="292"/>
      <c r="G7" s="292"/>
      <c r="H7" s="292"/>
      <c r="I7" s="101"/>
      <c r="L7" s="20"/>
    </row>
    <row r="8" spans="1:46" s="2" customFormat="1" ht="12" customHeight="1">
      <c r="A8" s="34"/>
      <c r="B8" s="39"/>
      <c r="C8" s="34"/>
      <c r="D8" s="107" t="s">
        <v>86</v>
      </c>
      <c r="E8" s="34"/>
      <c r="F8" s="34"/>
      <c r="G8" s="34"/>
      <c r="H8" s="34"/>
      <c r="I8" s="108"/>
      <c r="J8" s="34"/>
      <c r="K8" s="34"/>
      <c r="L8" s="10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3" t="s">
        <v>87</v>
      </c>
      <c r="F9" s="294"/>
      <c r="G9" s="294"/>
      <c r="H9" s="294"/>
      <c r="I9" s="108"/>
      <c r="J9" s="34"/>
      <c r="K9" s="34"/>
      <c r="L9" s="10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108"/>
      <c r="J10" s="34"/>
      <c r="K10" s="34"/>
      <c r="L10" s="10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7" t="s">
        <v>18</v>
      </c>
      <c r="E11" s="34"/>
      <c r="F11" s="110" t="s">
        <v>19</v>
      </c>
      <c r="G11" s="34"/>
      <c r="H11" s="34"/>
      <c r="I11" s="111" t="s">
        <v>20</v>
      </c>
      <c r="J11" s="110" t="s">
        <v>19</v>
      </c>
      <c r="K11" s="34"/>
      <c r="L11" s="10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7" t="s">
        <v>21</v>
      </c>
      <c r="E12" s="34"/>
      <c r="F12" s="110" t="s">
        <v>22</v>
      </c>
      <c r="G12" s="34"/>
      <c r="H12" s="34"/>
      <c r="I12" s="111" t="s">
        <v>23</v>
      </c>
      <c r="J12" s="112" t="str">
        <f>'Rekapitulace stavby'!AN8</f>
        <v>20. 9. 2019</v>
      </c>
      <c r="K12" s="34"/>
      <c r="L12" s="10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108"/>
      <c r="J13" s="34"/>
      <c r="K13" s="34"/>
      <c r="L13" s="10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7" t="s">
        <v>25</v>
      </c>
      <c r="E14" s="34"/>
      <c r="F14" s="34"/>
      <c r="G14" s="34"/>
      <c r="H14" s="34"/>
      <c r="I14" s="111" t="s">
        <v>26</v>
      </c>
      <c r="J14" s="110" t="s">
        <v>19</v>
      </c>
      <c r="K14" s="34"/>
      <c r="L14" s="10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0" t="s">
        <v>27</v>
      </c>
      <c r="F15" s="34"/>
      <c r="G15" s="34"/>
      <c r="H15" s="34"/>
      <c r="I15" s="111" t="s">
        <v>28</v>
      </c>
      <c r="J15" s="110" t="s">
        <v>19</v>
      </c>
      <c r="K15" s="34"/>
      <c r="L15" s="10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108"/>
      <c r="J16" s="34"/>
      <c r="K16" s="34"/>
      <c r="L16" s="10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7" t="s">
        <v>29</v>
      </c>
      <c r="E17" s="34"/>
      <c r="F17" s="34"/>
      <c r="G17" s="34"/>
      <c r="H17" s="34"/>
      <c r="I17" s="111" t="s">
        <v>26</v>
      </c>
      <c r="J17" s="30" t="str">
        <f>'Rekapitulace stavby'!AN13</f>
        <v>Vyplň údaj</v>
      </c>
      <c r="K17" s="34"/>
      <c r="L17" s="10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5" t="str">
        <f>'Rekapitulace stavby'!E14</f>
        <v>Vyplň údaj</v>
      </c>
      <c r="F18" s="296"/>
      <c r="G18" s="296"/>
      <c r="H18" s="296"/>
      <c r="I18" s="111" t="s">
        <v>28</v>
      </c>
      <c r="J18" s="30" t="str">
        <f>'Rekapitulace stavby'!AN14</f>
        <v>Vyplň údaj</v>
      </c>
      <c r="K18" s="34"/>
      <c r="L18" s="10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108"/>
      <c r="J19" s="34"/>
      <c r="K19" s="34"/>
      <c r="L19" s="10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7" t="s">
        <v>31</v>
      </c>
      <c r="E20" s="34"/>
      <c r="F20" s="34"/>
      <c r="G20" s="34"/>
      <c r="H20" s="34"/>
      <c r="I20" s="111" t="s">
        <v>26</v>
      </c>
      <c r="J20" s="110" t="s">
        <v>19</v>
      </c>
      <c r="K20" s="34"/>
      <c r="L20" s="10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0" t="s">
        <v>32</v>
      </c>
      <c r="F21" s="34"/>
      <c r="G21" s="34"/>
      <c r="H21" s="34"/>
      <c r="I21" s="111" t="s">
        <v>28</v>
      </c>
      <c r="J21" s="110" t="s">
        <v>19</v>
      </c>
      <c r="K21" s="34"/>
      <c r="L21" s="10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108"/>
      <c r="J22" s="34"/>
      <c r="K22" s="34"/>
      <c r="L22" s="10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7" t="s">
        <v>34</v>
      </c>
      <c r="E23" s="34"/>
      <c r="F23" s="34"/>
      <c r="G23" s="34"/>
      <c r="H23" s="34"/>
      <c r="I23" s="111" t="s">
        <v>26</v>
      </c>
      <c r="J23" s="110" t="s">
        <v>19</v>
      </c>
      <c r="K23" s="34"/>
      <c r="L23" s="10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0" t="s">
        <v>35</v>
      </c>
      <c r="F24" s="34"/>
      <c r="G24" s="34"/>
      <c r="H24" s="34"/>
      <c r="I24" s="111" t="s">
        <v>28</v>
      </c>
      <c r="J24" s="110" t="s">
        <v>19</v>
      </c>
      <c r="K24" s="34"/>
      <c r="L24" s="10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108"/>
      <c r="J25" s="34"/>
      <c r="K25" s="34"/>
      <c r="L25" s="10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7" t="s">
        <v>36</v>
      </c>
      <c r="E26" s="34"/>
      <c r="F26" s="34"/>
      <c r="G26" s="34"/>
      <c r="H26" s="34"/>
      <c r="I26" s="108"/>
      <c r="J26" s="34"/>
      <c r="K26" s="34"/>
      <c r="L26" s="10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3"/>
      <c r="B27" s="114"/>
      <c r="C27" s="113"/>
      <c r="D27" s="113"/>
      <c r="E27" s="297" t="s">
        <v>19</v>
      </c>
      <c r="F27" s="297"/>
      <c r="G27" s="297"/>
      <c r="H27" s="297"/>
      <c r="I27" s="115"/>
      <c r="J27" s="113"/>
      <c r="K27" s="113"/>
      <c r="L27" s="116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108"/>
      <c r="J28" s="34"/>
      <c r="K28" s="34"/>
      <c r="L28" s="10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7"/>
      <c r="E29" s="117"/>
      <c r="F29" s="117"/>
      <c r="G29" s="117"/>
      <c r="H29" s="117"/>
      <c r="I29" s="118"/>
      <c r="J29" s="117"/>
      <c r="K29" s="117"/>
      <c r="L29" s="10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38</v>
      </c>
      <c r="E30" s="34"/>
      <c r="F30" s="34"/>
      <c r="G30" s="34"/>
      <c r="H30" s="34"/>
      <c r="I30" s="108"/>
      <c r="J30" s="120">
        <f>ROUND(J88, 2)</f>
        <v>0</v>
      </c>
      <c r="K30" s="34"/>
      <c r="L30" s="10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7"/>
      <c r="E31" s="117"/>
      <c r="F31" s="117"/>
      <c r="G31" s="117"/>
      <c r="H31" s="117"/>
      <c r="I31" s="118"/>
      <c r="J31" s="117"/>
      <c r="K31" s="117"/>
      <c r="L31" s="10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40</v>
      </c>
      <c r="G32" s="34"/>
      <c r="H32" s="34"/>
      <c r="I32" s="122" t="s">
        <v>39</v>
      </c>
      <c r="J32" s="121" t="s">
        <v>41</v>
      </c>
      <c r="K32" s="34"/>
      <c r="L32" s="10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3" t="s">
        <v>42</v>
      </c>
      <c r="E33" s="107" t="s">
        <v>43</v>
      </c>
      <c r="F33" s="124">
        <f>ROUND((SUM(BE88:BE486)),  2)</f>
        <v>0</v>
      </c>
      <c r="G33" s="34"/>
      <c r="H33" s="34"/>
      <c r="I33" s="125">
        <v>0.21</v>
      </c>
      <c r="J33" s="124">
        <f>ROUND(((SUM(BE88:BE486))*I33),  2)</f>
        <v>0</v>
      </c>
      <c r="K33" s="34"/>
      <c r="L33" s="10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7" t="s">
        <v>44</v>
      </c>
      <c r="F34" s="124">
        <f>ROUND((SUM(BF88:BF486)),  2)</f>
        <v>0</v>
      </c>
      <c r="G34" s="34"/>
      <c r="H34" s="34"/>
      <c r="I34" s="125">
        <v>0.15</v>
      </c>
      <c r="J34" s="124">
        <f>ROUND(((SUM(BF88:BF486))*I34),  2)</f>
        <v>0</v>
      </c>
      <c r="K34" s="34"/>
      <c r="L34" s="10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7" t="s">
        <v>45</v>
      </c>
      <c r="F35" s="124">
        <f>ROUND((SUM(BG88:BG486)),  2)</f>
        <v>0</v>
      </c>
      <c r="G35" s="34"/>
      <c r="H35" s="34"/>
      <c r="I35" s="125">
        <v>0.21</v>
      </c>
      <c r="J35" s="124">
        <f>0</f>
        <v>0</v>
      </c>
      <c r="K35" s="34"/>
      <c r="L35" s="10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7" t="s">
        <v>46</v>
      </c>
      <c r="F36" s="124">
        <f>ROUND((SUM(BH88:BH486)),  2)</f>
        <v>0</v>
      </c>
      <c r="G36" s="34"/>
      <c r="H36" s="34"/>
      <c r="I36" s="125">
        <v>0.15</v>
      </c>
      <c r="J36" s="124">
        <f>0</f>
        <v>0</v>
      </c>
      <c r="K36" s="34"/>
      <c r="L36" s="10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7" t="s">
        <v>47</v>
      </c>
      <c r="F37" s="124">
        <f>ROUND((SUM(BI88:BI486)),  2)</f>
        <v>0</v>
      </c>
      <c r="G37" s="34"/>
      <c r="H37" s="34"/>
      <c r="I37" s="125">
        <v>0</v>
      </c>
      <c r="J37" s="124">
        <f>0</f>
        <v>0</v>
      </c>
      <c r="K37" s="34"/>
      <c r="L37" s="10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108"/>
      <c r="J38" s="34"/>
      <c r="K38" s="34"/>
      <c r="L38" s="10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6"/>
      <c r="D39" s="127" t="s">
        <v>48</v>
      </c>
      <c r="E39" s="128"/>
      <c r="F39" s="128"/>
      <c r="G39" s="129" t="s">
        <v>49</v>
      </c>
      <c r="H39" s="130" t="s">
        <v>50</v>
      </c>
      <c r="I39" s="131"/>
      <c r="J39" s="132">
        <f>SUM(J30:J37)</f>
        <v>0</v>
      </c>
      <c r="K39" s="133"/>
      <c r="L39" s="10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34"/>
      <c r="C40" s="135"/>
      <c r="D40" s="135"/>
      <c r="E40" s="135"/>
      <c r="F40" s="135"/>
      <c r="G40" s="135"/>
      <c r="H40" s="135"/>
      <c r="I40" s="136"/>
      <c r="J40" s="135"/>
      <c r="K40" s="135"/>
      <c r="L40" s="10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37"/>
      <c r="C44" s="138"/>
      <c r="D44" s="138"/>
      <c r="E44" s="138"/>
      <c r="F44" s="138"/>
      <c r="G44" s="138"/>
      <c r="H44" s="138"/>
      <c r="I44" s="139"/>
      <c r="J44" s="138"/>
      <c r="K44" s="138"/>
      <c r="L44" s="109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88</v>
      </c>
      <c r="D45" s="36"/>
      <c r="E45" s="36"/>
      <c r="F45" s="36"/>
      <c r="G45" s="36"/>
      <c r="H45" s="36"/>
      <c r="I45" s="108"/>
      <c r="J45" s="36"/>
      <c r="K45" s="36"/>
      <c r="L45" s="109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108"/>
      <c r="J46" s="36"/>
      <c r="K46" s="36"/>
      <c r="L46" s="109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108"/>
      <c r="J47" s="36"/>
      <c r="K47" s="36"/>
      <c r="L47" s="109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298" t="str">
        <f>E7</f>
        <v>Oprava silnice III-25380 v Malšovicích - DK</v>
      </c>
      <c r="F48" s="299"/>
      <c r="G48" s="299"/>
      <c r="H48" s="299"/>
      <c r="I48" s="108"/>
      <c r="J48" s="36"/>
      <c r="K48" s="36"/>
      <c r="L48" s="109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86</v>
      </c>
      <c r="D49" s="36"/>
      <c r="E49" s="36"/>
      <c r="F49" s="36"/>
      <c r="G49" s="36"/>
      <c r="H49" s="36"/>
      <c r="I49" s="108"/>
      <c r="J49" s="36"/>
      <c r="K49" s="36"/>
      <c r="L49" s="109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270" t="str">
        <f>E9</f>
        <v>1 - OPRAVA DEŠŤOVÉ KANALIZACE</v>
      </c>
      <c r="F50" s="300"/>
      <c r="G50" s="300"/>
      <c r="H50" s="300"/>
      <c r="I50" s="108"/>
      <c r="J50" s="36"/>
      <c r="K50" s="36"/>
      <c r="L50" s="109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108"/>
      <c r="J51" s="36"/>
      <c r="K51" s="36"/>
      <c r="L51" s="109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111" t="s">
        <v>23</v>
      </c>
      <c r="J52" s="59" t="str">
        <f>IF(J12="","",J12)</f>
        <v>20. 9. 2019</v>
      </c>
      <c r="K52" s="36"/>
      <c r="L52" s="109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108"/>
      <c r="J53" s="36"/>
      <c r="K53" s="36"/>
      <c r="L53" s="109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customHeight="1">
      <c r="A54" s="34"/>
      <c r="B54" s="35"/>
      <c r="C54" s="29" t="s">
        <v>25</v>
      </c>
      <c r="D54" s="36"/>
      <c r="E54" s="36"/>
      <c r="F54" s="27" t="str">
        <f>E15</f>
        <v>SÚS ÚK DUBÍ</v>
      </c>
      <c r="G54" s="36"/>
      <c r="H54" s="36"/>
      <c r="I54" s="111" t="s">
        <v>31</v>
      </c>
      <c r="J54" s="32" t="str">
        <f>E21</f>
        <v>B-PROJEKTY Teplice s.r.o.</v>
      </c>
      <c r="K54" s="36"/>
      <c r="L54" s="109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111" t="s">
        <v>34</v>
      </c>
      <c r="J55" s="32" t="str">
        <f>E24</f>
        <v>Ladislav Marek</v>
      </c>
      <c r="K55" s="36"/>
      <c r="L55" s="109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108"/>
      <c r="J56" s="36"/>
      <c r="K56" s="36"/>
      <c r="L56" s="109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40" t="s">
        <v>89</v>
      </c>
      <c r="D57" s="141"/>
      <c r="E57" s="141"/>
      <c r="F57" s="141"/>
      <c r="G57" s="141"/>
      <c r="H57" s="141"/>
      <c r="I57" s="142"/>
      <c r="J57" s="143" t="s">
        <v>90</v>
      </c>
      <c r="K57" s="141"/>
      <c r="L57" s="109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108"/>
      <c r="J58" s="36"/>
      <c r="K58" s="36"/>
      <c r="L58" s="109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44" t="s">
        <v>70</v>
      </c>
      <c r="D59" s="36"/>
      <c r="E59" s="36"/>
      <c r="F59" s="36"/>
      <c r="G59" s="36"/>
      <c r="H59" s="36"/>
      <c r="I59" s="108"/>
      <c r="J59" s="77">
        <f>J88</f>
        <v>0</v>
      </c>
      <c r="K59" s="36"/>
      <c r="L59" s="109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91</v>
      </c>
    </row>
    <row r="60" spans="1:47" s="9" customFormat="1" ht="24.95" customHeight="1">
      <c r="B60" s="145"/>
      <c r="C60" s="146"/>
      <c r="D60" s="147" t="s">
        <v>92</v>
      </c>
      <c r="E60" s="148"/>
      <c r="F60" s="148"/>
      <c r="G60" s="148"/>
      <c r="H60" s="148"/>
      <c r="I60" s="149"/>
      <c r="J60" s="150">
        <f>J89</f>
        <v>0</v>
      </c>
      <c r="K60" s="146"/>
      <c r="L60" s="151"/>
    </row>
    <row r="61" spans="1:47" s="10" customFormat="1" ht="19.899999999999999" customHeight="1">
      <c r="B61" s="152"/>
      <c r="C61" s="153"/>
      <c r="D61" s="154" t="s">
        <v>93</v>
      </c>
      <c r="E61" s="155"/>
      <c r="F61" s="155"/>
      <c r="G61" s="155"/>
      <c r="H61" s="155"/>
      <c r="I61" s="156"/>
      <c r="J61" s="157">
        <f>J90</f>
        <v>0</v>
      </c>
      <c r="K61" s="153"/>
      <c r="L61" s="158"/>
    </row>
    <row r="62" spans="1:47" s="10" customFormat="1" ht="19.899999999999999" customHeight="1">
      <c r="B62" s="152"/>
      <c r="C62" s="153"/>
      <c r="D62" s="154" t="s">
        <v>94</v>
      </c>
      <c r="E62" s="155"/>
      <c r="F62" s="155"/>
      <c r="G62" s="155"/>
      <c r="H62" s="155"/>
      <c r="I62" s="156"/>
      <c r="J62" s="157">
        <f>J294</f>
        <v>0</v>
      </c>
      <c r="K62" s="153"/>
      <c r="L62" s="158"/>
    </row>
    <row r="63" spans="1:47" s="10" customFormat="1" ht="19.899999999999999" customHeight="1">
      <c r="B63" s="152"/>
      <c r="C63" s="153"/>
      <c r="D63" s="154" t="s">
        <v>95</v>
      </c>
      <c r="E63" s="155"/>
      <c r="F63" s="155"/>
      <c r="G63" s="155"/>
      <c r="H63" s="155"/>
      <c r="I63" s="156"/>
      <c r="J63" s="157">
        <f>J305</f>
        <v>0</v>
      </c>
      <c r="K63" s="153"/>
      <c r="L63" s="158"/>
    </row>
    <row r="64" spans="1:47" s="10" customFormat="1" ht="19.899999999999999" customHeight="1">
      <c r="B64" s="152"/>
      <c r="C64" s="153"/>
      <c r="D64" s="154" t="s">
        <v>96</v>
      </c>
      <c r="E64" s="155"/>
      <c r="F64" s="155"/>
      <c r="G64" s="155"/>
      <c r="H64" s="155"/>
      <c r="I64" s="156"/>
      <c r="J64" s="157">
        <f>J322</f>
        <v>0</v>
      </c>
      <c r="K64" s="153"/>
      <c r="L64" s="158"/>
    </row>
    <row r="65" spans="1:31" s="10" customFormat="1" ht="19.899999999999999" customHeight="1">
      <c r="B65" s="152"/>
      <c r="C65" s="153"/>
      <c r="D65" s="154" t="s">
        <v>97</v>
      </c>
      <c r="E65" s="155"/>
      <c r="F65" s="155"/>
      <c r="G65" s="155"/>
      <c r="H65" s="155"/>
      <c r="I65" s="156"/>
      <c r="J65" s="157">
        <f>J378</f>
        <v>0</v>
      </c>
      <c r="K65" s="153"/>
      <c r="L65" s="158"/>
    </row>
    <row r="66" spans="1:31" s="10" customFormat="1" ht="19.899999999999999" customHeight="1">
      <c r="B66" s="152"/>
      <c r="C66" s="153"/>
      <c r="D66" s="154" t="s">
        <v>98</v>
      </c>
      <c r="E66" s="155"/>
      <c r="F66" s="155"/>
      <c r="G66" s="155"/>
      <c r="H66" s="155"/>
      <c r="I66" s="156"/>
      <c r="J66" s="157">
        <f>J439</f>
        <v>0</v>
      </c>
      <c r="K66" s="153"/>
      <c r="L66" s="158"/>
    </row>
    <row r="67" spans="1:31" s="10" customFormat="1" ht="19.899999999999999" customHeight="1">
      <c r="B67" s="152"/>
      <c r="C67" s="153"/>
      <c r="D67" s="154" t="s">
        <v>99</v>
      </c>
      <c r="E67" s="155"/>
      <c r="F67" s="155"/>
      <c r="G67" s="155"/>
      <c r="H67" s="155"/>
      <c r="I67" s="156"/>
      <c r="J67" s="157">
        <f>J473</f>
        <v>0</v>
      </c>
      <c r="K67" s="153"/>
      <c r="L67" s="158"/>
    </row>
    <row r="68" spans="1:31" s="10" customFormat="1" ht="19.899999999999999" customHeight="1">
      <c r="B68" s="152"/>
      <c r="C68" s="153"/>
      <c r="D68" s="154" t="s">
        <v>100</v>
      </c>
      <c r="E68" s="155"/>
      <c r="F68" s="155"/>
      <c r="G68" s="155"/>
      <c r="H68" s="155"/>
      <c r="I68" s="156"/>
      <c r="J68" s="157">
        <f>J485</f>
        <v>0</v>
      </c>
      <c r="K68" s="153"/>
      <c r="L68" s="158"/>
    </row>
    <row r="69" spans="1:31" s="2" customFormat="1" ht="21.75" customHeight="1">
      <c r="A69" s="34"/>
      <c r="B69" s="35"/>
      <c r="C69" s="36"/>
      <c r="D69" s="36"/>
      <c r="E69" s="36"/>
      <c r="F69" s="36"/>
      <c r="G69" s="36"/>
      <c r="H69" s="36"/>
      <c r="I69" s="108"/>
      <c r="J69" s="36"/>
      <c r="K69" s="36"/>
      <c r="L69" s="109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6.95" customHeight="1">
      <c r="A70" s="34"/>
      <c r="B70" s="47"/>
      <c r="C70" s="48"/>
      <c r="D70" s="48"/>
      <c r="E70" s="48"/>
      <c r="F70" s="48"/>
      <c r="G70" s="48"/>
      <c r="H70" s="48"/>
      <c r="I70" s="136"/>
      <c r="J70" s="48"/>
      <c r="K70" s="48"/>
      <c r="L70" s="109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4" spans="1:31" s="2" customFormat="1" ht="6.95" customHeight="1">
      <c r="A74" s="34"/>
      <c r="B74" s="49"/>
      <c r="C74" s="50"/>
      <c r="D74" s="50"/>
      <c r="E74" s="50"/>
      <c r="F74" s="50"/>
      <c r="G74" s="50"/>
      <c r="H74" s="50"/>
      <c r="I74" s="139"/>
      <c r="J74" s="50"/>
      <c r="K74" s="50"/>
      <c r="L74" s="109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24.95" customHeight="1">
      <c r="A75" s="34"/>
      <c r="B75" s="35"/>
      <c r="C75" s="23" t="s">
        <v>101</v>
      </c>
      <c r="D75" s="36"/>
      <c r="E75" s="36"/>
      <c r="F75" s="36"/>
      <c r="G75" s="36"/>
      <c r="H75" s="36"/>
      <c r="I75" s="108"/>
      <c r="J75" s="36"/>
      <c r="K75" s="36"/>
      <c r="L75" s="109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108"/>
      <c r="J76" s="36"/>
      <c r="K76" s="36"/>
      <c r="L76" s="10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16</v>
      </c>
      <c r="D77" s="36"/>
      <c r="E77" s="36"/>
      <c r="F77" s="36"/>
      <c r="G77" s="36"/>
      <c r="H77" s="36"/>
      <c r="I77" s="108"/>
      <c r="J77" s="36"/>
      <c r="K77" s="36"/>
      <c r="L77" s="10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6.5" customHeight="1">
      <c r="A78" s="34"/>
      <c r="B78" s="35"/>
      <c r="C78" s="36"/>
      <c r="D78" s="36"/>
      <c r="E78" s="298" t="str">
        <f>E7</f>
        <v>Oprava silnice III-25380 v Malšovicích - DK</v>
      </c>
      <c r="F78" s="299"/>
      <c r="G78" s="299"/>
      <c r="H78" s="299"/>
      <c r="I78" s="108"/>
      <c r="J78" s="36"/>
      <c r="K78" s="36"/>
      <c r="L78" s="109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2" customHeight="1">
      <c r="A79" s="34"/>
      <c r="B79" s="35"/>
      <c r="C79" s="29" t="s">
        <v>86</v>
      </c>
      <c r="D79" s="36"/>
      <c r="E79" s="36"/>
      <c r="F79" s="36"/>
      <c r="G79" s="36"/>
      <c r="H79" s="36"/>
      <c r="I79" s="108"/>
      <c r="J79" s="36"/>
      <c r="K79" s="36"/>
      <c r="L79" s="109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6.5" customHeight="1">
      <c r="A80" s="34"/>
      <c r="B80" s="35"/>
      <c r="C80" s="36"/>
      <c r="D80" s="36"/>
      <c r="E80" s="270" t="str">
        <f>E9</f>
        <v>1 - OPRAVA DEŠŤOVÉ KANALIZACE</v>
      </c>
      <c r="F80" s="300"/>
      <c r="G80" s="300"/>
      <c r="H80" s="300"/>
      <c r="I80" s="108"/>
      <c r="J80" s="36"/>
      <c r="K80" s="36"/>
      <c r="L80" s="109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6.95" customHeight="1">
      <c r="A81" s="34"/>
      <c r="B81" s="35"/>
      <c r="C81" s="36"/>
      <c r="D81" s="36"/>
      <c r="E81" s="36"/>
      <c r="F81" s="36"/>
      <c r="G81" s="36"/>
      <c r="H81" s="36"/>
      <c r="I81" s="108"/>
      <c r="J81" s="36"/>
      <c r="K81" s="36"/>
      <c r="L81" s="10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2" customHeight="1">
      <c r="A82" s="34"/>
      <c r="B82" s="35"/>
      <c r="C82" s="29" t="s">
        <v>21</v>
      </c>
      <c r="D82" s="36"/>
      <c r="E82" s="36"/>
      <c r="F82" s="27" t="str">
        <f>F12</f>
        <v xml:space="preserve"> </v>
      </c>
      <c r="G82" s="36"/>
      <c r="H82" s="36"/>
      <c r="I82" s="111" t="s">
        <v>23</v>
      </c>
      <c r="J82" s="59" t="str">
        <f>IF(J12="","",J12)</f>
        <v>20. 9. 2019</v>
      </c>
      <c r="K82" s="36"/>
      <c r="L82" s="10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108"/>
      <c r="J83" s="36"/>
      <c r="K83" s="36"/>
      <c r="L83" s="10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25.7" customHeight="1">
      <c r="A84" s="34"/>
      <c r="B84" s="35"/>
      <c r="C84" s="29" t="s">
        <v>25</v>
      </c>
      <c r="D84" s="36"/>
      <c r="E84" s="36"/>
      <c r="F84" s="27" t="str">
        <f>E15</f>
        <v>SÚS ÚK DUBÍ</v>
      </c>
      <c r="G84" s="36"/>
      <c r="H84" s="36"/>
      <c r="I84" s="111" t="s">
        <v>31</v>
      </c>
      <c r="J84" s="32" t="str">
        <f>E21</f>
        <v>B-PROJEKTY Teplice s.r.o.</v>
      </c>
      <c r="K84" s="36"/>
      <c r="L84" s="10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15.2" customHeight="1">
      <c r="A85" s="34"/>
      <c r="B85" s="35"/>
      <c r="C85" s="29" t="s">
        <v>29</v>
      </c>
      <c r="D85" s="36"/>
      <c r="E85" s="36"/>
      <c r="F85" s="27" t="str">
        <f>IF(E18="","",E18)</f>
        <v>Vyplň údaj</v>
      </c>
      <c r="G85" s="36"/>
      <c r="H85" s="36"/>
      <c r="I85" s="111" t="s">
        <v>34</v>
      </c>
      <c r="J85" s="32" t="str">
        <f>E24</f>
        <v>Ladislav Marek</v>
      </c>
      <c r="K85" s="36"/>
      <c r="L85" s="10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2" customFormat="1" ht="10.35" customHeight="1">
      <c r="A86" s="34"/>
      <c r="B86" s="35"/>
      <c r="C86" s="36"/>
      <c r="D86" s="36"/>
      <c r="E86" s="36"/>
      <c r="F86" s="36"/>
      <c r="G86" s="36"/>
      <c r="H86" s="36"/>
      <c r="I86" s="108"/>
      <c r="J86" s="36"/>
      <c r="K86" s="36"/>
      <c r="L86" s="10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65" s="11" customFormat="1" ht="29.25" customHeight="1">
      <c r="A87" s="159"/>
      <c r="B87" s="160"/>
      <c r="C87" s="161" t="s">
        <v>102</v>
      </c>
      <c r="D87" s="162" t="s">
        <v>57</v>
      </c>
      <c r="E87" s="162" t="s">
        <v>53</v>
      </c>
      <c r="F87" s="162" t="s">
        <v>54</v>
      </c>
      <c r="G87" s="162" t="s">
        <v>103</v>
      </c>
      <c r="H87" s="162" t="s">
        <v>104</v>
      </c>
      <c r="I87" s="163" t="s">
        <v>105</v>
      </c>
      <c r="J87" s="162" t="s">
        <v>90</v>
      </c>
      <c r="K87" s="164" t="s">
        <v>106</v>
      </c>
      <c r="L87" s="165"/>
      <c r="M87" s="68" t="s">
        <v>19</v>
      </c>
      <c r="N87" s="69" t="s">
        <v>42</v>
      </c>
      <c r="O87" s="69" t="s">
        <v>107</v>
      </c>
      <c r="P87" s="69" t="s">
        <v>108</v>
      </c>
      <c r="Q87" s="69" t="s">
        <v>109</v>
      </c>
      <c r="R87" s="69" t="s">
        <v>110</v>
      </c>
      <c r="S87" s="69" t="s">
        <v>111</v>
      </c>
      <c r="T87" s="70" t="s">
        <v>112</v>
      </c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</row>
    <row r="88" spans="1:65" s="2" customFormat="1" ht="22.9" customHeight="1">
      <c r="A88" s="34"/>
      <c r="B88" s="35"/>
      <c r="C88" s="75" t="s">
        <v>113</v>
      </c>
      <c r="D88" s="36"/>
      <c r="E88" s="36"/>
      <c r="F88" s="36"/>
      <c r="G88" s="36"/>
      <c r="H88" s="36"/>
      <c r="I88" s="108"/>
      <c r="J88" s="166">
        <f>BK88</f>
        <v>0</v>
      </c>
      <c r="K88" s="36"/>
      <c r="L88" s="39"/>
      <c r="M88" s="71"/>
      <c r="N88" s="167"/>
      <c r="O88" s="72"/>
      <c r="P88" s="168">
        <f>P89</f>
        <v>0</v>
      </c>
      <c r="Q88" s="72"/>
      <c r="R88" s="168">
        <f>R89</f>
        <v>246.14946513000001</v>
      </c>
      <c r="S88" s="72"/>
      <c r="T88" s="169">
        <f>T89</f>
        <v>2094.4735999999994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71</v>
      </c>
      <c r="AU88" s="17" t="s">
        <v>91</v>
      </c>
      <c r="BK88" s="170">
        <f>BK89</f>
        <v>0</v>
      </c>
    </row>
    <row r="89" spans="1:65" s="12" customFormat="1" ht="25.9" customHeight="1">
      <c r="B89" s="171"/>
      <c r="C89" s="172"/>
      <c r="D89" s="173" t="s">
        <v>71</v>
      </c>
      <c r="E89" s="174" t="s">
        <v>114</v>
      </c>
      <c r="F89" s="174" t="s">
        <v>115</v>
      </c>
      <c r="G89" s="172"/>
      <c r="H89" s="172"/>
      <c r="I89" s="175"/>
      <c r="J89" s="176">
        <f>BK89</f>
        <v>0</v>
      </c>
      <c r="K89" s="172"/>
      <c r="L89" s="177"/>
      <c r="M89" s="178"/>
      <c r="N89" s="179"/>
      <c r="O89" s="179"/>
      <c r="P89" s="180">
        <f>P90+P294+P305+P322+P378+P439+P473+P485</f>
        <v>0</v>
      </c>
      <c r="Q89" s="179"/>
      <c r="R89" s="180">
        <f>R90+R294+R305+R322+R378+R439+R473+R485</f>
        <v>246.14946513000001</v>
      </c>
      <c r="S89" s="179"/>
      <c r="T89" s="181">
        <f>T90+T294+T305+T322+T378+T439+T473+T485</f>
        <v>2094.4735999999994</v>
      </c>
      <c r="AR89" s="182" t="s">
        <v>77</v>
      </c>
      <c r="AT89" s="183" t="s">
        <v>71</v>
      </c>
      <c r="AU89" s="183" t="s">
        <v>72</v>
      </c>
      <c r="AY89" s="182" t="s">
        <v>116</v>
      </c>
      <c r="BK89" s="184">
        <f>BK90+BK294+BK305+BK322+BK378+BK439+BK473+BK485</f>
        <v>0</v>
      </c>
    </row>
    <row r="90" spans="1:65" s="12" customFormat="1" ht="22.9" customHeight="1">
      <c r="B90" s="171"/>
      <c r="C90" s="172"/>
      <c r="D90" s="173" t="s">
        <v>71</v>
      </c>
      <c r="E90" s="185" t="s">
        <v>77</v>
      </c>
      <c r="F90" s="185" t="s">
        <v>117</v>
      </c>
      <c r="G90" s="172"/>
      <c r="H90" s="172"/>
      <c r="I90" s="175"/>
      <c r="J90" s="186">
        <f>BK90</f>
        <v>0</v>
      </c>
      <c r="K90" s="172"/>
      <c r="L90" s="177"/>
      <c r="M90" s="178"/>
      <c r="N90" s="179"/>
      <c r="O90" s="179"/>
      <c r="P90" s="180">
        <f>SUM(P91:P293)</f>
        <v>0</v>
      </c>
      <c r="Q90" s="179"/>
      <c r="R90" s="180">
        <f>SUM(R91:R293)</f>
        <v>1.9135444800000001</v>
      </c>
      <c r="S90" s="179"/>
      <c r="T90" s="181">
        <f>SUM(T91:T293)</f>
        <v>2057.5579999999995</v>
      </c>
      <c r="AR90" s="182" t="s">
        <v>77</v>
      </c>
      <c r="AT90" s="183" t="s">
        <v>71</v>
      </c>
      <c r="AU90" s="183" t="s">
        <v>77</v>
      </c>
      <c r="AY90" s="182" t="s">
        <v>116</v>
      </c>
      <c r="BK90" s="184">
        <f>SUM(BK91:BK293)</f>
        <v>0</v>
      </c>
    </row>
    <row r="91" spans="1:65" s="2" customFormat="1" ht="33" customHeight="1">
      <c r="A91" s="34"/>
      <c r="B91" s="35"/>
      <c r="C91" s="187" t="s">
        <v>77</v>
      </c>
      <c r="D91" s="187" t="s">
        <v>118</v>
      </c>
      <c r="E91" s="188" t="s">
        <v>119</v>
      </c>
      <c r="F91" s="189" t="s">
        <v>120</v>
      </c>
      <c r="G91" s="190" t="s">
        <v>121</v>
      </c>
      <c r="H91" s="191">
        <v>240</v>
      </c>
      <c r="I91" s="192"/>
      <c r="J91" s="193">
        <f>ROUND(I91*H91,2)</f>
        <v>0</v>
      </c>
      <c r="K91" s="189" t="s">
        <v>122</v>
      </c>
      <c r="L91" s="39"/>
      <c r="M91" s="194" t="s">
        <v>19</v>
      </c>
      <c r="N91" s="195" t="s">
        <v>43</v>
      </c>
      <c r="O91" s="64"/>
      <c r="P91" s="196">
        <f>O91*H91</f>
        <v>0</v>
      </c>
      <c r="Q91" s="196">
        <v>0</v>
      </c>
      <c r="R91" s="196">
        <f>Q91*H91</f>
        <v>0</v>
      </c>
      <c r="S91" s="196">
        <v>0.40799999999999997</v>
      </c>
      <c r="T91" s="197">
        <f>S91*H91</f>
        <v>97.919999999999987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98" t="s">
        <v>123</v>
      </c>
      <c r="AT91" s="198" t="s">
        <v>118</v>
      </c>
      <c r="AU91" s="198" t="s">
        <v>81</v>
      </c>
      <c r="AY91" s="17" t="s">
        <v>116</v>
      </c>
      <c r="BE91" s="199">
        <f>IF(N91="základní",J91,0)</f>
        <v>0</v>
      </c>
      <c r="BF91" s="199">
        <f>IF(N91="snížená",J91,0)</f>
        <v>0</v>
      </c>
      <c r="BG91" s="199">
        <f>IF(N91="zákl. přenesená",J91,0)</f>
        <v>0</v>
      </c>
      <c r="BH91" s="199">
        <f>IF(N91="sníž. přenesená",J91,0)</f>
        <v>0</v>
      </c>
      <c r="BI91" s="199">
        <f>IF(N91="nulová",J91,0)</f>
        <v>0</v>
      </c>
      <c r="BJ91" s="17" t="s">
        <v>77</v>
      </c>
      <c r="BK91" s="199">
        <f>ROUND(I91*H91,2)</f>
        <v>0</v>
      </c>
      <c r="BL91" s="17" t="s">
        <v>123</v>
      </c>
      <c r="BM91" s="198" t="s">
        <v>124</v>
      </c>
    </row>
    <row r="92" spans="1:65" s="13" customFormat="1" ht="11.25">
      <c r="B92" s="200"/>
      <c r="C92" s="201"/>
      <c r="D92" s="202" t="s">
        <v>125</v>
      </c>
      <c r="E92" s="203" t="s">
        <v>19</v>
      </c>
      <c r="F92" s="204" t="s">
        <v>126</v>
      </c>
      <c r="G92" s="201"/>
      <c r="H92" s="203" t="s">
        <v>19</v>
      </c>
      <c r="I92" s="205"/>
      <c r="J92" s="201"/>
      <c r="K92" s="201"/>
      <c r="L92" s="206"/>
      <c r="M92" s="207"/>
      <c r="N92" s="208"/>
      <c r="O92" s="208"/>
      <c r="P92" s="208"/>
      <c r="Q92" s="208"/>
      <c r="R92" s="208"/>
      <c r="S92" s="208"/>
      <c r="T92" s="209"/>
      <c r="AT92" s="210" t="s">
        <v>125</v>
      </c>
      <c r="AU92" s="210" t="s">
        <v>81</v>
      </c>
      <c r="AV92" s="13" t="s">
        <v>77</v>
      </c>
      <c r="AW92" s="13" t="s">
        <v>33</v>
      </c>
      <c r="AX92" s="13" t="s">
        <v>72</v>
      </c>
      <c r="AY92" s="210" t="s">
        <v>116</v>
      </c>
    </row>
    <row r="93" spans="1:65" s="14" customFormat="1" ht="11.25">
      <c r="B93" s="211"/>
      <c r="C93" s="212"/>
      <c r="D93" s="202" t="s">
        <v>125</v>
      </c>
      <c r="E93" s="213" t="s">
        <v>19</v>
      </c>
      <c r="F93" s="214" t="s">
        <v>127</v>
      </c>
      <c r="G93" s="212"/>
      <c r="H93" s="215">
        <v>240</v>
      </c>
      <c r="I93" s="216"/>
      <c r="J93" s="212"/>
      <c r="K93" s="212"/>
      <c r="L93" s="217"/>
      <c r="M93" s="218"/>
      <c r="N93" s="219"/>
      <c r="O93" s="219"/>
      <c r="P93" s="219"/>
      <c r="Q93" s="219"/>
      <c r="R93" s="219"/>
      <c r="S93" s="219"/>
      <c r="T93" s="220"/>
      <c r="AT93" s="221" t="s">
        <v>125</v>
      </c>
      <c r="AU93" s="221" t="s">
        <v>81</v>
      </c>
      <c r="AV93" s="14" t="s">
        <v>81</v>
      </c>
      <c r="AW93" s="14" t="s">
        <v>33</v>
      </c>
      <c r="AX93" s="14" t="s">
        <v>77</v>
      </c>
      <c r="AY93" s="221" t="s">
        <v>116</v>
      </c>
    </row>
    <row r="94" spans="1:65" s="2" customFormat="1" ht="33" customHeight="1">
      <c r="A94" s="34"/>
      <c r="B94" s="35"/>
      <c r="C94" s="187" t="s">
        <v>81</v>
      </c>
      <c r="D94" s="187" t="s">
        <v>118</v>
      </c>
      <c r="E94" s="188" t="s">
        <v>128</v>
      </c>
      <c r="F94" s="189" t="s">
        <v>129</v>
      </c>
      <c r="G94" s="190" t="s">
        <v>121</v>
      </c>
      <c r="H94" s="191">
        <v>8.8000000000000007</v>
      </c>
      <c r="I94" s="192"/>
      <c r="J94" s="193">
        <f>ROUND(I94*H94,2)</f>
        <v>0</v>
      </c>
      <c r="K94" s="189" t="s">
        <v>122</v>
      </c>
      <c r="L94" s="39"/>
      <c r="M94" s="194" t="s">
        <v>19</v>
      </c>
      <c r="N94" s="195" t="s">
        <v>43</v>
      </c>
      <c r="O94" s="64"/>
      <c r="P94" s="196">
        <f>O94*H94</f>
        <v>0</v>
      </c>
      <c r="Q94" s="196">
        <v>0</v>
      </c>
      <c r="R94" s="196">
        <f>Q94*H94</f>
        <v>0</v>
      </c>
      <c r="S94" s="196">
        <v>0.26</v>
      </c>
      <c r="T94" s="197">
        <f>S94*H94</f>
        <v>2.2880000000000003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98" t="s">
        <v>123</v>
      </c>
      <c r="AT94" s="198" t="s">
        <v>118</v>
      </c>
      <c r="AU94" s="198" t="s">
        <v>81</v>
      </c>
      <c r="AY94" s="17" t="s">
        <v>116</v>
      </c>
      <c r="BE94" s="199">
        <f>IF(N94="základní",J94,0)</f>
        <v>0</v>
      </c>
      <c r="BF94" s="199">
        <f>IF(N94="snížená",J94,0)</f>
        <v>0</v>
      </c>
      <c r="BG94" s="199">
        <f>IF(N94="zákl. přenesená",J94,0)</f>
        <v>0</v>
      </c>
      <c r="BH94" s="199">
        <f>IF(N94="sníž. přenesená",J94,0)</f>
        <v>0</v>
      </c>
      <c r="BI94" s="199">
        <f>IF(N94="nulová",J94,0)</f>
        <v>0</v>
      </c>
      <c r="BJ94" s="17" t="s">
        <v>77</v>
      </c>
      <c r="BK94" s="199">
        <f>ROUND(I94*H94,2)</f>
        <v>0</v>
      </c>
      <c r="BL94" s="17" t="s">
        <v>123</v>
      </c>
      <c r="BM94" s="198" t="s">
        <v>130</v>
      </c>
    </row>
    <row r="95" spans="1:65" s="13" customFormat="1" ht="11.25">
      <c r="B95" s="200"/>
      <c r="C95" s="201"/>
      <c r="D95" s="202" t="s">
        <v>125</v>
      </c>
      <c r="E95" s="203" t="s">
        <v>19</v>
      </c>
      <c r="F95" s="204" t="s">
        <v>131</v>
      </c>
      <c r="G95" s="201"/>
      <c r="H95" s="203" t="s">
        <v>19</v>
      </c>
      <c r="I95" s="205"/>
      <c r="J95" s="201"/>
      <c r="K95" s="201"/>
      <c r="L95" s="206"/>
      <c r="M95" s="207"/>
      <c r="N95" s="208"/>
      <c r="O95" s="208"/>
      <c r="P95" s="208"/>
      <c r="Q95" s="208"/>
      <c r="R95" s="208"/>
      <c r="S95" s="208"/>
      <c r="T95" s="209"/>
      <c r="AT95" s="210" t="s">
        <v>125</v>
      </c>
      <c r="AU95" s="210" t="s">
        <v>81</v>
      </c>
      <c r="AV95" s="13" t="s">
        <v>77</v>
      </c>
      <c r="AW95" s="13" t="s">
        <v>33</v>
      </c>
      <c r="AX95" s="13" t="s">
        <v>72</v>
      </c>
      <c r="AY95" s="210" t="s">
        <v>116</v>
      </c>
    </row>
    <row r="96" spans="1:65" s="13" customFormat="1" ht="11.25">
      <c r="B96" s="200"/>
      <c r="C96" s="201"/>
      <c r="D96" s="202" t="s">
        <v>125</v>
      </c>
      <c r="E96" s="203" t="s">
        <v>19</v>
      </c>
      <c r="F96" s="204" t="s">
        <v>132</v>
      </c>
      <c r="G96" s="201"/>
      <c r="H96" s="203" t="s">
        <v>19</v>
      </c>
      <c r="I96" s="205"/>
      <c r="J96" s="201"/>
      <c r="K96" s="201"/>
      <c r="L96" s="206"/>
      <c r="M96" s="207"/>
      <c r="N96" s="208"/>
      <c r="O96" s="208"/>
      <c r="P96" s="208"/>
      <c r="Q96" s="208"/>
      <c r="R96" s="208"/>
      <c r="S96" s="208"/>
      <c r="T96" s="209"/>
      <c r="AT96" s="210" t="s">
        <v>125</v>
      </c>
      <c r="AU96" s="210" t="s">
        <v>81</v>
      </c>
      <c r="AV96" s="13" t="s">
        <v>77</v>
      </c>
      <c r="AW96" s="13" t="s">
        <v>33</v>
      </c>
      <c r="AX96" s="13" t="s">
        <v>72</v>
      </c>
      <c r="AY96" s="210" t="s">
        <v>116</v>
      </c>
    </row>
    <row r="97" spans="1:65" s="14" customFormat="1" ht="11.25">
      <c r="B97" s="211"/>
      <c r="C97" s="212"/>
      <c r="D97" s="202" t="s">
        <v>125</v>
      </c>
      <c r="E97" s="213" t="s">
        <v>19</v>
      </c>
      <c r="F97" s="214" t="s">
        <v>133</v>
      </c>
      <c r="G97" s="212"/>
      <c r="H97" s="215">
        <v>8.8000000000000007</v>
      </c>
      <c r="I97" s="216"/>
      <c r="J97" s="212"/>
      <c r="K97" s="212"/>
      <c r="L97" s="217"/>
      <c r="M97" s="218"/>
      <c r="N97" s="219"/>
      <c r="O97" s="219"/>
      <c r="P97" s="219"/>
      <c r="Q97" s="219"/>
      <c r="R97" s="219"/>
      <c r="S97" s="219"/>
      <c r="T97" s="220"/>
      <c r="AT97" s="221" t="s">
        <v>125</v>
      </c>
      <c r="AU97" s="221" t="s">
        <v>81</v>
      </c>
      <c r="AV97" s="14" t="s">
        <v>81</v>
      </c>
      <c r="AW97" s="14" t="s">
        <v>33</v>
      </c>
      <c r="AX97" s="14" t="s">
        <v>77</v>
      </c>
      <c r="AY97" s="221" t="s">
        <v>116</v>
      </c>
    </row>
    <row r="98" spans="1:65" s="2" customFormat="1" ht="33" customHeight="1">
      <c r="A98" s="34"/>
      <c r="B98" s="35"/>
      <c r="C98" s="187" t="s">
        <v>134</v>
      </c>
      <c r="D98" s="187" t="s">
        <v>118</v>
      </c>
      <c r="E98" s="188" t="s">
        <v>135</v>
      </c>
      <c r="F98" s="189" t="s">
        <v>136</v>
      </c>
      <c r="G98" s="190" t="s">
        <v>121</v>
      </c>
      <c r="H98" s="191">
        <v>821</v>
      </c>
      <c r="I98" s="192"/>
      <c r="J98" s="193">
        <f>ROUND(I98*H98,2)</f>
        <v>0</v>
      </c>
      <c r="K98" s="189" t="s">
        <v>122</v>
      </c>
      <c r="L98" s="39"/>
      <c r="M98" s="194" t="s">
        <v>19</v>
      </c>
      <c r="N98" s="195" t="s">
        <v>43</v>
      </c>
      <c r="O98" s="64"/>
      <c r="P98" s="196">
        <f>O98*H98</f>
        <v>0</v>
      </c>
      <c r="Q98" s="196">
        <v>0</v>
      </c>
      <c r="R98" s="196">
        <f>Q98*H98</f>
        <v>0</v>
      </c>
      <c r="S98" s="196">
        <v>0.5</v>
      </c>
      <c r="T98" s="197">
        <f>S98*H98</f>
        <v>410.5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98" t="s">
        <v>123</v>
      </c>
      <c r="AT98" s="198" t="s">
        <v>118</v>
      </c>
      <c r="AU98" s="198" t="s">
        <v>81</v>
      </c>
      <c r="AY98" s="17" t="s">
        <v>116</v>
      </c>
      <c r="BE98" s="199">
        <f>IF(N98="základní",J98,0)</f>
        <v>0</v>
      </c>
      <c r="BF98" s="199">
        <f>IF(N98="snížená",J98,0)</f>
        <v>0</v>
      </c>
      <c r="BG98" s="199">
        <f>IF(N98="zákl. přenesená",J98,0)</f>
        <v>0</v>
      </c>
      <c r="BH98" s="199">
        <f>IF(N98="sníž. přenesená",J98,0)</f>
        <v>0</v>
      </c>
      <c r="BI98" s="199">
        <f>IF(N98="nulová",J98,0)</f>
        <v>0</v>
      </c>
      <c r="BJ98" s="17" t="s">
        <v>77</v>
      </c>
      <c r="BK98" s="199">
        <f>ROUND(I98*H98,2)</f>
        <v>0</v>
      </c>
      <c r="BL98" s="17" t="s">
        <v>123</v>
      </c>
      <c r="BM98" s="198" t="s">
        <v>137</v>
      </c>
    </row>
    <row r="99" spans="1:65" s="13" customFormat="1" ht="11.25">
      <c r="B99" s="200"/>
      <c r="C99" s="201"/>
      <c r="D99" s="202" t="s">
        <v>125</v>
      </c>
      <c r="E99" s="203" t="s">
        <v>19</v>
      </c>
      <c r="F99" s="204" t="s">
        <v>138</v>
      </c>
      <c r="G99" s="201"/>
      <c r="H99" s="203" t="s">
        <v>19</v>
      </c>
      <c r="I99" s="205"/>
      <c r="J99" s="201"/>
      <c r="K99" s="201"/>
      <c r="L99" s="206"/>
      <c r="M99" s="207"/>
      <c r="N99" s="208"/>
      <c r="O99" s="208"/>
      <c r="P99" s="208"/>
      <c r="Q99" s="208"/>
      <c r="R99" s="208"/>
      <c r="S99" s="208"/>
      <c r="T99" s="209"/>
      <c r="AT99" s="210" t="s">
        <v>125</v>
      </c>
      <c r="AU99" s="210" t="s">
        <v>81</v>
      </c>
      <c r="AV99" s="13" t="s">
        <v>77</v>
      </c>
      <c r="AW99" s="13" t="s">
        <v>33</v>
      </c>
      <c r="AX99" s="13" t="s">
        <v>72</v>
      </c>
      <c r="AY99" s="210" t="s">
        <v>116</v>
      </c>
    </row>
    <row r="100" spans="1:65" s="14" customFormat="1" ht="11.25">
      <c r="B100" s="211"/>
      <c r="C100" s="212"/>
      <c r="D100" s="202" t="s">
        <v>125</v>
      </c>
      <c r="E100" s="213" t="s">
        <v>19</v>
      </c>
      <c r="F100" s="214" t="s">
        <v>139</v>
      </c>
      <c r="G100" s="212"/>
      <c r="H100" s="215">
        <v>821</v>
      </c>
      <c r="I100" s="216"/>
      <c r="J100" s="212"/>
      <c r="K100" s="212"/>
      <c r="L100" s="217"/>
      <c r="M100" s="218"/>
      <c r="N100" s="219"/>
      <c r="O100" s="219"/>
      <c r="P100" s="219"/>
      <c r="Q100" s="219"/>
      <c r="R100" s="219"/>
      <c r="S100" s="219"/>
      <c r="T100" s="220"/>
      <c r="AT100" s="221" t="s">
        <v>125</v>
      </c>
      <c r="AU100" s="221" t="s">
        <v>81</v>
      </c>
      <c r="AV100" s="14" t="s">
        <v>81</v>
      </c>
      <c r="AW100" s="14" t="s">
        <v>33</v>
      </c>
      <c r="AX100" s="14" t="s">
        <v>77</v>
      </c>
      <c r="AY100" s="221" t="s">
        <v>116</v>
      </c>
    </row>
    <row r="101" spans="1:65" s="2" customFormat="1" ht="33" customHeight="1">
      <c r="A101" s="34"/>
      <c r="B101" s="35"/>
      <c r="C101" s="187" t="s">
        <v>123</v>
      </c>
      <c r="D101" s="187" t="s">
        <v>118</v>
      </c>
      <c r="E101" s="188" t="s">
        <v>140</v>
      </c>
      <c r="F101" s="189" t="s">
        <v>141</v>
      </c>
      <c r="G101" s="190" t="s">
        <v>121</v>
      </c>
      <c r="H101" s="191">
        <v>19.8</v>
      </c>
      <c r="I101" s="192"/>
      <c r="J101" s="193">
        <f>ROUND(I101*H101,2)</f>
        <v>0</v>
      </c>
      <c r="K101" s="189" t="s">
        <v>122</v>
      </c>
      <c r="L101" s="39"/>
      <c r="M101" s="194" t="s">
        <v>19</v>
      </c>
      <c r="N101" s="195" t="s">
        <v>43</v>
      </c>
      <c r="O101" s="64"/>
      <c r="P101" s="196">
        <f>O101*H101</f>
        <v>0</v>
      </c>
      <c r="Q101" s="196">
        <v>0</v>
      </c>
      <c r="R101" s="196">
        <f>Q101*H101</f>
        <v>0</v>
      </c>
      <c r="S101" s="196">
        <v>0.28999999999999998</v>
      </c>
      <c r="T101" s="197">
        <f>S101*H101</f>
        <v>5.742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198" t="s">
        <v>123</v>
      </c>
      <c r="AT101" s="198" t="s">
        <v>118</v>
      </c>
      <c r="AU101" s="198" t="s">
        <v>81</v>
      </c>
      <c r="AY101" s="17" t="s">
        <v>116</v>
      </c>
      <c r="BE101" s="199">
        <f>IF(N101="základní",J101,0)</f>
        <v>0</v>
      </c>
      <c r="BF101" s="199">
        <f>IF(N101="snížená",J101,0)</f>
        <v>0</v>
      </c>
      <c r="BG101" s="199">
        <f>IF(N101="zákl. přenesená",J101,0)</f>
        <v>0</v>
      </c>
      <c r="BH101" s="199">
        <f>IF(N101="sníž. přenesená",J101,0)</f>
        <v>0</v>
      </c>
      <c r="BI101" s="199">
        <f>IF(N101="nulová",J101,0)</f>
        <v>0</v>
      </c>
      <c r="BJ101" s="17" t="s">
        <v>77</v>
      </c>
      <c r="BK101" s="199">
        <f>ROUND(I101*H101,2)</f>
        <v>0</v>
      </c>
      <c r="BL101" s="17" t="s">
        <v>123</v>
      </c>
      <c r="BM101" s="198" t="s">
        <v>142</v>
      </c>
    </row>
    <row r="102" spans="1:65" s="13" customFormat="1" ht="11.25">
      <c r="B102" s="200"/>
      <c r="C102" s="201"/>
      <c r="D102" s="202" t="s">
        <v>125</v>
      </c>
      <c r="E102" s="203" t="s">
        <v>19</v>
      </c>
      <c r="F102" s="204" t="s">
        <v>143</v>
      </c>
      <c r="G102" s="201"/>
      <c r="H102" s="203" t="s">
        <v>19</v>
      </c>
      <c r="I102" s="205"/>
      <c r="J102" s="201"/>
      <c r="K102" s="201"/>
      <c r="L102" s="206"/>
      <c r="M102" s="207"/>
      <c r="N102" s="208"/>
      <c r="O102" s="208"/>
      <c r="P102" s="208"/>
      <c r="Q102" s="208"/>
      <c r="R102" s="208"/>
      <c r="S102" s="208"/>
      <c r="T102" s="209"/>
      <c r="AT102" s="210" t="s">
        <v>125</v>
      </c>
      <c r="AU102" s="210" t="s">
        <v>81</v>
      </c>
      <c r="AV102" s="13" t="s">
        <v>77</v>
      </c>
      <c r="AW102" s="13" t="s">
        <v>33</v>
      </c>
      <c r="AX102" s="13" t="s">
        <v>72</v>
      </c>
      <c r="AY102" s="210" t="s">
        <v>116</v>
      </c>
    </row>
    <row r="103" spans="1:65" s="14" customFormat="1" ht="11.25">
      <c r="B103" s="211"/>
      <c r="C103" s="212"/>
      <c r="D103" s="202" t="s">
        <v>125</v>
      </c>
      <c r="E103" s="213" t="s">
        <v>19</v>
      </c>
      <c r="F103" s="214" t="s">
        <v>144</v>
      </c>
      <c r="G103" s="212"/>
      <c r="H103" s="215">
        <v>11</v>
      </c>
      <c r="I103" s="216"/>
      <c r="J103" s="212"/>
      <c r="K103" s="212"/>
      <c r="L103" s="217"/>
      <c r="M103" s="218"/>
      <c r="N103" s="219"/>
      <c r="O103" s="219"/>
      <c r="P103" s="219"/>
      <c r="Q103" s="219"/>
      <c r="R103" s="219"/>
      <c r="S103" s="219"/>
      <c r="T103" s="220"/>
      <c r="AT103" s="221" t="s">
        <v>125</v>
      </c>
      <c r="AU103" s="221" t="s">
        <v>81</v>
      </c>
      <c r="AV103" s="14" t="s">
        <v>81</v>
      </c>
      <c r="AW103" s="14" t="s">
        <v>33</v>
      </c>
      <c r="AX103" s="14" t="s">
        <v>72</v>
      </c>
      <c r="AY103" s="221" t="s">
        <v>116</v>
      </c>
    </row>
    <row r="104" spans="1:65" s="13" customFormat="1" ht="11.25">
      <c r="B104" s="200"/>
      <c r="C104" s="201"/>
      <c r="D104" s="202" t="s">
        <v>125</v>
      </c>
      <c r="E104" s="203" t="s">
        <v>19</v>
      </c>
      <c r="F104" s="204" t="s">
        <v>132</v>
      </c>
      <c r="G104" s="201"/>
      <c r="H104" s="203" t="s">
        <v>19</v>
      </c>
      <c r="I104" s="205"/>
      <c r="J104" s="201"/>
      <c r="K104" s="201"/>
      <c r="L104" s="206"/>
      <c r="M104" s="207"/>
      <c r="N104" s="208"/>
      <c r="O104" s="208"/>
      <c r="P104" s="208"/>
      <c r="Q104" s="208"/>
      <c r="R104" s="208"/>
      <c r="S104" s="208"/>
      <c r="T104" s="209"/>
      <c r="AT104" s="210" t="s">
        <v>125</v>
      </c>
      <c r="AU104" s="210" t="s">
        <v>81</v>
      </c>
      <c r="AV104" s="13" t="s">
        <v>77</v>
      </c>
      <c r="AW104" s="13" t="s">
        <v>33</v>
      </c>
      <c r="AX104" s="13" t="s">
        <v>72</v>
      </c>
      <c r="AY104" s="210" t="s">
        <v>116</v>
      </c>
    </row>
    <row r="105" spans="1:65" s="14" customFormat="1" ht="11.25">
      <c r="B105" s="211"/>
      <c r="C105" s="212"/>
      <c r="D105" s="202" t="s">
        <v>125</v>
      </c>
      <c r="E105" s="213" t="s">
        <v>19</v>
      </c>
      <c r="F105" s="214" t="s">
        <v>133</v>
      </c>
      <c r="G105" s="212"/>
      <c r="H105" s="215">
        <v>8.8000000000000007</v>
      </c>
      <c r="I105" s="216"/>
      <c r="J105" s="212"/>
      <c r="K105" s="212"/>
      <c r="L105" s="217"/>
      <c r="M105" s="218"/>
      <c r="N105" s="219"/>
      <c r="O105" s="219"/>
      <c r="P105" s="219"/>
      <c r="Q105" s="219"/>
      <c r="R105" s="219"/>
      <c r="S105" s="219"/>
      <c r="T105" s="220"/>
      <c r="AT105" s="221" t="s">
        <v>125</v>
      </c>
      <c r="AU105" s="221" t="s">
        <v>81</v>
      </c>
      <c r="AV105" s="14" t="s">
        <v>81</v>
      </c>
      <c r="AW105" s="14" t="s">
        <v>33</v>
      </c>
      <c r="AX105" s="14" t="s">
        <v>72</v>
      </c>
      <c r="AY105" s="221" t="s">
        <v>116</v>
      </c>
    </row>
    <row r="106" spans="1:65" s="15" customFormat="1" ht="11.25">
      <c r="B106" s="222"/>
      <c r="C106" s="223"/>
      <c r="D106" s="202" t="s">
        <v>125</v>
      </c>
      <c r="E106" s="224" t="s">
        <v>19</v>
      </c>
      <c r="F106" s="225" t="s">
        <v>145</v>
      </c>
      <c r="G106" s="223"/>
      <c r="H106" s="226">
        <v>19.8</v>
      </c>
      <c r="I106" s="227"/>
      <c r="J106" s="223"/>
      <c r="K106" s="223"/>
      <c r="L106" s="228"/>
      <c r="M106" s="229"/>
      <c r="N106" s="230"/>
      <c r="O106" s="230"/>
      <c r="P106" s="230"/>
      <c r="Q106" s="230"/>
      <c r="R106" s="230"/>
      <c r="S106" s="230"/>
      <c r="T106" s="231"/>
      <c r="AT106" s="232" t="s">
        <v>125</v>
      </c>
      <c r="AU106" s="232" t="s">
        <v>81</v>
      </c>
      <c r="AV106" s="15" t="s">
        <v>123</v>
      </c>
      <c r="AW106" s="15" t="s">
        <v>33</v>
      </c>
      <c r="AX106" s="15" t="s">
        <v>77</v>
      </c>
      <c r="AY106" s="232" t="s">
        <v>116</v>
      </c>
    </row>
    <row r="107" spans="1:65" s="2" customFormat="1" ht="33" customHeight="1">
      <c r="A107" s="34"/>
      <c r="B107" s="35"/>
      <c r="C107" s="187" t="s">
        <v>146</v>
      </c>
      <c r="D107" s="187" t="s">
        <v>118</v>
      </c>
      <c r="E107" s="188" t="s">
        <v>147</v>
      </c>
      <c r="F107" s="189" t="s">
        <v>148</v>
      </c>
      <c r="G107" s="190" t="s">
        <v>121</v>
      </c>
      <c r="H107" s="191">
        <v>821</v>
      </c>
      <c r="I107" s="192"/>
      <c r="J107" s="193">
        <f>ROUND(I107*H107,2)</f>
        <v>0</v>
      </c>
      <c r="K107" s="189" t="s">
        <v>122</v>
      </c>
      <c r="L107" s="39"/>
      <c r="M107" s="194" t="s">
        <v>19</v>
      </c>
      <c r="N107" s="195" t="s">
        <v>43</v>
      </c>
      <c r="O107" s="64"/>
      <c r="P107" s="196">
        <f>O107*H107</f>
        <v>0</v>
      </c>
      <c r="Q107" s="196">
        <v>0</v>
      </c>
      <c r="R107" s="196">
        <f>Q107*H107</f>
        <v>0</v>
      </c>
      <c r="S107" s="196">
        <v>0.57999999999999996</v>
      </c>
      <c r="T107" s="197">
        <f>S107*H107</f>
        <v>476.17999999999995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198" t="s">
        <v>123</v>
      </c>
      <c r="AT107" s="198" t="s">
        <v>118</v>
      </c>
      <c r="AU107" s="198" t="s">
        <v>81</v>
      </c>
      <c r="AY107" s="17" t="s">
        <v>116</v>
      </c>
      <c r="BE107" s="199">
        <f>IF(N107="základní",J107,0)</f>
        <v>0</v>
      </c>
      <c r="BF107" s="199">
        <f>IF(N107="snížená",J107,0)</f>
        <v>0</v>
      </c>
      <c r="BG107" s="199">
        <f>IF(N107="zákl. přenesená",J107,0)</f>
        <v>0</v>
      </c>
      <c r="BH107" s="199">
        <f>IF(N107="sníž. přenesená",J107,0)</f>
        <v>0</v>
      </c>
      <c r="BI107" s="199">
        <f>IF(N107="nulová",J107,0)</f>
        <v>0</v>
      </c>
      <c r="BJ107" s="17" t="s">
        <v>77</v>
      </c>
      <c r="BK107" s="199">
        <f>ROUND(I107*H107,2)</f>
        <v>0</v>
      </c>
      <c r="BL107" s="17" t="s">
        <v>123</v>
      </c>
      <c r="BM107" s="198" t="s">
        <v>149</v>
      </c>
    </row>
    <row r="108" spans="1:65" s="13" customFormat="1" ht="11.25">
      <c r="B108" s="200"/>
      <c r="C108" s="201"/>
      <c r="D108" s="202" t="s">
        <v>125</v>
      </c>
      <c r="E108" s="203" t="s">
        <v>19</v>
      </c>
      <c r="F108" s="204" t="s">
        <v>131</v>
      </c>
      <c r="G108" s="201"/>
      <c r="H108" s="203" t="s">
        <v>19</v>
      </c>
      <c r="I108" s="205"/>
      <c r="J108" s="201"/>
      <c r="K108" s="201"/>
      <c r="L108" s="206"/>
      <c r="M108" s="207"/>
      <c r="N108" s="208"/>
      <c r="O108" s="208"/>
      <c r="P108" s="208"/>
      <c r="Q108" s="208"/>
      <c r="R108" s="208"/>
      <c r="S108" s="208"/>
      <c r="T108" s="209"/>
      <c r="AT108" s="210" t="s">
        <v>125</v>
      </c>
      <c r="AU108" s="210" t="s">
        <v>81</v>
      </c>
      <c r="AV108" s="13" t="s">
        <v>77</v>
      </c>
      <c r="AW108" s="13" t="s">
        <v>33</v>
      </c>
      <c r="AX108" s="13" t="s">
        <v>72</v>
      </c>
      <c r="AY108" s="210" t="s">
        <v>116</v>
      </c>
    </row>
    <row r="109" spans="1:65" s="13" customFormat="1" ht="11.25">
      <c r="B109" s="200"/>
      <c r="C109" s="201"/>
      <c r="D109" s="202" t="s">
        <v>125</v>
      </c>
      <c r="E109" s="203" t="s">
        <v>19</v>
      </c>
      <c r="F109" s="204" t="s">
        <v>150</v>
      </c>
      <c r="G109" s="201"/>
      <c r="H109" s="203" t="s">
        <v>19</v>
      </c>
      <c r="I109" s="205"/>
      <c r="J109" s="201"/>
      <c r="K109" s="201"/>
      <c r="L109" s="206"/>
      <c r="M109" s="207"/>
      <c r="N109" s="208"/>
      <c r="O109" s="208"/>
      <c r="P109" s="208"/>
      <c r="Q109" s="208"/>
      <c r="R109" s="208"/>
      <c r="S109" s="208"/>
      <c r="T109" s="209"/>
      <c r="AT109" s="210" t="s">
        <v>125</v>
      </c>
      <c r="AU109" s="210" t="s">
        <v>81</v>
      </c>
      <c r="AV109" s="13" t="s">
        <v>77</v>
      </c>
      <c r="AW109" s="13" t="s">
        <v>33</v>
      </c>
      <c r="AX109" s="13" t="s">
        <v>72</v>
      </c>
      <c r="AY109" s="210" t="s">
        <v>116</v>
      </c>
    </row>
    <row r="110" spans="1:65" s="14" customFormat="1" ht="11.25">
      <c r="B110" s="211"/>
      <c r="C110" s="212"/>
      <c r="D110" s="202" t="s">
        <v>125</v>
      </c>
      <c r="E110" s="213" t="s">
        <v>19</v>
      </c>
      <c r="F110" s="214" t="s">
        <v>139</v>
      </c>
      <c r="G110" s="212"/>
      <c r="H110" s="215">
        <v>821</v>
      </c>
      <c r="I110" s="216"/>
      <c r="J110" s="212"/>
      <c r="K110" s="212"/>
      <c r="L110" s="217"/>
      <c r="M110" s="218"/>
      <c r="N110" s="219"/>
      <c r="O110" s="219"/>
      <c r="P110" s="219"/>
      <c r="Q110" s="219"/>
      <c r="R110" s="219"/>
      <c r="S110" s="219"/>
      <c r="T110" s="220"/>
      <c r="AT110" s="221" t="s">
        <v>125</v>
      </c>
      <c r="AU110" s="221" t="s">
        <v>81</v>
      </c>
      <c r="AV110" s="14" t="s">
        <v>81</v>
      </c>
      <c r="AW110" s="14" t="s">
        <v>33</v>
      </c>
      <c r="AX110" s="14" t="s">
        <v>77</v>
      </c>
      <c r="AY110" s="221" t="s">
        <v>116</v>
      </c>
    </row>
    <row r="111" spans="1:65" s="2" customFormat="1" ht="33" customHeight="1">
      <c r="A111" s="34"/>
      <c r="B111" s="35"/>
      <c r="C111" s="187" t="s">
        <v>151</v>
      </c>
      <c r="D111" s="187" t="s">
        <v>118</v>
      </c>
      <c r="E111" s="188" t="s">
        <v>152</v>
      </c>
      <c r="F111" s="189" t="s">
        <v>153</v>
      </c>
      <c r="G111" s="190" t="s">
        <v>121</v>
      </c>
      <c r="H111" s="191">
        <v>2601</v>
      </c>
      <c r="I111" s="192"/>
      <c r="J111" s="193">
        <f>ROUND(I111*H111,2)</f>
        <v>0</v>
      </c>
      <c r="K111" s="189" t="s">
        <v>122</v>
      </c>
      <c r="L111" s="39"/>
      <c r="M111" s="194" t="s">
        <v>19</v>
      </c>
      <c r="N111" s="195" t="s">
        <v>43</v>
      </c>
      <c r="O111" s="64"/>
      <c r="P111" s="196">
        <f>O111*H111</f>
        <v>0</v>
      </c>
      <c r="Q111" s="196">
        <v>0</v>
      </c>
      <c r="R111" s="196">
        <f>Q111*H111</f>
        <v>0</v>
      </c>
      <c r="S111" s="196">
        <v>0.316</v>
      </c>
      <c r="T111" s="197">
        <f>S111*H111</f>
        <v>821.91600000000005</v>
      </c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R111" s="198" t="s">
        <v>123</v>
      </c>
      <c r="AT111" s="198" t="s">
        <v>118</v>
      </c>
      <c r="AU111" s="198" t="s">
        <v>81</v>
      </c>
      <c r="AY111" s="17" t="s">
        <v>116</v>
      </c>
      <c r="BE111" s="199">
        <f>IF(N111="základní",J111,0)</f>
        <v>0</v>
      </c>
      <c r="BF111" s="199">
        <f>IF(N111="snížená",J111,0)</f>
        <v>0</v>
      </c>
      <c r="BG111" s="199">
        <f>IF(N111="zákl. přenesená",J111,0)</f>
        <v>0</v>
      </c>
      <c r="BH111" s="199">
        <f>IF(N111="sníž. přenesená",J111,0)</f>
        <v>0</v>
      </c>
      <c r="BI111" s="199">
        <f>IF(N111="nulová",J111,0)</f>
        <v>0</v>
      </c>
      <c r="BJ111" s="17" t="s">
        <v>77</v>
      </c>
      <c r="BK111" s="199">
        <f>ROUND(I111*H111,2)</f>
        <v>0</v>
      </c>
      <c r="BL111" s="17" t="s">
        <v>123</v>
      </c>
      <c r="BM111" s="198" t="s">
        <v>154</v>
      </c>
    </row>
    <row r="112" spans="1:65" s="13" customFormat="1" ht="11.25">
      <c r="B112" s="200"/>
      <c r="C112" s="201"/>
      <c r="D112" s="202" t="s">
        <v>125</v>
      </c>
      <c r="E112" s="203" t="s">
        <v>19</v>
      </c>
      <c r="F112" s="204" t="s">
        <v>131</v>
      </c>
      <c r="G112" s="201"/>
      <c r="H112" s="203" t="s">
        <v>19</v>
      </c>
      <c r="I112" s="205"/>
      <c r="J112" s="201"/>
      <c r="K112" s="201"/>
      <c r="L112" s="206"/>
      <c r="M112" s="207"/>
      <c r="N112" s="208"/>
      <c r="O112" s="208"/>
      <c r="P112" s="208"/>
      <c r="Q112" s="208"/>
      <c r="R112" s="208"/>
      <c r="S112" s="208"/>
      <c r="T112" s="209"/>
      <c r="AT112" s="210" t="s">
        <v>125</v>
      </c>
      <c r="AU112" s="210" t="s">
        <v>81</v>
      </c>
      <c r="AV112" s="13" t="s">
        <v>77</v>
      </c>
      <c r="AW112" s="13" t="s">
        <v>33</v>
      </c>
      <c r="AX112" s="13" t="s">
        <v>72</v>
      </c>
      <c r="AY112" s="210" t="s">
        <v>116</v>
      </c>
    </row>
    <row r="113" spans="1:65" s="13" customFormat="1" ht="11.25">
      <c r="B113" s="200"/>
      <c r="C113" s="201"/>
      <c r="D113" s="202" t="s">
        <v>125</v>
      </c>
      <c r="E113" s="203" t="s">
        <v>19</v>
      </c>
      <c r="F113" s="204" t="s">
        <v>155</v>
      </c>
      <c r="G113" s="201"/>
      <c r="H113" s="203" t="s">
        <v>19</v>
      </c>
      <c r="I113" s="205"/>
      <c r="J113" s="201"/>
      <c r="K113" s="201"/>
      <c r="L113" s="206"/>
      <c r="M113" s="207"/>
      <c r="N113" s="208"/>
      <c r="O113" s="208"/>
      <c r="P113" s="208"/>
      <c r="Q113" s="208"/>
      <c r="R113" s="208"/>
      <c r="S113" s="208"/>
      <c r="T113" s="209"/>
      <c r="AT113" s="210" t="s">
        <v>125</v>
      </c>
      <c r="AU113" s="210" t="s">
        <v>81</v>
      </c>
      <c r="AV113" s="13" t="s">
        <v>77</v>
      </c>
      <c r="AW113" s="13" t="s">
        <v>33</v>
      </c>
      <c r="AX113" s="13" t="s">
        <v>72</v>
      </c>
      <c r="AY113" s="210" t="s">
        <v>116</v>
      </c>
    </row>
    <row r="114" spans="1:65" s="14" customFormat="1" ht="11.25">
      <c r="B114" s="211"/>
      <c r="C114" s="212"/>
      <c r="D114" s="202" t="s">
        <v>125</v>
      </c>
      <c r="E114" s="213" t="s">
        <v>19</v>
      </c>
      <c r="F114" s="214" t="s">
        <v>139</v>
      </c>
      <c r="G114" s="212"/>
      <c r="H114" s="215">
        <v>821</v>
      </c>
      <c r="I114" s="216"/>
      <c r="J114" s="212"/>
      <c r="K114" s="212"/>
      <c r="L114" s="217"/>
      <c r="M114" s="218"/>
      <c r="N114" s="219"/>
      <c r="O114" s="219"/>
      <c r="P114" s="219"/>
      <c r="Q114" s="219"/>
      <c r="R114" s="219"/>
      <c r="S114" s="219"/>
      <c r="T114" s="220"/>
      <c r="AT114" s="221" t="s">
        <v>125</v>
      </c>
      <c r="AU114" s="221" t="s">
        <v>81</v>
      </c>
      <c r="AV114" s="14" t="s">
        <v>81</v>
      </c>
      <c r="AW114" s="14" t="s">
        <v>33</v>
      </c>
      <c r="AX114" s="14" t="s">
        <v>72</v>
      </c>
      <c r="AY114" s="221" t="s">
        <v>116</v>
      </c>
    </row>
    <row r="115" spans="1:65" s="13" customFormat="1" ht="11.25">
      <c r="B115" s="200"/>
      <c r="C115" s="201"/>
      <c r="D115" s="202" t="s">
        <v>125</v>
      </c>
      <c r="E115" s="203" t="s">
        <v>19</v>
      </c>
      <c r="F115" s="204" t="s">
        <v>156</v>
      </c>
      <c r="G115" s="201"/>
      <c r="H115" s="203" t="s">
        <v>19</v>
      </c>
      <c r="I115" s="205"/>
      <c r="J115" s="201"/>
      <c r="K115" s="201"/>
      <c r="L115" s="206"/>
      <c r="M115" s="207"/>
      <c r="N115" s="208"/>
      <c r="O115" s="208"/>
      <c r="P115" s="208"/>
      <c r="Q115" s="208"/>
      <c r="R115" s="208"/>
      <c r="S115" s="208"/>
      <c r="T115" s="209"/>
      <c r="AT115" s="210" t="s">
        <v>125</v>
      </c>
      <c r="AU115" s="210" t="s">
        <v>81</v>
      </c>
      <c r="AV115" s="13" t="s">
        <v>77</v>
      </c>
      <c r="AW115" s="13" t="s">
        <v>33</v>
      </c>
      <c r="AX115" s="13" t="s">
        <v>72</v>
      </c>
      <c r="AY115" s="210" t="s">
        <v>116</v>
      </c>
    </row>
    <row r="116" spans="1:65" s="14" customFormat="1" ht="11.25">
      <c r="B116" s="211"/>
      <c r="C116" s="212"/>
      <c r="D116" s="202" t="s">
        <v>125</v>
      </c>
      <c r="E116" s="213" t="s">
        <v>19</v>
      </c>
      <c r="F116" s="214" t="s">
        <v>157</v>
      </c>
      <c r="G116" s="212"/>
      <c r="H116" s="215">
        <v>1642</v>
      </c>
      <c r="I116" s="216"/>
      <c r="J116" s="212"/>
      <c r="K116" s="212"/>
      <c r="L116" s="217"/>
      <c r="M116" s="218"/>
      <c r="N116" s="219"/>
      <c r="O116" s="219"/>
      <c r="P116" s="219"/>
      <c r="Q116" s="219"/>
      <c r="R116" s="219"/>
      <c r="S116" s="219"/>
      <c r="T116" s="220"/>
      <c r="AT116" s="221" t="s">
        <v>125</v>
      </c>
      <c r="AU116" s="221" t="s">
        <v>81</v>
      </c>
      <c r="AV116" s="14" t="s">
        <v>81</v>
      </c>
      <c r="AW116" s="14" t="s">
        <v>33</v>
      </c>
      <c r="AX116" s="14" t="s">
        <v>72</v>
      </c>
      <c r="AY116" s="221" t="s">
        <v>116</v>
      </c>
    </row>
    <row r="117" spans="1:65" s="13" customFormat="1" ht="11.25">
      <c r="B117" s="200"/>
      <c r="C117" s="201"/>
      <c r="D117" s="202" t="s">
        <v>125</v>
      </c>
      <c r="E117" s="203" t="s">
        <v>19</v>
      </c>
      <c r="F117" s="204" t="s">
        <v>158</v>
      </c>
      <c r="G117" s="201"/>
      <c r="H117" s="203" t="s">
        <v>19</v>
      </c>
      <c r="I117" s="205"/>
      <c r="J117" s="201"/>
      <c r="K117" s="201"/>
      <c r="L117" s="206"/>
      <c r="M117" s="207"/>
      <c r="N117" s="208"/>
      <c r="O117" s="208"/>
      <c r="P117" s="208"/>
      <c r="Q117" s="208"/>
      <c r="R117" s="208"/>
      <c r="S117" s="208"/>
      <c r="T117" s="209"/>
      <c r="AT117" s="210" t="s">
        <v>125</v>
      </c>
      <c r="AU117" s="210" t="s">
        <v>81</v>
      </c>
      <c r="AV117" s="13" t="s">
        <v>77</v>
      </c>
      <c r="AW117" s="13" t="s">
        <v>33</v>
      </c>
      <c r="AX117" s="13" t="s">
        <v>72</v>
      </c>
      <c r="AY117" s="210" t="s">
        <v>116</v>
      </c>
    </row>
    <row r="118" spans="1:65" s="14" customFormat="1" ht="11.25">
      <c r="B118" s="211"/>
      <c r="C118" s="212"/>
      <c r="D118" s="202" t="s">
        <v>125</v>
      </c>
      <c r="E118" s="213" t="s">
        <v>19</v>
      </c>
      <c r="F118" s="214" t="s">
        <v>159</v>
      </c>
      <c r="G118" s="212"/>
      <c r="H118" s="215">
        <v>138</v>
      </c>
      <c r="I118" s="216"/>
      <c r="J118" s="212"/>
      <c r="K118" s="212"/>
      <c r="L118" s="217"/>
      <c r="M118" s="218"/>
      <c r="N118" s="219"/>
      <c r="O118" s="219"/>
      <c r="P118" s="219"/>
      <c r="Q118" s="219"/>
      <c r="R118" s="219"/>
      <c r="S118" s="219"/>
      <c r="T118" s="220"/>
      <c r="AT118" s="221" t="s">
        <v>125</v>
      </c>
      <c r="AU118" s="221" t="s">
        <v>81</v>
      </c>
      <c r="AV118" s="14" t="s">
        <v>81</v>
      </c>
      <c r="AW118" s="14" t="s">
        <v>33</v>
      </c>
      <c r="AX118" s="14" t="s">
        <v>72</v>
      </c>
      <c r="AY118" s="221" t="s">
        <v>116</v>
      </c>
    </row>
    <row r="119" spans="1:65" s="15" customFormat="1" ht="11.25">
      <c r="B119" s="222"/>
      <c r="C119" s="223"/>
      <c r="D119" s="202" t="s">
        <v>125</v>
      </c>
      <c r="E119" s="224" t="s">
        <v>19</v>
      </c>
      <c r="F119" s="225" t="s">
        <v>145</v>
      </c>
      <c r="G119" s="223"/>
      <c r="H119" s="226">
        <v>2601</v>
      </c>
      <c r="I119" s="227"/>
      <c r="J119" s="223"/>
      <c r="K119" s="223"/>
      <c r="L119" s="228"/>
      <c r="M119" s="229"/>
      <c r="N119" s="230"/>
      <c r="O119" s="230"/>
      <c r="P119" s="230"/>
      <c r="Q119" s="230"/>
      <c r="R119" s="230"/>
      <c r="S119" s="230"/>
      <c r="T119" s="231"/>
      <c r="AT119" s="232" t="s">
        <v>125</v>
      </c>
      <c r="AU119" s="232" t="s">
        <v>81</v>
      </c>
      <c r="AV119" s="15" t="s">
        <v>123</v>
      </c>
      <c r="AW119" s="15" t="s">
        <v>33</v>
      </c>
      <c r="AX119" s="15" t="s">
        <v>77</v>
      </c>
      <c r="AY119" s="232" t="s">
        <v>116</v>
      </c>
    </row>
    <row r="120" spans="1:65" s="2" customFormat="1" ht="21.75" customHeight="1">
      <c r="A120" s="34"/>
      <c r="B120" s="35"/>
      <c r="C120" s="187" t="s">
        <v>160</v>
      </c>
      <c r="D120" s="187" t="s">
        <v>118</v>
      </c>
      <c r="E120" s="188" t="s">
        <v>161</v>
      </c>
      <c r="F120" s="189" t="s">
        <v>162</v>
      </c>
      <c r="G120" s="190" t="s">
        <v>121</v>
      </c>
      <c r="H120" s="191">
        <v>1866.5</v>
      </c>
      <c r="I120" s="192"/>
      <c r="J120" s="193">
        <f>ROUND(I120*H120,2)</f>
        <v>0</v>
      </c>
      <c r="K120" s="189" t="s">
        <v>122</v>
      </c>
      <c r="L120" s="39"/>
      <c r="M120" s="194" t="s">
        <v>19</v>
      </c>
      <c r="N120" s="195" t="s">
        <v>43</v>
      </c>
      <c r="O120" s="64"/>
      <c r="P120" s="196">
        <f>O120*H120</f>
        <v>0</v>
      </c>
      <c r="Q120" s="196">
        <v>6.9999999999999994E-5</v>
      </c>
      <c r="R120" s="196">
        <f>Q120*H120</f>
        <v>0.13065499999999999</v>
      </c>
      <c r="S120" s="196">
        <v>0.128</v>
      </c>
      <c r="T120" s="197">
        <f>S120*H120</f>
        <v>238.91200000000001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98" t="s">
        <v>123</v>
      </c>
      <c r="AT120" s="198" t="s">
        <v>118</v>
      </c>
      <c r="AU120" s="198" t="s">
        <v>81</v>
      </c>
      <c r="AY120" s="17" t="s">
        <v>116</v>
      </c>
      <c r="BE120" s="199">
        <f>IF(N120="základní",J120,0)</f>
        <v>0</v>
      </c>
      <c r="BF120" s="199">
        <f>IF(N120="snížená",J120,0)</f>
        <v>0</v>
      </c>
      <c r="BG120" s="199">
        <f>IF(N120="zákl. přenesená",J120,0)</f>
        <v>0</v>
      </c>
      <c r="BH120" s="199">
        <f>IF(N120="sníž. přenesená",J120,0)</f>
        <v>0</v>
      </c>
      <c r="BI120" s="199">
        <f>IF(N120="nulová",J120,0)</f>
        <v>0</v>
      </c>
      <c r="BJ120" s="17" t="s">
        <v>77</v>
      </c>
      <c r="BK120" s="199">
        <f>ROUND(I120*H120,2)</f>
        <v>0</v>
      </c>
      <c r="BL120" s="17" t="s">
        <v>123</v>
      </c>
      <c r="BM120" s="198" t="s">
        <v>163</v>
      </c>
    </row>
    <row r="121" spans="1:65" s="13" customFormat="1" ht="11.25">
      <c r="B121" s="200"/>
      <c r="C121" s="201"/>
      <c r="D121" s="202" t="s">
        <v>125</v>
      </c>
      <c r="E121" s="203" t="s">
        <v>19</v>
      </c>
      <c r="F121" s="204" t="s">
        <v>131</v>
      </c>
      <c r="G121" s="201"/>
      <c r="H121" s="203" t="s">
        <v>19</v>
      </c>
      <c r="I121" s="205"/>
      <c r="J121" s="201"/>
      <c r="K121" s="201"/>
      <c r="L121" s="206"/>
      <c r="M121" s="207"/>
      <c r="N121" s="208"/>
      <c r="O121" s="208"/>
      <c r="P121" s="208"/>
      <c r="Q121" s="208"/>
      <c r="R121" s="208"/>
      <c r="S121" s="208"/>
      <c r="T121" s="209"/>
      <c r="AT121" s="210" t="s">
        <v>125</v>
      </c>
      <c r="AU121" s="210" t="s">
        <v>81</v>
      </c>
      <c r="AV121" s="13" t="s">
        <v>77</v>
      </c>
      <c r="AW121" s="13" t="s">
        <v>33</v>
      </c>
      <c r="AX121" s="13" t="s">
        <v>72</v>
      </c>
      <c r="AY121" s="210" t="s">
        <v>116</v>
      </c>
    </row>
    <row r="122" spans="1:65" s="13" customFormat="1" ht="11.25">
      <c r="B122" s="200"/>
      <c r="C122" s="201"/>
      <c r="D122" s="202" t="s">
        <v>125</v>
      </c>
      <c r="E122" s="203" t="s">
        <v>19</v>
      </c>
      <c r="F122" s="204" t="s">
        <v>164</v>
      </c>
      <c r="G122" s="201"/>
      <c r="H122" s="203" t="s">
        <v>19</v>
      </c>
      <c r="I122" s="205"/>
      <c r="J122" s="201"/>
      <c r="K122" s="201"/>
      <c r="L122" s="206"/>
      <c r="M122" s="207"/>
      <c r="N122" s="208"/>
      <c r="O122" s="208"/>
      <c r="P122" s="208"/>
      <c r="Q122" s="208"/>
      <c r="R122" s="208"/>
      <c r="S122" s="208"/>
      <c r="T122" s="209"/>
      <c r="AT122" s="210" t="s">
        <v>125</v>
      </c>
      <c r="AU122" s="210" t="s">
        <v>81</v>
      </c>
      <c r="AV122" s="13" t="s">
        <v>77</v>
      </c>
      <c r="AW122" s="13" t="s">
        <v>33</v>
      </c>
      <c r="AX122" s="13" t="s">
        <v>72</v>
      </c>
      <c r="AY122" s="210" t="s">
        <v>116</v>
      </c>
    </row>
    <row r="123" spans="1:65" s="14" customFormat="1" ht="11.25">
      <c r="B123" s="211"/>
      <c r="C123" s="212"/>
      <c r="D123" s="202" t="s">
        <v>125</v>
      </c>
      <c r="E123" s="213" t="s">
        <v>19</v>
      </c>
      <c r="F123" s="214" t="s">
        <v>165</v>
      </c>
      <c r="G123" s="212"/>
      <c r="H123" s="215">
        <v>1866.5</v>
      </c>
      <c r="I123" s="216"/>
      <c r="J123" s="212"/>
      <c r="K123" s="212"/>
      <c r="L123" s="217"/>
      <c r="M123" s="218"/>
      <c r="N123" s="219"/>
      <c r="O123" s="219"/>
      <c r="P123" s="219"/>
      <c r="Q123" s="219"/>
      <c r="R123" s="219"/>
      <c r="S123" s="219"/>
      <c r="T123" s="220"/>
      <c r="AT123" s="221" t="s">
        <v>125</v>
      </c>
      <c r="AU123" s="221" t="s">
        <v>81</v>
      </c>
      <c r="AV123" s="14" t="s">
        <v>81</v>
      </c>
      <c r="AW123" s="14" t="s">
        <v>33</v>
      </c>
      <c r="AX123" s="14" t="s">
        <v>77</v>
      </c>
      <c r="AY123" s="221" t="s">
        <v>116</v>
      </c>
    </row>
    <row r="124" spans="1:65" s="2" customFormat="1" ht="21.75" customHeight="1">
      <c r="A124" s="34"/>
      <c r="B124" s="35"/>
      <c r="C124" s="187" t="s">
        <v>166</v>
      </c>
      <c r="D124" s="187" t="s">
        <v>118</v>
      </c>
      <c r="E124" s="188" t="s">
        <v>167</v>
      </c>
      <c r="F124" s="189" t="s">
        <v>168</v>
      </c>
      <c r="G124" s="190" t="s">
        <v>169</v>
      </c>
      <c r="H124" s="191">
        <v>20</v>
      </c>
      <c r="I124" s="192"/>
      <c r="J124" s="193">
        <f>ROUND(I124*H124,2)</f>
        <v>0</v>
      </c>
      <c r="K124" s="189" t="s">
        <v>122</v>
      </c>
      <c r="L124" s="39"/>
      <c r="M124" s="194" t="s">
        <v>19</v>
      </c>
      <c r="N124" s="195" t="s">
        <v>43</v>
      </c>
      <c r="O124" s="64"/>
      <c r="P124" s="196">
        <f>O124*H124</f>
        <v>0</v>
      </c>
      <c r="Q124" s="196">
        <v>0</v>
      </c>
      <c r="R124" s="196">
        <f>Q124*H124</f>
        <v>0</v>
      </c>
      <c r="S124" s="196">
        <v>0.20499999999999999</v>
      </c>
      <c r="T124" s="197">
        <f>S124*H124</f>
        <v>4.0999999999999996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8" t="s">
        <v>123</v>
      </c>
      <c r="AT124" s="198" t="s">
        <v>118</v>
      </c>
      <c r="AU124" s="198" t="s">
        <v>81</v>
      </c>
      <c r="AY124" s="17" t="s">
        <v>116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7" t="s">
        <v>77</v>
      </c>
      <c r="BK124" s="199">
        <f>ROUND(I124*H124,2)</f>
        <v>0</v>
      </c>
      <c r="BL124" s="17" t="s">
        <v>123</v>
      </c>
      <c r="BM124" s="198" t="s">
        <v>170</v>
      </c>
    </row>
    <row r="125" spans="1:65" s="2" customFormat="1" ht="21.75" customHeight="1">
      <c r="A125" s="34"/>
      <c r="B125" s="35"/>
      <c r="C125" s="187" t="s">
        <v>171</v>
      </c>
      <c r="D125" s="187" t="s">
        <v>118</v>
      </c>
      <c r="E125" s="188" t="s">
        <v>172</v>
      </c>
      <c r="F125" s="189" t="s">
        <v>173</v>
      </c>
      <c r="G125" s="190" t="s">
        <v>174</v>
      </c>
      <c r="H125" s="191">
        <v>9.68</v>
      </c>
      <c r="I125" s="192"/>
      <c r="J125" s="193">
        <f>ROUND(I125*H125,2)</f>
        <v>0</v>
      </c>
      <c r="K125" s="189" t="s">
        <v>122</v>
      </c>
      <c r="L125" s="39"/>
      <c r="M125" s="194" t="s">
        <v>19</v>
      </c>
      <c r="N125" s="195" t="s">
        <v>43</v>
      </c>
      <c r="O125" s="64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8" t="s">
        <v>123</v>
      </c>
      <c r="AT125" s="198" t="s">
        <v>118</v>
      </c>
      <c r="AU125" s="198" t="s">
        <v>81</v>
      </c>
      <c r="AY125" s="17" t="s">
        <v>116</v>
      </c>
      <c r="BE125" s="199">
        <f>IF(N125="základní",J125,0)</f>
        <v>0</v>
      </c>
      <c r="BF125" s="199">
        <f>IF(N125="snížená",J125,0)</f>
        <v>0</v>
      </c>
      <c r="BG125" s="199">
        <f>IF(N125="zákl. přenesená",J125,0)</f>
        <v>0</v>
      </c>
      <c r="BH125" s="199">
        <f>IF(N125="sníž. přenesená",J125,0)</f>
        <v>0</v>
      </c>
      <c r="BI125" s="199">
        <f>IF(N125="nulová",J125,0)</f>
        <v>0</v>
      </c>
      <c r="BJ125" s="17" t="s">
        <v>77</v>
      </c>
      <c r="BK125" s="199">
        <f>ROUND(I125*H125,2)</f>
        <v>0</v>
      </c>
      <c r="BL125" s="17" t="s">
        <v>123</v>
      </c>
      <c r="BM125" s="198" t="s">
        <v>175</v>
      </c>
    </row>
    <row r="126" spans="1:65" s="13" customFormat="1" ht="11.25">
      <c r="B126" s="200"/>
      <c r="C126" s="201"/>
      <c r="D126" s="202" t="s">
        <v>125</v>
      </c>
      <c r="E126" s="203" t="s">
        <v>19</v>
      </c>
      <c r="F126" s="204" t="s">
        <v>131</v>
      </c>
      <c r="G126" s="201"/>
      <c r="H126" s="203" t="s">
        <v>19</v>
      </c>
      <c r="I126" s="205"/>
      <c r="J126" s="201"/>
      <c r="K126" s="201"/>
      <c r="L126" s="206"/>
      <c r="M126" s="207"/>
      <c r="N126" s="208"/>
      <c r="O126" s="208"/>
      <c r="P126" s="208"/>
      <c r="Q126" s="208"/>
      <c r="R126" s="208"/>
      <c r="S126" s="208"/>
      <c r="T126" s="209"/>
      <c r="AT126" s="210" t="s">
        <v>125</v>
      </c>
      <c r="AU126" s="210" t="s">
        <v>81</v>
      </c>
      <c r="AV126" s="13" t="s">
        <v>77</v>
      </c>
      <c r="AW126" s="13" t="s">
        <v>33</v>
      </c>
      <c r="AX126" s="13" t="s">
        <v>72</v>
      </c>
      <c r="AY126" s="210" t="s">
        <v>116</v>
      </c>
    </row>
    <row r="127" spans="1:65" s="14" customFormat="1" ht="11.25">
      <c r="B127" s="211"/>
      <c r="C127" s="212"/>
      <c r="D127" s="202" t="s">
        <v>125</v>
      </c>
      <c r="E127" s="213" t="s">
        <v>19</v>
      </c>
      <c r="F127" s="214" t="s">
        <v>176</v>
      </c>
      <c r="G127" s="212"/>
      <c r="H127" s="215">
        <v>9.68</v>
      </c>
      <c r="I127" s="216"/>
      <c r="J127" s="212"/>
      <c r="K127" s="212"/>
      <c r="L127" s="217"/>
      <c r="M127" s="218"/>
      <c r="N127" s="219"/>
      <c r="O127" s="219"/>
      <c r="P127" s="219"/>
      <c r="Q127" s="219"/>
      <c r="R127" s="219"/>
      <c r="S127" s="219"/>
      <c r="T127" s="220"/>
      <c r="AT127" s="221" t="s">
        <v>125</v>
      </c>
      <c r="AU127" s="221" t="s">
        <v>81</v>
      </c>
      <c r="AV127" s="14" t="s">
        <v>81</v>
      </c>
      <c r="AW127" s="14" t="s">
        <v>33</v>
      </c>
      <c r="AX127" s="14" t="s">
        <v>77</v>
      </c>
      <c r="AY127" s="221" t="s">
        <v>116</v>
      </c>
    </row>
    <row r="128" spans="1:65" s="2" customFormat="1" ht="21.75" customHeight="1">
      <c r="A128" s="34"/>
      <c r="B128" s="35"/>
      <c r="C128" s="187" t="s">
        <v>177</v>
      </c>
      <c r="D128" s="187" t="s">
        <v>118</v>
      </c>
      <c r="E128" s="188" t="s">
        <v>178</v>
      </c>
      <c r="F128" s="189" t="s">
        <v>179</v>
      </c>
      <c r="G128" s="190" t="s">
        <v>174</v>
      </c>
      <c r="H128" s="191">
        <v>76</v>
      </c>
      <c r="I128" s="192"/>
      <c r="J128" s="193">
        <f>ROUND(I128*H128,2)</f>
        <v>0</v>
      </c>
      <c r="K128" s="189" t="s">
        <v>122</v>
      </c>
      <c r="L128" s="39"/>
      <c r="M128" s="194" t="s">
        <v>19</v>
      </c>
      <c r="N128" s="195" t="s">
        <v>43</v>
      </c>
      <c r="O128" s="64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8" t="s">
        <v>123</v>
      </c>
      <c r="AT128" s="198" t="s">
        <v>118</v>
      </c>
      <c r="AU128" s="198" t="s">
        <v>81</v>
      </c>
      <c r="AY128" s="17" t="s">
        <v>116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7" t="s">
        <v>77</v>
      </c>
      <c r="BK128" s="199">
        <f>ROUND(I128*H128,2)</f>
        <v>0</v>
      </c>
      <c r="BL128" s="17" t="s">
        <v>123</v>
      </c>
      <c r="BM128" s="198" t="s">
        <v>180</v>
      </c>
    </row>
    <row r="129" spans="1:65" s="13" customFormat="1" ht="11.25">
      <c r="B129" s="200"/>
      <c r="C129" s="201"/>
      <c r="D129" s="202" t="s">
        <v>125</v>
      </c>
      <c r="E129" s="203" t="s">
        <v>19</v>
      </c>
      <c r="F129" s="204" t="s">
        <v>181</v>
      </c>
      <c r="G129" s="201"/>
      <c r="H129" s="203" t="s">
        <v>19</v>
      </c>
      <c r="I129" s="205"/>
      <c r="J129" s="201"/>
      <c r="K129" s="201"/>
      <c r="L129" s="206"/>
      <c r="M129" s="207"/>
      <c r="N129" s="208"/>
      <c r="O129" s="208"/>
      <c r="P129" s="208"/>
      <c r="Q129" s="208"/>
      <c r="R129" s="208"/>
      <c r="S129" s="208"/>
      <c r="T129" s="209"/>
      <c r="AT129" s="210" t="s">
        <v>125</v>
      </c>
      <c r="AU129" s="210" t="s">
        <v>81</v>
      </c>
      <c r="AV129" s="13" t="s">
        <v>77</v>
      </c>
      <c r="AW129" s="13" t="s">
        <v>33</v>
      </c>
      <c r="AX129" s="13" t="s">
        <v>72</v>
      </c>
      <c r="AY129" s="210" t="s">
        <v>116</v>
      </c>
    </row>
    <row r="130" spans="1:65" s="14" customFormat="1" ht="11.25">
      <c r="B130" s="211"/>
      <c r="C130" s="212"/>
      <c r="D130" s="202" t="s">
        <v>125</v>
      </c>
      <c r="E130" s="213" t="s">
        <v>19</v>
      </c>
      <c r="F130" s="214" t="s">
        <v>182</v>
      </c>
      <c r="G130" s="212"/>
      <c r="H130" s="215">
        <v>44</v>
      </c>
      <c r="I130" s="216"/>
      <c r="J130" s="212"/>
      <c r="K130" s="212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125</v>
      </c>
      <c r="AU130" s="221" t="s">
        <v>81</v>
      </c>
      <c r="AV130" s="14" t="s">
        <v>81</v>
      </c>
      <c r="AW130" s="14" t="s">
        <v>33</v>
      </c>
      <c r="AX130" s="14" t="s">
        <v>72</v>
      </c>
      <c r="AY130" s="221" t="s">
        <v>116</v>
      </c>
    </row>
    <row r="131" spans="1:65" s="13" customFormat="1" ht="11.25">
      <c r="B131" s="200"/>
      <c r="C131" s="201"/>
      <c r="D131" s="202" t="s">
        <v>125</v>
      </c>
      <c r="E131" s="203" t="s">
        <v>19</v>
      </c>
      <c r="F131" s="204" t="s">
        <v>183</v>
      </c>
      <c r="G131" s="201"/>
      <c r="H131" s="203" t="s">
        <v>19</v>
      </c>
      <c r="I131" s="205"/>
      <c r="J131" s="201"/>
      <c r="K131" s="201"/>
      <c r="L131" s="206"/>
      <c r="M131" s="207"/>
      <c r="N131" s="208"/>
      <c r="O131" s="208"/>
      <c r="P131" s="208"/>
      <c r="Q131" s="208"/>
      <c r="R131" s="208"/>
      <c r="S131" s="208"/>
      <c r="T131" s="209"/>
      <c r="AT131" s="210" t="s">
        <v>125</v>
      </c>
      <c r="AU131" s="210" t="s">
        <v>81</v>
      </c>
      <c r="AV131" s="13" t="s">
        <v>77</v>
      </c>
      <c r="AW131" s="13" t="s">
        <v>33</v>
      </c>
      <c r="AX131" s="13" t="s">
        <v>72</v>
      </c>
      <c r="AY131" s="210" t="s">
        <v>116</v>
      </c>
    </row>
    <row r="132" spans="1:65" s="14" customFormat="1" ht="11.25">
      <c r="B132" s="211"/>
      <c r="C132" s="212"/>
      <c r="D132" s="202" t="s">
        <v>125</v>
      </c>
      <c r="E132" s="213" t="s">
        <v>19</v>
      </c>
      <c r="F132" s="214" t="s">
        <v>184</v>
      </c>
      <c r="G132" s="212"/>
      <c r="H132" s="215">
        <v>32</v>
      </c>
      <c r="I132" s="216"/>
      <c r="J132" s="212"/>
      <c r="K132" s="212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125</v>
      </c>
      <c r="AU132" s="221" t="s">
        <v>81</v>
      </c>
      <c r="AV132" s="14" t="s">
        <v>81</v>
      </c>
      <c r="AW132" s="14" t="s">
        <v>33</v>
      </c>
      <c r="AX132" s="14" t="s">
        <v>72</v>
      </c>
      <c r="AY132" s="221" t="s">
        <v>116</v>
      </c>
    </row>
    <row r="133" spans="1:65" s="15" customFormat="1" ht="11.25">
      <c r="B133" s="222"/>
      <c r="C133" s="223"/>
      <c r="D133" s="202" t="s">
        <v>125</v>
      </c>
      <c r="E133" s="224" t="s">
        <v>19</v>
      </c>
      <c r="F133" s="225" t="s">
        <v>145</v>
      </c>
      <c r="G133" s="223"/>
      <c r="H133" s="226">
        <v>76</v>
      </c>
      <c r="I133" s="227"/>
      <c r="J133" s="223"/>
      <c r="K133" s="223"/>
      <c r="L133" s="228"/>
      <c r="M133" s="229"/>
      <c r="N133" s="230"/>
      <c r="O133" s="230"/>
      <c r="P133" s="230"/>
      <c r="Q133" s="230"/>
      <c r="R133" s="230"/>
      <c r="S133" s="230"/>
      <c r="T133" s="231"/>
      <c r="AT133" s="232" t="s">
        <v>125</v>
      </c>
      <c r="AU133" s="232" t="s">
        <v>81</v>
      </c>
      <c r="AV133" s="15" t="s">
        <v>123</v>
      </c>
      <c r="AW133" s="15" t="s">
        <v>33</v>
      </c>
      <c r="AX133" s="15" t="s">
        <v>77</v>
      </c>
      <c r="AY133" s="232" t="s">
        <v>116</v>
      </c>
    </row>
    <row r="134" spans="1:65" s="2" customFormat="1" ht="21.75" customHeight="1">
      <c r="A134" s="34"/>
      <c r="B134" s="35"/>
      <c r="C134" s="187" t="s">
        <v>185</v>
      </c>
      <c r="D134" s="187" t="s">
        <v>118</v>
      </c>
      <c r="E134" s="188" t="s">
        <v>186</v>
      </c>
      <c r="F134" s="189" t="s">
        <v>187</v>
      </c>
      <c r="G134" s="190" t="s">
        <v>174</v>
      </c>
      <c r="H134" s="191">
        <v>16.111999999999998</v>
      </c>
      <c r="I134" s="192"/>
      <c r="J134" s="193">
        <f>ROUND(I134*H134,2)</f>
        <v>0</v>
      </c>
      <c r="K134" s="189" t="s">
        <v>122</v>
      </c>
      <c r="L134" s="39"/>
      <c r="M134" s="194" t="s">
        <v>19</v>
      </c>
      <c r="N134" s="195" t="s">
        <v>43</v>
      </c>
      <c r="O134" s="64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123</v>
      </c>
      <c r="AT134" s="198" t="s">
        <v>118</v>
      </c>
      <c r="AU134" s="198" t="s">
        <v>81</v>
      </c>
      <c r="AY134" s="17" t="s">
        <v>116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7" t="s">
        <v>77</v>
      </c>
      <c r="BK134" s="199">
        <f>ROUND(I134*H134,2)</f>
        <v>0</v>
      </c>
      <c r="BL134" s="17" t="s">
        <v>123</v>
      </c>
      <c r="BM134" s="198" t="s">
        <v>188</v>
      </c>
    </row>
    <row r="135" spans="1:65" s="2" customFormat="1" ht="19.5">
      <c r="A135" s="34"/>
      <c r="B135" s="35"/>
      <c r="C135" s="36"/>
      <c r="D135" s="202" t="s">
        <v>189</v>
      </c>
      <c r="E135" s="36"/>
      <c r="F135" s="233" t="s">
        <v>190</v>
      </c>
      <c r="G135" s="36"/>
      <c r="H135" s="36"/>
      <c r="I135" s="108"/>
      <c r="J135" s="36"/>
      <c r="K135" s="36"/>
      <c r="L135" s="39"/>
      <c r="M135" s="234"/>
      <c r="N135" s="235"/>
      <c r="O135" s="64"/>
      <c r="P135" s="64"/>
      <c r="Q135" s="64"/>
      <c r="R135" s="64"/>
      <c r="S135" s="64"/>
      <c r="T135" s="65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7" t="s">
        <v>189</v>
      </c>
      <c r="AU135" s="17" t="s">
        <v>81</v>
      </c>
    </row>
    <row r="136" spans="1:65" s="13" customFormat="1" ht="11.25">
      <c r="B136" s="200"/>
      <c r="C136" s="201"/>
      <c r="D136" s="202" t="s">
        <v>125</v>
      </c>
      <c r="E136" s="203" t="s">
        <v>19</v>
      </c>
      <c r="F136" s="204" t="s">
        <v>191</v>
      </c>
      <c r="G136" s="201"/>
      <c r="H136" s="203" t="s">
        <v>19</v>
      </c>
      <c r="I136" s="205"/>
      <c r="J136" s="201"/>
      <c r="K136" s="201"/>
      <c r="L136" s="206"/>
      <c r="M136" s="207"/>
      <c r="N136" s="208"/>
      <c r="O136" s="208"/>
      <c r="P136" s="208"/>
      <c r="Q136" s="208"/>
      <c r="R136" s="208"/>
      <c r="S136" s="208"/>
      <c r="T136" s="209"/>
      <c r="AT136" s="210" t="s">
        <v>125</v>
      </c>
      <c r="AU136" s="210" t="s">
        <v>81</v>
      </c>
      <c r="AV136" s="13" t="s">
        <v>77</v>
      </c>
      <c r="AW136" s="13" t="s">
        <v>33</v>
      </c>
      <c r="AX136" s="13" t="s">
        <v>72</v>
      </c>
      <c r="AY136" s="210" t="s">
        <v>116</v>
      </c>
    </row>
    <row r="137" spans="1:65" s="13" customFormat="1" ht="11.25">
      <c r="B137" s="200"/>
      <c r="C137" s="201"/>
      <c r="D137" s="202" t="s">
        <v>125</v>
      </c>
      <c r="E137" s="203" t="s">
        <v>19</v>
      </c>
      <c r="F137" s="204" t="s">
        <v>192</v>
      </c>
      <c r="G137" s="201"/>
      <c r="H137" s="203" t="s">
        <v>19</v>
      </c>
      <c r="I137" s="205"/>
      <c r="J137" s="201"/>
      <c r="K137" s="201"/>
      <c r="L137" s="206"/>
      <c r="M137" s="207"/>
      <c r="N137" s="208"/>
      <c r="O137" s="208"/>
      <c r="P137" s="208"/>
      <c r="Q137" s="208"/>
      <c r="R137" s="208"/>
      <c r="S137" s="208"/>
      <c r="T137" s="209"/>
      <c r="AT137" s="210" t="s">
        <v>125</v>
      </c>
      <c r="AU137" s="210" t="s">
        <v>81</v>
      </c>
      <c r="AV137" s="13" t="s">
        <v>77</v>
      </c>
      <c r="AW137" s="13" t="s">
        <v>33</v>
      </c>
      <c r="AX137" s="13" t="s">
        <v>72</v>
      </c>
      <c r="AY137" s="210" t="s">
        <v>116</v>
      </c>
    </row>
    <row r="138" spans="1:65" s="14" customFormat="1" ht="11.25">
      <c r="B138" s="211"/>
      <c r="C138" s="212"/>
      <c r="D138" s="202" t="s">
        <v>125</v>
      </c>
      <c r="E138" s="213" t="s">
        <v>19</v>
      </c>
      <c r="F138" s="214" t="s">
        <v>193</v>
      </c>
      <c r="G138" s="212"/>
      <c r="H138" s="215">
        <v>16</v>
      </c>
      <c r="I138" s="216"/>
      <c r="J138" s="212"/>
      <c r="K138" s="212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125</v>
      </c>
      <c r="AU138" s="221" t="s">
        <v>81</v>
      </c>
      <c r="AV138" s="14" t="s">
        <v>81</v>
      </c>
      <c r="AW138" s="14" t="s">
        <v>33</v>
      </c>
      <c r="AX138" s="14" t="s">
        <v>72</v>
      </c>
      <c r="AY138" s="221" t="s">
        <v>116</v>
      </c>
    </row>
    <row r="139" spans="1:65" s="13" customFormat="1" ht="11.25">
      <c r="B139" s="200"/>
      <c r="C139" s="201"/>
      <c r="D139" s="202" t="s">
        <v>125</v>
      </c>
      <c r="E139" s="203" t="s">
        <v>19</v>
      </c>
      <c r="F139" s="204" t="s">
        <v>194</v>
      </c>
      <c r="G139" s="201"/>
      <c r="H139" s="203" t="s">
        <v>19</v>
      </c>
      <c r="I139" s="205"/>
      <c r="J139" s="201"/>
      <c r="K139" s="201"/>
      <c r="L139" s="206"/>
      <c r="M139" s="207"/>
      <c r="N139" s="208"/>
      <c r="O139" s="208"/>
      <c r="P139" s="208"/>
      <c r="Q139" s="208"/>
      <c r="R139" s="208"/>
      <c r="S139" s="208"/>
      <c r="T139" s="209"/>
      <c r="AT139" s="210" t="s">
        <v>125</v>
      </c>
      <c r="AU139" s="210" t="s">
        <v>81</v>
      </c>
      <c r="AV139" s="13" t="s">
        <v>77</v>
      </c>
      <c r="AW139" s="13" t="s">
        <v>33</v>
      </c>
      <c r="AX139" s="13" t="s">
        <v>72</v>
      </c>
      <c r="AY139" s="210" t="s">
        <v>116</v>
      </c>
    </row>
    <row r="140" spans="1:65" s="14" customFormat="1" ht="11.25">
      <c r="B140" s="211"/>
      <c r="C140" s="212"/>
      <c r="D140" s="202" t="s">
        <v>125</v>
      </c>
      <c r="E140" s="213" t="s">
        <v>19</v>
      </c>
      <c r="F140" s="214" t="s">
        <v>195</v>
      </c>
      <c r="G140" s="212"/>
      <c r="H140" s="215">
        <v>0.112</v>
      </c>
      <c r="I140" s="216"/>
      <c r="J140" s="212"/>
      <c r="K140" s="212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125</v>
      </c>
      <c r="AU140" s="221" t="s">
        <v>81</v>
      </c>
      <c r="AV140" s="14" t="s">
        <v>81</v>
      </c>
      <c r="AW140" s="14" t="s">
        <v>33</v>
      </c>
      <c r="AX140" s="14" t="s">
        <v>72</v>
      </c>
      <c r="AY140" s="221" t="s">
        <v>116</v>
      </c>
    </row>
    <row r="141" spans="1:65" s="15" customFormat="1" ht="11.25">
      <c r="B141" s="222"/>
      <c r="C141" s="223"/>
      <c r="D141" s="202" t="s">
        <v>125</v>
      </c>
      <c r="E141" s="224" t="s">
        <v>19</v>
      </c>
      <c r="F141" s="225" t="s">
        <v>145</v>
      </c>
      <c r="G141" s="223"/>
      <c r="H141" s="226">
        <v>16.111999999999998</v>
      </c>
      <c r="I141" s="227"/>
      <c r="J141" s="223"/>
      <c r="K141" s="223"/>
      <c r="L141" s="228"/>
      <c r="M141" s="229"/>
      <c r="N141" s="230"/>
      <c r="O141" s="230"/>
      <c r="P141" s="230"/>
      <c r="Q141" s="230"/>
      <c r="R141" s="230"/>
      <c r="S141" s="230"/>
      <c r="T141" s="231"/>
      <c r="AT141" s="232" t="s">
        <v>125</v>
      </c>
      <c r="AU141" s="232" t="s">
        <v>81</v>
      </c>
      <c r="AV141" s="15" t="s">
        <v>123</v>
      </c>
      <c r="AW141" s="15" t="s">
        <v>33</v>
      </c>
      <c r="AX141" s="15" t="s">
        <v>77</v>
      </c>
      <c r="AY141" s="232" t="s">
        <v>116</v>
      </c>
    </row>
    <row r="142" spans="1:65" s="2" customFormat="1" ht="21.75" customHeight="1">
      <c r="A142" s="34"/>
      <c r="B142" s="35"/>
      <c r="C142" s="187" t="s">
        <v>196</v>
      </c>
      <c r="D142" s="187" t="s">
        <v>118</v>
      </c>
      <c r="E142" s="188" t="s">
        <v>197</v>
      </c>
      <c r="F142" s="189" t="s">
        <v>198</v>
      </c>
      <c r="G142" s="190" t="s">
        <v>174</v>
      </c>
      <c r="H142" s="191">
        <v>423.83199999999999</v>
      </c>
      <c r="I142" s="192"/>
      <c r="J142" s="193">
        <f>ROUND(I142*H142,2)</f>
        <v>0</v>
      </c>
      <c r="K142" s="189" t="s">
        <v>122</v>
      </c>
      <c r="L142" s="39"/>
      <c r="M142" s="194" t="s">
        <v>19</v>
      </c>
      <c r="N142" s="195" t="s">
        <v>43</v>
      </c>
      <c r="O142" s="64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123</v>
      </c>
      <c r="AT142" s="198" t="s">
        <v>118</v>
      </c>
      <c r="AU142" s="198" t="s">
        <v>81</v>
      </c>
      <c r="AY142" s="17" t="s">
        <v>116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7" t="s">
        <v>77</v>
      </c>
      <c r="BK142" s="199">
        <f>ROUND(I142*H142,2)</f>
        <v>0</v>
      </c>
      <c r="BL142" s="17" t="s">
        <v>123</v>
      </c>
      <c r="BM142" s="198" t="s">
        <v>199</v>
      </c>
    </row>
    <row r="143" spans="1:65" s="2" customFormat="1" ht="19.5">
      <c r="A143" s="34"/>
      <c r="B143" s="35"/>
      <c r="C143" s="36"/>
      <c r="D143" s="202" t="s">
        <v>189</v>
      </c>
      <c r="E143" s="36"/>
      <c r="F143" s="233" t="s">
        <v>190</v>
      </c>
      <c r="G143" s="36"/>
      <c r="H143" s="36"/>
      <c r="I143" s="108"/>
      <c r="J143" s="36"/>
      <c r="K143" s="36"/>
      <c r="L143" s="39"/>
      <c r="M143" s="234"/>
      <c r="N143" s="235"/>
      <c r="O143" s="64"/>
      <c r="P143" s="64"/>
      <c r="Q143" s="64"/>
      <c r="R143" s="64"/>
      <c r="S143" s="64"/>
      <c r="T143" s="65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189</v>
      </c>
      <c r="AU143" s="17" t="s">
        <v>81</v>
      </c>
    </row>
    <row r="144" spans="1:65" s="13" customFormat="1" ht="11.25">
      <c r="B144" s="200"/>
      <c r="C144" s="201"/>
      <c r="D144" s="202" t="s">
        <v>125</v>
      </c>
      <c r="E144" s="203" t="s">
        <v>19</v>
      </c>
      <c r="F144" s="204" t="s">
        <v>191</v>
      </c>
      <c r="G144" s="201"/>
      <c r="H144" s="203" t="s">
        <v>19</v>
      </c>
      <c r="I144" s="205"/>
      <c r="J144" s="201"/>
      <c r="K144" s="201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125</v>
      </c>
      <c r="AU144" s="210" t="s">
        <v>81</v>
      </c>
      <c r="AV144" s="13" t="s">
        <v>77</v>
      </c>
      <c r="AW144" s="13" t="s">
        <v>33</v>
      </c>
      <c r="AX144" s="13" t="s">
        <v>72</v>
      </c>
      <c r="AY144" s="210" t="s">
        <v>116</v>
      </c>
    </row>
    <row r="145" spans="1:65" s="13" customFormat="1" ht="11.25">
      <c r="B145" s="200"/>
      <c r="C145" s="201"/>
      <c r="D145" s="202" t="s">
        <v>125</v>
      </c>
      <c r="E145" s="203" t="s">
        <v>19</v>
      </c>
      <c r="F145" s="204" t="s">
        <v>181</v>
      </c>
      <c r="G145" s="201"/>
      <c r="H145" s="203" t="s">
        <v>19</v>
      </c>
      <c r="I145" s="205"/>
      <c r="J145" s="201"/>
      <c r="K145" s="201"/>
      <c r="L145" s="206"/>
      <c r="M145" s="207"/>
      <c r="N145" s="208"/>
      <c r="O145" s="208"/>
      <c r="P145" s="208"/>
      <c r="Q145" s="208"/>
      <c r="R145" s="208"/>
      <c r="S145" s="208"/>
      <c r="T145" s="209"/>
      <c r="AT145" s="210" t="s">
        <v>125</v>
      </c>
      <c r="AU145" s="210" t="s">
        <v>81</v>
      </c>
      <c r="AV145" s="13" t="s">
        <v>77</v>
      </c>
      <c r="AW145" s="13" t="s">
        <v>33</v>
      </c>
      <c r="AX145" s="13" t="s">
        <v>72</v>
      </c>
      <c r="AY145" s="210" t="s">
        <v>116</v>
      </c>
    </row>
    <row r="146" spans="1:65" s="14" customFormat="1" ht="11.25">
      <c r="B146" s="211"/>
      <c r="C146" s="212"/>
      <c r="D146" s="202" t="s">
        <v>125</v>
      </c>
      <c r="E146" s="213" t="s">
        <v>19</v>
      </c>
      <c r="F146" s="214" t="s">
        <v>200</v>
      </c>
      <c r="G146" s="212"/>
      <c r="H146" s="215">
        <v>379.78</v>
      </c>
      <c r="I146" s="216"/>
      <c r="J146" s="212"/>
      <c r="K146" s="212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125</v>
      </c>
      <c r="AU146" s="221" t="s">
        <v>81</v>
      </c>
      <c r="AV146" s="14" t="s">
        <v>81</v>
      </c>
      <c r="AW146" s="14" t="s">
        <v>33</v>
      </c>
      <c r="AX146" s="14" t="s">
        <v>72</v>
      </c>
      <c r="AY146" s="221" t="s">
        <v>116</v>
      </c>
    </row>
    <row r="147" spans="1:65" s="13" customFormat="1" ht="11.25">
      <c r="B147" s="200"/>
      <c r="C147" s="201"/>
      <c r="D147" s="202" t="s">
        <v>125</v>
      </c>
      <c r="E147" s="203" t="s">
        <v>19</v>
      </c>
      <c r="F147" s="204" t="s">
        <v>183</v>
      </c>
      <c r="G147" s="201"/>
      <c r="H147" s="203" t="s">
        <v>19</v>
      </c>
      <c r="I147" s="205"/>
      <c r="J147" s="201"/>
      <c r="K147" s="201"/>
      <c r="L147" s="206"/>
      <c r="M147" s="207"/>
      <c r="N147" s="208"/>
      <c r="O147" s="208"/>
      <c r="P147" s="208"/>
      <c r="Q147" s="208"/>
      <c r="R147" s="208"/>
      <c r="S147" s="208"/>
      <c r="T147" s="209"/>
      <c r="AT147" s="210" t="s">
        <v>125</v>
      </c>
      <c r="AU147" s="210" t="s">
        <v>81</v>
      </c>
      <c r="AV147" s="13" t="s">
        <v>77</v>
      </c>
      <c r="AW147" s="13" t="s">
        <v>33</v>
      </c>
      <c r="AX147" s="13" t="s">
        <v>72</v>
      </c>
      <c r="AY147" s="210" t="s">
        <v>116</v>
      </c>
    </row>
    <row r="148" spans="1:65" s="14" customFormat="1" ht="11.25">
      <c r="B148" s="211"/>
      <c r="C148" s="212"/>
      <c r="D148" s="202" t="s">
        <v>125</v>
      </c>
      <c r="E148" s="213" t="s">
        <v>19</v>
      </c>
      <c r="F148" s="214" t="s">
        <v>201</v>
      </c>
      <c r="G148" s="212"/>
      <c r="H148" s="215">
        <v>44.052</v>
      </c>
      <c r="I148" s="216"/>
      <c r="J148" s="212"/>
      <c r="K148" s="212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125</v>
      </c>
      <c r="AU148" s="221" t="s">
        <v>81</v>
      </c>
      <c r="AV148" s="14" t="s">
        <v>81</v>
      </c>
      <c r="AW148" s="14" t="s">
        <v>33</v>
      </c>
      <c r="AX148" s="14" t="s">
        <v>72</v>
      </c>
      <c r="AY148" s="221" t="s">
        <v>116</v>
      </c>
    </row>
    <row r="149" spans="1:65" s="15" customFormat="1" ht="11.25">
      <c r="B149" s="222"/>
      <c r="C149" s="223"/>
      <c r="D149" s="202" t="s">
        <v>125</v>
      </c>
      <c r="E149" s="224" t="s">
        <v>19</v>
      </c>
      <c r="F149" s="225" t="s">
        <v>145</v>
      </c>
      <c r="G149" s="223"/>
      <c r="H149" s="226">
        <v>423.83199999999999</v>
      </c>
      <c r="I149" s="227"/>
      <c r="J149" s="223"/>
      <c r="K149" s="223"/>
      <c r="L149" s="228"/>
      <c r="M149" s="229"/>
      <c r="N149" s="230"/>
      <c r="O149" s="230"/>
      <c r="P149" s="230"/>
      <c r="Q149" s="230"/>
      <c r="R149" s="230"/>
      <c r="S149" s="230"/>
      <c r="T149" s="231"/>
      <c r="AT149" s="232" t="s">
        <v>125</v>
      </c>
      <c r="AU149" s="232" t="s">
        <v>81</v>
      </c>
      <c r="AV149" s="15" t="s">
        <v>123</v>
      </c>
      <c r="AW149" s="15" t="s">
        <v>33</v>
      </c>
      <c r="AX149" s="15" t="s">
        <v>77</v>
      </c>
      <c r="AY149" s="232" t="s">
        <v>116</v>
      </c>
    </row>
    <row r="150" spans="1:65" s="2" customFormat="1" ht="21.75" customHeight="1">
      <c r="A150" s="34"/>
      <c r="B150" s="35"/>
      <c r="C150" s="187" t="s">
        <v>202</v>
      </c>
      <c r="D150" s="187" t="s">
        <v>118</v>
      </c>
      <c r="E150" s="188" t="s">
        <v>203</v>
      </c>
      <c r="F150" s="189" t="s">
        <v>204</v>
      </c>
      <c r="G150" s="190" t="s">
        <v>174</v>
      </c>
      <c r="H150" s="191">
        <v>131.983</v>
      </c>
      <c r="I150" s="192"/>
      <c r="J150" s="193">
        <f>ROUND(I150*H150,2)</f>
        <v>0</v>
      </c>
      <c r="K150" s="189" t="s">
        <v>122</v>
      </c>
      <c r="L150" s="39"/>
      <c r="M150" s="194" t="s">
        <v>19</v>
      </c>
      <c r="N150" s="195" t="s">
        <v>43</v>
      </c>
      <c r="O150" s="64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123</v>
      </c>
      <c r="AT150" s="198" t="s">
        <v>118</v>
      </c>
      <c r="AU150" s="198" t="s">
        <v>81</v>
      </c>
      <c r="AY150" s="17" t="s">
        <v>116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7" t="s">
        <v>77</v>
      </c>
      <c r="BK150" s="199">
        <f>ROUND(I150*H150,2)</f>
        <v>0</v>
      </c>
      <c r="BL150" s="17" t="s">
        <v>123</v>
      </c>
      <c r="BM150" s="198" t="s">
        <v>205</v>
      </c>
    </row>
    <row r="151" spans="1:65" s="13" customFormat="1" ht="11.25">
      <c r="B151" s="200"/>
      <c r="C151" s="201"/>
      <c r="D151" s="202" t="s">
        <v>125</v>
      </c>
      <c r="E151" s="203" t="s">
        <v>19</v>
      </c>
      <c r="F151" s="204" t="s">
        <v>191</v>
      </c>
      <c r="G151" s="201"/>
      <c r="H151" s="203" t="s">
        <v>19</v>
      </c>
      <c r="I151" s="205"/>
      <c r="J151" s="201"/>
      <c r="K151" s="201"/>
      <c r="L151" s="206"/>
      <c r="M151" s="207"/>
      <c r="N151" s="208"/>
      <c r="O151" s="208"/>
      <c r="P151" s="208"/>
      <c r="Q151" s="208"/>
      <c r="R151" s="208"/>
      <c r="S151" s="208"/>
      <c r="T151" s="209"/>
      <c r="AT151" s="210" t="s">
        <v>125</v>
      </c>
      <c r="AU151" s="210" t="s">
        <v>81</v>
      </c>
      <c r="AV151" s="13" t="s">
        <v>77</v>
      </c>
      <c r="AW151" s="13" t="s">
        <v>33</v>
      </c>
      <c r="AX151" s="13" t="s">
        <v>72</v>
      </c>
      <c r="AY151" s="210" t="s">
        <v>116</v>
      </c>
    </row>
    <row r="152" spans="1:65" s="13" customFormat="1" ht="11.25">
      <c r="B152" s="200"/>
      <c r="C152" s="201"/>
      <c r="D152" s="202" t="s">
        <v>125</v>
      </c>
      <c r="E152" s="203" t="s">
        <v>19</v>
      </c>
      <c r="F152" s="204" t="s">
        <v>192</v>
      </c>
      <c r="G152" s="201"/>
      <c r="H152" s="203" t="s">
        <v>19</v>
      </c>
      <c r="I152" s="205"/>
      <c r="J152" s="201"/>
      <c r="K152" s="201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125</v>
      </c>
      <c r="AU152" s="210" t="s">
        <v>81</v>
      </c>
      <c r="AV152" s="13" t="s">
        <v>77</v>
      </c>
      <c r="AW152" s="13" t="s">
        <v>33</v>
      </c>
      <c r="AX152" s="13" t="s">
        <v>72</v>
      </c>
      <c r="AY152" s="210" t="s">
        <v>116</v>
      </c>
    </row>
    <row r="153" spans="1:65" s="14" customFormat="1" ht="11.25">
      <c r="B153" s="211"/>
      <c r="C153" s="212"/>
      <c r="D153" s="202" t="s">
        <v>125</v>
      </c>
      <c r="E153" s="213" t="s">
        <v>19</v>
      </c>
      <c r="F153" s="214" t="s">
        <v>193</v>
      </c>
      <c r="G153" s="212"/>
      <c r="H153" s="215">
        <v>16</v>
      </c>
      <c r="I153" s="216"/>
      <c r="J153" s="212"/>
      <c r="K153" s="212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125</v>
      </c>
      <c r="AU153" s="221" t="s">
        <v>81</v>
      </c>
      <c r="AV153" s="14" t="s">
        <v>81</v>
      </c>
      <c r="AW153" s="14" t="s">
        <v>33</v>
      </c>
      <c r="AX153" s="14" t="s">
        <v>72</v>
      </c>
      <c r="AY153" s="221" t="s">
        <v>116</v>
      </c>
    </row>
    <row r="154" spans="1:65" s="13" customFormat="1" ht="11.25">
      <c r="B154" s="200"/>
      <c r="C154" s="201"/>
      <c r="D154" s="202" t="s">
        <v>125</v>
      </c>
      <c r="E154" s="203" t="s">
        <v>19</v>
      </c>
      <c r="F154" s="204" t="s">
        <v>194</v>
      </c>
      <c r="G154" s="201"/>
      <c r="H154" s="203" t="s">
        <v>19</v>
      </c>
      <c r="I154" s="205"/>
      <c r="J154" s="201"/>
      <c r="K154" s="201"/>
      <c r="L154" s="206"/>
      <c r="M154" s="207"/>
      <c r="N154" s="208"/>
      <c r="O154" s="208"/>
      <c r="P154" s="208"/>
      <c r="Q154" s="208"/>
      <c r="R154" s="208"/>
      <c r="S154" s="208"/>
      <c r="T154" s="209"/>
      <c r="AT154" s="210" t="s">
        <v>125</v>
      </c>
      <c r="AU154" s="210" t="s">
        <v>81</v>
      </c>
      <c r="AV154" s="13" t="s">
        <v>77</v>
      </c>
      <c r="AW154" s="13" t="s">
        <v>33</v>
      </c>
      <c r="AX154" s="13" t="s">
        <v>72</v>
      </c>
      <c r="AY154" s="210" t="s">
        <v>116</v>
      </c>
    </row>
    <row r="155" spans="1:65" s="14" customFormat="1" ht="11.25">
      <c r="B155" s="211"/>
      <c r="C155" s="212"/>
      <c r="D155" s="202" t="s">
        <v>125</v>
      </c>
      <c r="E155" s="213" t="s">
        <v>19</v>
      </c>
      <c r="F155" s="214" t="s">
        <v>195</v>
      </c>
      <c r="G155" s="212"/>
      <c r="H155" s="215">
        <v>0.112</v>
      </c>
      <c r="I155" s="216"/>
      <c r="J155" s="212"/>
      <c r="K155" s="212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125</v>
      </c>
      <c r="AU155" s="221" t="s">
        <v>81</v>
      </c>
      <c r="AV155" s="14" t="s">
        <v>81</v>
      </c>
      <c r="AW155" s="14" t="s">
        <v>33</v>
      </c>
      <c r="AX155" s="14" t="s">
        <v>72</v>
      </c>
      <c r="AY155" s="221" t="s">
        <v>116</v>
      </c>
    </row>
    <row r="156" spans="1:65" s="13" customFormat="1" ht="11.25">
      <c r="B156" s="200"/>
      <c r="C156" s="201"/>
      <c r="D156" s="202" t="s">
        <v>125</v>
      </c>
      <c r="E156" s="203" t="s">
        <v>19</v>
      </c>
      <c r="F156" s="204" t="s">
        <v>181</v>
      </c>
      <c r="G156" s="201"/>
      <c r="H156" s="203" t="s">
        <v>19</v>
      </c>
      <c r="I156" s="205"/>
      <c r="J156" s="201"/>
      <c r="K156" s="201"/>
      <c r="L156" s="206"/>
      <c r="M156" s="207"/>
      <c r="N156" s="208"/>
      <c r="O156" s="208"/>
      <c r="P156" s="208"/>
      <c r="Q156" s="208"/>
      <c r="R156" s="208"/>
      <c r="S156" s="208"/>
      <c r="T156" s="209"/>
      <c r="AT156" s="210" t="s">
        <v>125</v>
      </c>
      <c r="AU156" s="210" t="s">
        <v>81</v>
      </c>
      <c r="AV156" s="13" t="s">
        <v>77</v>
      </c>
      <c r="AW156" s="13" t="s">
        <v>33</v>
      </c>
      <c r="AX156" s="13" t="s">
        <v>72</v>
      </c>
      <c r="AY156" s="210" t="s">
        <v>116</v>
      </c>
    </row>
    <row r="157" spans="1:65" s="14" customFormat="1" ht="11.25">
      <c r="B157" s="211"/>
      <c r="C157" s="212"/>
      <c r="D157" s="202" t="s">
        <v>125</v>
      </c>
      <c r="E157" s="213" t="s">
        <v>19</v>
      </c>
      <c r="F157" s="214" t="s">
        <v>200</v>
      </c>
      <c r="G157" s="212"/>
      <c r="H157" s="215">
        <v>379.78</v>
      </c>
      <c r="I157" s="216"/>
      <c r="J157" s="212"/>
      <c r="K157" s="212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125</v>
      </c>
      <c r="AU157" s="221" t="s">
        <v>81</v>
      </c>
      <c r="AV157" s="14" t="s">
        <v>81</v>
      </c>
      <c r="AW157" s="14" t="s">
        <v>33</v>
      </c>
      <c r="AX157" s="14" t="s">
        <v>72</v>
      </c>
      <c r="AY157" s="221" t="s">
        <v>116</v>
      </c>
    </row>
    <row r="158" spans="1:65" s="13" customFormat="1" ht="11.25">
      <c r="B158" s="200"/>
      <c r="C158" s="201"/>
      <c r="D158" s="202" t="s">
        <v>125</v>
      </c>
      <c r="E158" s="203" t="s">
        <v>19</v>
      </c>
      <c r="F158" s="204" t="s">
        <v>183</v>
      </c>
      <c r="G158" s="201"/>
      <c r="H158" s="203" t="s">
        <v>19</v>
      </c>
      <c r="I158" s="205"/>
      <c r="J158" s="201"/>
      <c r="K158" s="201"/>
      <c r="L158" s="206"/>
      <c r="M158" s="207"/>
      <c r="N158" s="208"/>
      <c r="O158" s="208"/>
      <c r="P158" s="208"/>
      <c r="Q158" s="208"/>
      <c r="R158" s="208"/>
      <c r="S158" s="208"/>
      <c r="T158" s="209"/>
      <c r="AT158" s="210" t="s">
        <v>125</v>
      </c>
      <c r="AU158" s="210" t="s">
        <v>81</v>
      </c>
      <c r="AV158" s="13" t="s">
        <v>77</v>
      </c>
      <c r="AW158" s="13" t="s">
        <v>33</v>
      </c>
      <c r="AX158" s="13" t="s">
        <v>72</v>
      </c>
      <c r="AY158" s="210" t="s">
        <v>116</v>
      </c>
    </row>
    <row r="159" spans="1:65" s="14" customFormat="1" ht="11.25">
      <c r="B159" s="211"/>
      <c r="C159" s="212"/>
      <c r="D159" s="202" t="s">
        <v>125</v>
      </c>
      <c r="E159" s="213" t="s">
        <v>19</v>
      </c>
      <c r="F159" s="214" t="s">
        <v>201</v>
      </c>
      <c r="G159" s="212"/>
      <c r="H159" s="215">
        <v>44.052</v>
      </c>
      <c r="I159" s="216"/>
      <c r="J159" s="212"/>
      <c r="K159" s="212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125</v>
      </c>
      <c r="AU159" s="221" t="s">
        <v>81</v>
      </c>
      <c r="AV159" s="14" t="s">
        <v>81</v>
      </c>
      <c r="AW159" s="14" t="s">
        <v>33</v>
      </c>
      <c r="AX159" s="14" t="s">
        <v>72</v>
      </c>
      <c r="AY159" s="221" t="s">
        <v>116</v>
      </c>
    </row>
    <row r="160" spans="1:65" s="15" customFormat="1" ht="11.25">
      <c r="B160" s="222"/>
      <c r="C160" s="223"/>
      <c r="D160" s="202" t="s">
        <v>125</v>
      </c>
      <c r="E160" s="224" t="s">
        <v>19</v>
      </c>
      <c r="F160" s="225" t="s">
        <v>145</v>
      </c>
      <c r="G160" s="223"/>
      <c r="H160" s="226">
        <v>439.94400000000002</v>
      </c>
      <c r="I160" s="227"/>
      <c r="J160" s="223"/>
      <c r="K160" s="223"/>
      <c r="L160" s="228"/>
      <c r="M160" s="229"/>
      <c r="N160" s="230"/>
      <c r="O160" s="230"/>
      <c r="P160" s="230"/>
      <c r="Q160" s="230"/>
      <c r="R160" s="230"/>
      <c r="S160" s="230"/>
      <c r="T160" s="231"/>
      <c r="AT160" s="232" t="s">
        <v>125</v>
      </c>
      <c r="AU160" s="232" t="s">
        <v>81</v>
      </c>
      <c r="AV160" s="15" t="s">
        <v>123</v>
      </c>
      <c r="AW160" s="15" t="s">
        <v>33</v>
      </c>
      <c r="AX160" s="15" t="s">
        <v>77</v>
      </c>
      <c r="AY160" s="232" t="s">
        <v>116</v>
      </c>
    </row>
    <row r="161" spans="1:65" s="14" customFormat="1" ht="11.25">
      <c r="B161" s="211"/>
      <c r="C161" s="212"/>
      <c r="D161" s="202" t="s">
        <v>125</v>
      </c>
      <c r="E161" s="212"/>
      <c r="F161" s="214" t="s">
        <v>206</v>
      </c>
      <c r="G161" s="212"/>
      <c r="H161" s="215">
        <v>131.983</v>
      </c>
      <c r="I161" s="216"/>
      <c r="J161" s="212"/>
      <c r="K161" s="212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125</v>
      </c>
      <c r="AU161" s="221" t="s">
        <v>81</v>
      </c>
      <c r="AV161" s="14" t="s">
        <v>81</v>
      </c>
      <c r="AW161" s="14" t="s">
        <v>4</v>
      </c>
      <c r="AX161" s="14" t="s">
        <v>77</v>
      </c>
      <c r="AY161" s="221" t="s">
        <v>116</v>
      </c>
    </row>
    <row r="162" spans="1:65" s="2" customFormat="1" ht="21.75" customHeight="1">
      <c r="A162" s="34"/>
      <c r="B162" s="35"/>
      <c r="C162" s="187" t="s">
        <v>207</v>
      </c>
      <c r="D162" s="187" t="s">
        <v>118</v>
      </c>
      <c r="E162" s="188" t="s">
        <v>208</v>
      </c>
      <c r="F162" s="189" t="s">
        <v>209</v>
      </c>
      <c r="G162" s="190" t="s">
        <v>174</v>
      </c>
      <c r="H162" s="191">
        <v>24.167999999999999</v>
      </c>
      <c r="I162" s="192"/>
      <c r="J162" s="193">
        <f>ROUND(I162*H162,2)</f>
        <v>0</v>
      </c>
      <c r="K162" s="189" t="s">
        <v>122</v>
      </c>
      <c r="L162" s="39"/>
      <c r="M162" s="194" t="s">
        <v>19</v>
      </c>
      <c r="N162" s="195" t="s">
        <v>43</v>
      </c>
      <c r="O162" s="64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123</v>
      </c>
      <c r="AT162" s="198" t="s">
        <v>118</v>
      </c>
      <c r="AU162" s="198" t="s">
        <v>81</v>
      </c>
      <c r="AY162" s="17" t="s">
        <v>116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7" t="s">
        <v>77</v>
      </c>
      <c r="BK162" s="199">
        <f>ROUND(I162*H162,2)</f>
        <v>0</v>
      </c>
      <c r="BL162" s="17" t="s">
        <v>123</v>
      </c>
      <c r="BM162" s="198" t="s">
        <v>210</v>
      </c>
    </row>
    <row r="163" spans="1:65" s="2" customFormat="1" ht="19.5">
      <c r="A163" s="34"/>
      <c r="B163" s="35"/>
      <c r="C163" s="36"/>
      <c r="D163" s="202" t="s">
        <v>189</v>
      </c>
      <c r="E163" s="36"/>
      <c r="F163" s="233" t="s">
        <v>211</v>
      </c>
      <c r="G163" s="36"/>
      <c r="H163" s="36"/>
      <c r="I163" s="108"/>
      <c r="J163" s="36"/>
      <c r="K163" s="36"/>
      <c r="L163" s="39"/>
      <c r="M163" s="234"/>
      <c r="N163" s="235"/>
      <c r="O163" s="64"/>
      <c r="P163" s="64"/>
      <c r="Q163" s="64"/>
      <c r="R163" s="64"/>
      <c r="S163" s="64"/>
      <c r="T163" s="65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7" t="s">
        <v>189</v>
      </c>
      <c r="AU163" s="17" t="s">
        <v>81</v>
      </c>
    </row>
    <row r="164" spans="1:65" s="13" customFormat="1" ht="11.25">
      <c r="B164" s="200"/>
      <c r="C164" s="201"/>
      <c r="D164" s="202" t="s">
        <v>125</v>
      </c>
      <c r="E164" s="203" t="s">
        <v>19</v>
      </c>
      <c r="F164" s="204" t="s">
        <v>212</v>
      </c>
      <c r="G164" s="201"/>
      <c r="H164" s="203" t="s">
        <v>19</v>
      </c>
      <c r="I164" s="205"/>
      <c r="J164" s="201"/>
      <c r="K164" s="201"/>
      <c r="L164" s="206"/>
      <c r="M164" s="207"/>
      <c r="N164" s="208"/>
      <c r="O164" s="208"/>
      <c r="P164" s="208"/>
      <c r="Q164" s="208"/>
      <c r="R164" s="208"/>
      <c r="S164" s="208"/>
      <c r="T164" s="209"/>
      <c r="AT164" s="210" t="s">
        <v>125</v>
      </c>
      <c r="AU164" s="210" t="s">
        <v>81</v>
      </c>
      <c r="AV164" s="13" t="s">
        <v>77</v>
      </c>
      <c r="AW164" s="13" t="s">
        <v>33</v>
      </c>
      <c r="AX164" s="13" t="s">
        <v>72</v>
      </c>
      <c r="AY164" s="210" t="s">
        <v>116</v>
      </c>
    </row>
    <row r="165" spans="1:65" s="13" customFormat="1" ht="11.25">
      <c r="B165" s="200"/>
      <c r="C165" s="201"/>
      <c r="D165" s="202" t="s">
        <v>125</v>
      </c>
      <c r="E165" s="203" t="s">
        <v>19</v>
      </c>
      <c r="F165" s="204" t="s">
        <v>192</v>
      </c>
      <c r="G165" s="201"/>
      <c r="H165" s="203" t="s">
        <v>19</v>
      </c>
      <c r="I165" s="205"/>
      <c r="J165" s="201"/>
      <c r="K165" s="201"/>
      <c r="L165" s="206"/>
      <c r="M165" s="207"/>
      <c r="N165" s="208"/>
      <c r="O165" s="208"/>
      <c r="P165" s="208"/>
      <c r="Q165" s="208"/>
      <c r="R165" s="208"/>
      <c r="S165" s="208"/>
      <c r="T165" s="209"/>
      <c r="AT165" s="210" t="s">
        <v>125</v>
      </c>
      <c r="AU165" s="210" t="s">
        <v>81</v>
      </c>
      <c r="AV165" s="13" t="s">
        <v>77</v>
      </c>
      <c r="AW165" s="13" t="s">
        <v>33</v>
      </c>
      <c r="AX165" s="13" t="s">
        <v>72</v>
      </c>
      <c r="AY165" s="210" t="s">
        <v>116</v>
      </c>
    </row>
    <row r="166" spans="1:65" s="14" customFormat="1" ht="11.25">
      <c r="B166" s="211"/>
      <c r="C166" s="212"/>
      <c r="D166" s="202" t="s">
        <v>125</v>
      </c>
      <c r="E166" s="213" t="s">
        <v>19</v>
      </c>
      <c r="F166" s="214" t="s">
        <v>213</v>
      </c>
      <c r="G166" s="212"/>
      <c r="H166" s="215">
        <v>24</v>
      </c>
      <c r="I166" s="216"/>
      <c r="J166" s="212"/>
      <c r="K166" s="212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125</v>
      </c>
      <c r="AU166" s="221" t="s">
        <v>81</v>
      </c>
      <c r="AV166" s="14" t="s">
        <v>81</v>
      </c>
      <c r="AW166" s="14" t="s">
        <v>33</v>
      </c>
      <c r="AX166" s="14" t="s">
        <v>72</v>
      </c>
      <c r="AY166" s="221" t="s">
        <v>116</v>
      </c>
    </row>
    <row r="167" spans="1:65" s="13" customFormat="1" ht="11.25">
      <c r="B167" s="200"/>
      <c r="C167" s="201"/>
      <c r="D167" s="202" t="s">
        <v>125</v>
      </c>
      <c r="E167" s="203" t="s">
        <v>19</v>
      </c>
      <c r="F167" s="204" t="s">
        <v>194</v>
      </c>
      <c r="G167" s="201"/>
      <c r="H167" s="203" t="s">
        <v>19</v>
      </c>
      <c r="I167" s="205"/>
      <c r="J167" s="201"/>
      <c r="K167" s="201"/>
      <c r="L167" s="206"/>
      <c r="M167" s="207"/>
      <c r="N167" s="208"/>
      <c r="O167" s="208"/>
      <c r="P167" s="208"/>
      <c r="Q167" s="208"/>
      <c r="R167" s="208"/>
      <c r="S167" s="208"/>
      <c r="T167" s="209"/>
      <c r="AT167" s="210" t="s">
        <v>125</v>
      </c>
      <c r="AU167" s="210" t="s">
        <v>81</v>
      </c>
      <c r="AV167" s="13" t="s">
        <v>77</v>
      </c>
      <c r="AW167" s="13" t="s">
        <v>33</v>
      </c>
      <c r="AX167" s="13" t="s">
        <v>72</v>
      </c>
      <c r="AY167" s="210" t="s">
        <v>116</v>
      </c>
    </row>
    <row r="168" spans="1:65" s="14" customFormat="1" ht="11.25">
      <c r="B168" s="211"/>
      <c r="C168" s="212"/>
      <c r="D168" s="202" t="s">
        <v>125</v>
      </c>
      <c r="E168" s="213" t="s">
        <v>19</v>
      </c>
      <c r="F168" s="214" t="s">
        <v>214</v>
      </c>
      <c r="G168" s="212"/>
      <c r="H168" s="215">
        <v>0.16800000000000001</v>
      </c>
      <c r="I168" s="216"/>
      <c r="J168" s="212"/>
      <c r="K168" s="212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125</v>
      </c>
      <c r="AU168" s="221" t="s">
        <v>81</v>
      </c>
      <c r="AV168" s="14" t="s">
        <v>81</v>
      </c>
      <c r="AW168" s="14" t="s">
        <v>33</v>
      </c>
      <c r="AX168" s="14" t="s">
        <v>72</v>
      </c>
      <c r="AY168" s="221" t="s">
        <v>116</v>
      </c>
    </row>
    <row r="169" spans="1:65" s="15" customFormat="1" ht="11.25">
      <c r="B169" s="222"/>
      <c r="C169" s="223"/>
      <c r="D169" s="202" t="s">
        <v>125</v>
      </c>
      <c r="E169" s="224" t="s">
        <v>19</v>
      </c>
      <c r="F169" s="225" t="s">
        <v>145</v>
      </c>
      <c r="G169" s="223"/>
      <c r="H169" s="226">
        <v>24.167999999999999</v>
      </c>
      <c r="I169" s="227"/>
      <c r="J169" s="223"/>
      <c r="K169" s="223"/>
      <c r="L169" s="228"/>
      <c r="M169" s="229"/>
      <c r="N169" s="230"/>
      <c r="O169" s="230"/>
      <c r="P169" s="230"/>
      <c r="Q169" s="230"/>
      <c r="R169" s="230"/>
      <c r="S169" s="230"/>
      <c r="T169" s="231"/>
      <c r="AT169" s="232" t="s">
        <v>125</v>
      </c>
      <c r="AU169" s="232" t="s">
        <v>81</v>
      </c>
      <c r="AV169" s="15" t="s">
        <v>123</v>
      </c>
      <c r="AW169" s="15" t="s">
        <v>33</v>
      </c>
      <c r="AX169" s="15" t="s">
        <v>77</v>
      </c>
      <c r="AY169" s="232" t="s">
        <v>116</v>
      </c>
    </row>
    <row r="170" spans="1:65" s="2" customFormat="1" ht="21.75" customHeight="1">
      <c r="A170" s="34"/>
      <c r="B170" s="35"/>
      <c r="C170" s="187" t="s">
        <v>8</v>
      </c>
      <c r="D170" s="187" t="s">
        <v>118</v>
      </c>
      <c r="E170" s="188" t="s">
        <v>215</v>
      </c>
      <c r="F170" s="189" t="s">
        <v>216</v>
      </c>
      <c r="G170" s="190" t="s">
        <v>174</v>
      </c>
      <c r="H170" s="191">
        <v>635.74800000000005</v>
      </c>
      <c r="I170" s="192"/>
      <c r="J170" s="193">
        <f>ROUND(I170*H170,2)</f>
        <v>0</v>
      </c>
      <c r="K170" s="189" t="s">
        <v>122</v>
      </c>
      <c r="L170" s="39"/>
      <c r="M170" s="194" t="s">
        <v>19</v>
      </c>
      <c r="N170" s="195" t="s">
        <v>43</v>
      </c>
      <c r="O170" s="64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123</v>
      </c>
      <c r="AT170" s="198" t="s">
        <v>118</v>
      </c>
      <c r="AU170" s="198" t="s">
        <v>81</v>
      </c>
      <c r="AY170" s="17" t="s">
        <v>116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7" t="s">
        <v>77</v>
      </c>
      <c r="BK170" s="199">
        <f>ROUND(I170*H170,2)</f>
        <v>0</v>
      </c>
      <c r="BL170" s="17" t="s">
        <v>123</v>
      </c>
      <c r="BM170" s="198" t="s">
        <v>217</v>
      </c>
    </row>
    <row r="171" spans="1:65" s="2" customFormat="1" ht="19.5">
      <c r="A171" s="34"/>
      <c r="B171" s="35"/>
      <c r="C171" s="36"/>
      <c r="D171" s="202" t="s">
        <v>189</v>
      </c>
      <c r="E171" s="36"/>
      <c r="F171" s="233" t="s">
        <v>211</v>
      </c>
      <c r="G171" s="36"/>
      <c r="H171" s="36"/>
      <c r="I171" s="108"/>
      <c r="J171" s="36"/>
      <c r="K171" s="36"/>
      <c r="L171" s="39"/>
      <c r="M171" s="234"/>
      <c r="N171" s="235"/>
      <c r="O171" s="64"/>
      <c r="P171" s="64"/>
      <c r="Q171" s="64"/>
      <c r="R171" s="64"/>
      <c r="S171" s="64"/>
      <c r="T171" s="65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7" t="s">
        <v>189</v>
      </c>
      <c r="AU171" s="17" t="s">
        <v>81</v>
      </c>
    </row>
    <row r="172" spans="1:65" s="13" customFormat="1" ht="11.25">
      <c r="B172" s="200"/>
      <c r="C172" s="201"/>
      <c r="D172" s="202" t="s">
        <v>125</v>
      </c>
      <c r="E172" s="203" t="s">
        <v>19</v>
      </c>
      <c r="F172" s="204" t="s">
        <v>212</v>
      </c>
      <c r="G172" s="201"/>
      <c r="H172" s="203" t="s">
        <v>19</v>
      </c>
      <c r="I172" s="205"/>
      <c r="J172" s="201"/>
      <c r="K172" s="201"/>
      <c r="L172" s="206"/>
      <c r="M172" s="207"/>
      <c r="N172" s="208"/>
      <c r="O172" s="208"/>
      <c r="P172" s="208"/>
      <c r="Q172" s="208"/>
      <c r="R172" s="208"/>
      <c r="S172" s="208"/>
      <c r="T172" s="209"/>
      <c r="AT172" s="210" t="s">
        <v>125</v>
      </c>
      <c r="AU172" s="210" t="s">
        <v>81</v>
      </c>
      <c r="AV172" s="13" t="s">
        <v>77</v>
      </c>
      <c r="AW172" s="13" t="s">
        <v>33</v>
      </c>
      <c r="AX172" s="13" t="s">
        <v>72</v>
      </c>
      <c r="AY172" s="210" t="s">
        <v>116</v>
      </c>
    </row>
    <row r="173" spans="1:65" s="13" customFormat="1" ht="11.25">
      <c r="B173" s="200"/>
      <c r="C173" s="201"/>
      <c r="D173" s="202" t="s">
        <v>125</v>
      </c>
      <c r="E173" s="203" t="s">
        <v>19</v>
      </c>
      <c r="F173" s="204" t="s">
        <v>181</v>
      </c>
      <c r="G173" s="201"/>
      <c r="H173" s="203" t="s">
        <v>19</v>
      </c>
      <c r="I173" s="205"/>
      <c r="J173" s="201"/>
      <c r="K173" s="201"/>
      <c r="L173" s="206"/>
      <c r="M173" s="207"/>
      <c r="N173" s="208"/>
      <c r="O173" s="208"/>
      <c r="P173" s="208"/>
      <c r="Q173" s="208"/>
      <c r="R173" s="208"/>
      <c r="S173" s="208"/>
      <c r="T173" s="209"/>
      <c r="AT173" s="210" t="s">
        <v>125</v>
      </c>
      <c r="AU173" s="210" t="s">
        <v>81</v>
      </c>
      <c r="AV173" s="13" t="s">
        <v>77</v>
      </c>
      <c r="AW173" s="13" t="s">
        <v>33</v>
      </c>
      <c r="AX173" s="13" t="s">
        <v>72</v>
      </c>
      <c r="AY173" s="210" t="s">
        <v>116</v>
      </c>
    </row>
    <row r="174" spans="1:65" s="14" customFormat="1" ht="11.25">
      <c r="B174" s="211"/>
      <c r="C174" s="212"/>
      <c r="D174" s="202" t="s">
        <v>125</v>
      </c>
      <c r="E174" s="213" t="s">
        <v>19</v>
      </c>
      <c r="F174" s="214" t="s">
        <v>218</v>
      </c>
      <c r="G174" s="212"/>
      <c r="H174" s="215">
        <v>569.66999999999996</v>
      </c>
      <c r="I174" s="216"/>
      <c r="J174" s="212"/>
      <c r="K174" s="212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125</v>
      </c>
      <c r="AU174" s="221" t="s">
        <v>81</v>
      </c>
      <c r="AV174" s="14" t="s">
        <v>81</v>
      </c>
      <c r="AW174" s="14" t="s">
        <v>33</v>
      </c>
      <c r="AX174" s="14" t="s">
        <v>72</v>
      </c>
      <c r="AY174" s="221" t="s">
        <v>116</v>
      </c>
    </row>
    <row r="175" spans="1:65" s="13" customFormat="1" ht="11.25">
      <c r="B175" s="200"/>
      <c r="C175" s="201"/>
      <c r="D175" s="202" t="s">
        <v>125</v>
      </c>
      <c r="E175" s="203" t="s">
        <v>19</v>
      </c>
      <c r="F175" s="204" t="s">
        <v>183</v>
      </c>
      <c r="G175" s="201"/>
      <c r="H175" s="203" t="s">
        <v>19</v>
      </c>
      <c r="I175" s="205"/>
      <c r="J175" s="201"/>
      <c r="K175" s="201"/>
      <c r="L175" s="206"/>
      <c r="M175" s="207"/>
      <c r="N175" s="208"/>
      <c r="O175" s="208"/>
      <c r="P175" s="208"/>
      <c r="Q175" s="208"/>
      <c r="R175" s="208"/>
      <c r="S175" s="208"/>
      <c r="T175" s="209"/>
      <c r="AT175" s="210" t="s">
        <v>125</v>
      </c>
      <c r="AU175" s="210" t="s">
        <v>81</v>
      </c>
      <c r="AV175" s="13" t="s">
        <v>77</v>
      </c>
      <c r="AW175" s="13" t="s">
        <v>33</v>
      </c>
      <c r="AX175" s="13" t="s">
        <v>72</v>
      </c>
      <c r="AY175" s="210" t="s">
        <v>116</v>
      </c>
    </row>
    <row r="176" spans="1:65" s="14" customFormat="1" ht="11.25">
      <c r="B176" s="211"/>
      <c r="C176" s="212"/>
      <c r="D176" s="202" t="s">
        <v>125</v>
      </c>
      <c r="E176" s="213" t="s">
        <v>19</v>
      </c>
      <c r="F176" s="214" t="s">
        <v>219</v>
      </c>
      <c r="G176" s="212"/>
      <c r="H176" s="215">
        <v>66.078000000000003</v>
      </c>
      <c r="I176" s="216"/>
      <c r="J176" s="212"/>
      <c r="K176" s="212"/>
      <c r="L176" s="217"/>
      <c r="M176" s="218"/>
      <c r="N176" s="219"/>
      <c r="O176" s="219"/>
      <c r="P176" s="219"/>
      <c r="Q176" s="219"/>
      <c r="R176" s="219"/>
      <c r="S176" s="219"/>
      <c r="T176" s="220"/>
      <c r="AT176" s="221" t="s">
        <v>125</v>
      </c>
      <c r="AU176" s="221" t="s">
        <v>81</v>
      </c>
      <c r="AV176" s="14" t="s">
        <v>81</v>
      </c>
      <c r="AW176" s="14" t="s">
        <v>33</v>
      </c>
      <c r="AX176" s="14" t="s">
        <v>72</v>
      </c>
      <c r="AY176" s="221" t="s">
        <v>116</v>
      </c>
    </row>
    <row r="177" spans="1:65" s="15" customFormat="1" ht="11.25">
      <c r="B177" s="222"/>
      <c r="C177" s="223"/>
      <c r="D177" s="202" t="s">
        <v>125</v>
      </c>
      <c r="E177" s="224" t="s">
        <v>19</v>
      </c>
      <c r="F177" s="225" t="s">
        <v>145</v>
      </c>
      <c r="G177" s="223"/>
      <c r="H177" s="226">
        <v>635.74800000000005</v>
      </c>
      <c r="I177" s="227"/>
      <c r="J177" s="223"/>
      <c r="K177" s="223"/>
      <c r="L177" s="228"/>
      <c r="M177" s="229"/>
      <c r="N177" s="230"/>
      <c r="O177" s="230"/>
      <c r="P177" s="230"/>
      <c r="Q177" s="230"/>
      <c r="R177" s="230"/>
      <c r="S177" s="230"/>
      <c r="T177" s="231"/>
      <c r="AT177" s="232" t="s">
        <v>125</v>
      </c>
      <c r="AU177" s="232" t="s">
        <v>81</v>
      </c>
      <c r="AV177" s="15" t="s">
        <v>123</v>
      </c>
      <c r="AW177" s="15" t="s">
        <v>33</v>
      </c>
      <c r="AX177" s="15" t="s">
        <v>77</v>
      </c>
      <c r="AY177" s="232" t="s">
        <v>116</v>
      </c>
    </row>
    <row r="178" spans="1:65" s="2" customFormat="1" ht="21.75" customHeight="1">
      <c r="A178" s="34"/>
      <c r="B178" s="35"/>
      <c r="C178" s="187" t="s">
        <v>220</v>
      </c>
      <c r="D178" s="187" t="s">
        <v>118</v>
      </c>
      <c r="E178" s="188" t="s">
        <v>221</v>
      </c>
      <c r="F178" s="189" t="s">
        <v>222</v>
      </c>
      <c r="G178" s="190" t="s">
        <v>174</v>
      </c>
      <c r="H178" s="191">
        <v>197.97499999999999</v>
      </c>
      <c r="I178" s="192"/>
      <c r="J178" s="193">
        <f>ROUND(I178*H178,2)</f>
        <v>0</v>
      </c>
      <c r="K178" s="189" t="s">
        <v>122</v>
      </c>
      <c r="L178" s="39"/>
      <c r="M178" s="194" t="s">
        <v>19</v>
      </c>
      <c r="N178" s="195" t="s">
        <v>43</v>
      </c>
      <c r="O178" s="64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123</v>
      </c>
      <c r="AT178" s="198" t="s">
        <v>118</v>
      </c>
      <c r="AU178" s="198" t="s">
        <v>81</v>
      </c>
      <c r="AY178" s="17" t="s">
        <v>116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7" t="s">
        <v>77</v>
      </c>
      <c r="BK178" s="199">
        <f>ROUND(I178*H178,2)</f>
        <v>0</v>
      </c>
      <c r="BL178" s="17" t="s">
        <v>123</v>
      </c>
      <c r="BM178" s="198" t="s">
        <v>223</v>
      </c>
    </row>
    <row r="179" spans="1:65" s="13" customFormat="1" ht="11.25">
      <c r="B179" s="200"/>
      <c r="C179" s="201"/>
      <c r="D179" s="202" t="s">
        <v>125</v>
      </c>
      <c r="E179" s="203" t="s">
        <v>19</v>
      </c>
      <c r="F179" s="204" t="s">
        <v>212</v>
      </c>
      <c r="G179" s="201"/>
      <c r="H179" s="203" t="s">
        <v>19</v>
      </c>
      <c r="I179" s="205"/>
      <c r="J179" s="201"/>
      <c r="K179" s="201"/>
      <c r="L179" s="206"/>
      <c r="M179" s="207"/>
      <c r="N179" s="208"/>
      <c r="O179" s="208"/>
      <c r="P179" s="208"/>
      <c r="Q179" s="208"/>
      <c r="R179" s="208"/>
      <c r="S179" s="208"/>
      <c r="T179" s="209"/>
      <c r="AT179" s="210" t="s">
        <v>125</v>
      </c>
      <c r="AU179" s="210" t="s">
        <v>81</v>
      </c>
      <c r="AV179" s="13" t="s">
        <v>77</v>
      </c>
      <c r="AW179" s="13" t="s">
        <v>33</v>
      </c>
      <c r="AX179" s="13" t="s">
        <v>72</v>
      </c>
      <c r="AY179" s="210" t="s">
        <v>116</v>
      </c>
    </row>
    <row r="180" spans="1:65" s="13" customFormat="1" ht="11.25">
      <c r="B180" s="200"/>
      <c r="C180" s="201"/>
      <c r="D180" s="202" t="s">
        <v>125</v>
      </c>
      <c r="E180" s="203" t="s">
        <v>19</v>
      </c>
      <c r="F180" s="204" t="s">
        <v>192</v>
      </c>
      <c r="G180" s="201"/>
      <c r="H180" s="203" t="s">
        <v>19</v>
      </c>
      <c r="I180" s="205"/>
      <c r="J180" s="201"/>
      <c r="K180" s="201"/>
      <c r="L180" s="206"/>
      <c r="M180" s="207"/>
      <c r="N180" s="208"/>
      <c r="O180" s="208"/>
      <c r="P180" s="208"/>
      <c r="Q180" s="208"/>
      <c r="R180" s="208"/>
      <c r="S180" s="208"/>
      <c r="T180" s="209"/>
      <c r="AT180" s="210" t="s">
        <v>125</v>
      </c>
      <c r="AU180" s="210" t="s">
        <v>81</v>
      </c>
      <c r="AV180" s="13" t="s">
        <v>77</v>
      </c>
      <c r="AW180" s="13" t="s">
        <v>33</v>
      </c>
      <c r="AX180" s="13" t="s">
        <v>72</v>
      </c>
      <c r="AY180" s="210" t="s">
        <v>116</v>
      </c>
    </row>
    <row r="181" spans="1:65" s="14" customFormat="1" ht="11.25">
      <c r="B181" s="211"/>
      <c r="C181" s="212"/>
      <c r="D181" s="202" t="s">
        <v>125</v>
      </c>
      <c r="E181" s="213" t="s">
        <v>19</v>
      </c>
      <c r="F181" s="214" t="s">
        <v>213</v>
      </c>
      <c r="G181" s="212"/>
      <c r="H181" s="215">
        <v>24</v>
      </c>
      <c r="I181" s="216"/>
      <c r="J181" s="212"/>
      <c r="K181" s="212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125</v>
      </c>
      <c r="AU181" s="221" t="s">
        <v>81</v>
      </c>
      <c r="AV181" s="14" t="s">
        <v>81</v>
      </c>
      <c r="AW181" s="14" t="s">
        <v>33</v>
      </c>
      <c r="AX181" s="14" t="s">
        <v>72</v>
      </c>
      <c r="AY181" s="221" t="s">
        <v>116</v>
      </c>
    </row>
    <row r="182" spans="1:65" s="13" customFormat="1" ht="11.25">
      <c r="B182" s="200"/>
      <c r="C182" s="201"/>
      <c r="D182" s="202" t="s">
        <v>125</v>
      </c>
      <c r="E182" s="203" t="s">
        <v>19</v>
      </c>
      <c r="F182" s="204" t="s">
        <v>194</v>
      </c>
      <c r="G182" s="201"/>
      <c r="H182" s="203" t="s">
        <v>19</v>
      </c>
      <c r="I182" s="205"/>
      <c r="J182" s="201"/>
      <c r="K182" s="201"/>
      <c r="L182" s="206"/>
      <c r="M182" s="207"/>
      <c r="N182" s="208"/>
      <c r="O182" s="208"/>
      <c r="P182" s="208"/>
      <c r="Q182" s="208"/>
      <c r="R182" s="208"/>
      <c r="S182" s="208"/>
      <c r="T182" s="209"/>
      <c r="AT182" s="210" t="s">
        <v>125</v>
      </c>
      <c r="AU182" s="210" t="s">
        <v>81</v>
      </c>
      <c r="AV182" s="13" t="s">
        <v>77</v>
      </c>
      <c r="AW182" s="13" t="s">
        <v>33</v>
      </c>
      <c r="AX182" s="13" t="s">
        <v>72</v>
      </c>
      <c r="AY182" s="210" t="s">
        <v>116</v>
      </c>
    </row>
    <row r="183" spans="1:65" s="14" customFormat="1" ht="11.25">
      <c r="B183" s="211"/>
      <c r="C183" s="212"/>
      <c r="D183" s="202" t="s">
        <v>125</v>
      </c>
      <c r="E183" s="213" t="s">
        <v>19</v>
      </c>
      <c r="F183" s="214" t="s">
        <v>214</v>
      </c>
      <c r="G183" s="212"/>
      <c r="H183" s="215">
        <v>0.16800000000000001</v>
      </c>
      <c r="I183" s="216"/>
      <c r="J183" s="212"/>
      <c r="K183" s="212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125</v>
      </c>
      <c r="AU183" s="221" t="s">
        <v>81</v>
      </c>
      <c r="AV183" s="14" t="s">
        <v>81</v>
      </c>
      <c r="AW183" s="14" t="s">
        <v>33</v>
      </c>
      <c r="AX183" s="14" t="s">
        <v>72</v>
      </c>
      <c r="AY183" s="221" t="s">
        <v>116</v>
      </c>
    </row>
    <row r="184" spans="1:65" s="13" customFormat="1" ht="11.25">
      <c r="B184" s="200"/>
      <c r="C184" s="201"/>
      <c r="D184" s="202" t="s">
        <v>125</v>
      </c>
      <c r="E184" s="203" t="s">
        <v>19</v>
      </c>
      <c r="F184" s="204" t="s">
        <v>181</v>
      </c>
      <c r="G184" s="201"/>
      <c r="H184" s="203" t="s">
        <v>19</v>
      </c>
      <c r="I184" s="205"/>
      <c r="J184" s="201"/>
      <c r="K184" s="201"/>
      <c r="L184" s="206"/>
      <c r="M184" s="207"/>
      <c r="N184" s="208"/>
      <c r="O184" s="208"/>
      <c r="P184" s="208"/>
      <c r="Q184" s="208"/>
      <c r="R184" s="208"/>
      <c r="S184" s="208"/>
      <c r="T184" s="209"/>
      <c r="AT184" s="210" t="s">
        <v>125</v>
      </c>
      <c r="AU184" s="210" t="s">
        <v>81</v>
      </c>
      <c r="AV184" s="13" t="s">
        <v>77</v>
      </c>
      <c r="AW184" s="13" t="s">
        <v>33</v>
      </c>
      <c r="AX184" s="13" t="s">
        <v>72</v>
      </c>
      <c r="AY184" s="210" t="s">
        <v>116</v>
      </c>
    </row>
    <row r="185" spans="1:65" s="14" customFormat="1" ht="11.25">
      <c r="B185" s="211"/>
      <c r="C185" s="212"/>
      <c r="D185" s="202" t="s">
        <v>125</v>
      </c>
      <c r="E185" s="213" t="s">
        <v>19</v>
      </c>
      <c r="F185" s="214" t="s">
        <v>218</v>
      </c>
      <c r="G185" s="212"/>
      <c r="H185" s="215">
        <v>569.66999999999996</v>
      </c>
      <c r="I185" s="216"/>
      <c r="J185" s="212"/>
      <c r="K185" s="212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125</v>
      </c>
      <c r="AU185" s="221" t="s">
        <v>81</v>
      </c>
      <c r="AV185" s="14" t="s">
        <v>81</v>
      </c>
      <c r="AW185" s="14" t="s">
        <v>33</v>
      </c>
      <c r="AX185" s="14" t="s">
        <v>72</v>
      </c>
      <c r="AY185" s="221" t="s">
        <v>116</v>
      </c>
    </row>
    <row r="186" spans="1:65" s="13" customFormat="1" ht="11.25">
      <c r="B186" s="200"/>
      <c r="C186" s="201"/>
      <c r="D186" s="202" t="s">
        <v>125</v>
      </c>
      <c r="E186" s="203" t="s">
        <v>19</v>
      </c>
      <c r="F186" s="204" t="s">
        <v>183</v>
      </c>
      <c r="G186" s="201"/>
      <c r="H186" s="203" t="s">
        <v>19</v>
      </c>
      <c r="I186" s="205"/>
      <c r="J186" s="201"/>
      <c r="K186" s="201"/>
      <c r="L186" s="206"/>
      <c r="M186" s="207"/>
      <c r="N186" s="208"/>
      <c r="O186" s="208"/>
      <c r="P186" s="208"/>
      <c r="Q186" s="208"/>
      <c r="R186" s="208"/>
      <c r="S186" s="208"/>
      <c r="T186" s="209"/>
      <c r="AT186" s="210" t="s">
        <v>125</v>
      </c>
      <c r="AU186" s="210" t="s">
        <v>81</v>
      </c>
      <c r="AV186" s="13" t="s">
        <v>77</v>
      </c>
      <c r="AW186" s="13" t="s">
        <v>33</v>
      </c>
      <c r="AX186" s="13" t="s">
        <v>72</v>
      </c>
      <c r="AY186" s="210" t="s">
        <v>116</v>
      </c>
    </row>
    <row r="187" spans="1:65" s="14" customFormat="1" ht="11.25">
      <c r="B187" s="211"/>
      <c r="C187" s="212"/>
      <c r="D187" s="202" t="s">
        <v>125</v>
      </c>
      <c r="E187" s="213" t="s">
        <v>19</v>
      </c>
      <c r="F187" s="214" t="s">
        <v>219</v>
      </c>
      <c r="G187" s="212"/>
      <c r="H187" s="215">
        <v>66.078000000000003</v>
      </c>
      <c r="I187" s="216"/>
      <c r="J187" s="212"/>
      <c r="K187" s="212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125</v>
      </c>
      <c r="AU187" s="221" t="s">
        <v>81</v>
      </c>
      <c r="AV187" s="14" t="s">
        <v>81</v>
      </c>
      <c r="AW187" s="14" t="s">
        <v>33</v>
      </c>
      <c r="AX187" s="14" t="s">
        <v>72</v>
      </c>
      <c r="AY187" s="221" t="s">
        <v>116</v>
      </c>
    </row>
    <row r="188" spans="1:65" s="15" customFormat="1" ht="11.25">
      <c r="B188" s="222"/>
      <c r="C188" s="223"/>
      <c r="D188" s="202" t="s">
        <v>125</v>
      </c>
      <c r="E188" s="224" t="s">
        <v>19</v>
      </c>
      <c r="F188" s="225" t="s">
        <v>145</v>
      </c>
      <c r="G188" s="223"/>
      <c r="H188" s="226">
        <v>659.91600000000005</v>
      </c>
      <c r="I188" s="227"/>
      <c r="J188" s="223"/>
      <c r="K188" s="223"/>
      <c r="L188" s="228"/>
      <c r="M188" s="229"/>
      <c r="N188" s="230"/>
      <c r="O188" s="230"/>
      <c r="P188" s="230"/>
      <c r="Q188" s="230"/>
      <c r="R188" s="230"/>
      <c r="S188" s="230"/>
      <c r="T188" s="231"/>
      <c r="AT188" s="232" t="s">
        <v>125</v>
      </c>
      <c r="AU188" s="232" t="s">
        <v>81</v>
      </c>
      <c r="AV188" s="15" t="s">
        <v>123</v>
      </c>
      <c r="AW188" s="15" t="s">
        <v>33</v>
      </c>
      <c r="AX188" s="15" t="s">
        <v>77</v>
      </c>
      <c r="AY188" s="232" t="s">
        <v>116</v>
      </c>
    </row>
    <row r="189" spans="1:65" s="14" customFormat="1" ht="11.25">
      <c r="B189" s="211"/>
      <c r="C189" s="212"/>
      <c r="D189" s="202" t="s">
        <v>125</v>
      </c>
      <c r="E189" s="212"/>
      <c r="F189" s="214" t="s">
        <v>224</v>
      </c>
      <c r="G189" s="212"/>
      <c r="H189" s="215">
        <v>197.97499999999999</v>
      </c>
      <c r="I189" s="216"/>
      <c r="J189" s="212"/>
      <c r="K189" s="212"/>
      <c r="L189" s="217"/>
      <c r="M189" s="218"/>
      <c r="N189" s="219"/>
      <c r="O189" s="219"/>
      <c r="P189" s="219"/>
      <c r="Q189" s="219"/>
      <c r="R189" s="219"/>
      <c r="S189" s="219"/>
      <c r="T189" s="220"/>
      <c r="AT189" s="221" t="s">
        <v>125</v>
      </c>
      <c r="AU189" s="221" t="s">
        <v>81</v>
      </c>
      <c r="AV189" s="14" t="s">
        <v>81</v>
      </c>
      <c r="AW189" s="14" t="s">
        <v>4</v>
      </c>
      <c r="AX189" s="14" t="s">
        <v>77</v>
      </c>
      <c r="AY189" s="221" t="s">
        <v>116</v>
      </c>
    </row>
    <row r="190" spans="1:65" s="2" customFormat="1" ht="21.75" customHeight="1">
      <c r="A190" s="34"/>
      <c r="B190" s="35"/>
      <c r="C190" s="187" t="s">
        <v>225</v>
      </c>
      <c r="D190" s="187" t="s">
        <v>118</v>
      </c>
      <c r="E190" s="188" t="s">
        <v>226</v>
      </c>
      <c r="F190" s="189" t="s">
        <v>227</v>
      </c>
      <c r="G190" s="190" t="s">
        <v>121</v>
      </c>
      <c r="H190" s="191">
        <v>2120.672</v>
      </c>
      <c r="I190" s="192"/>
      <c r="J190" s="193">
        <f>ROUND(I190*H190,2)</f>
        <v>0</v>
      </c>
      <c r="K190" s="189" t="s">
        <v>122</v>
      </c>
      <c r="L190" s="39"/>
      <c r="M190" s="194" t="s">
        <v>19</v>
      </c>
      <c r="N190" s="195" t="s">
        <v>43</v>
      </c>
      <c r="O190" s="64"/>
      <c r="P190" s="196">
        <f>O190*H190</f>
        <v>0</v>
      </c>
      <c r="Q190" s="196">
        <v>8.4000000000000003E-4</v>
      </c>
      <c r="R190" s="196">
        <f>Q190*H190</f>
        <v>1.7813644800000001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123</v>
      </c>
      <c r="AT190" s="198" t="s">
        <v>118</v>
      </c>
      <c r="AU190" s="198" t="s">
        <v>81</v>
      </c>
      <c r="AY190" s="17" t="s">
        <v>116</v>
      </c>
      <c r="BE190" s="199">
        <f>IF(N190="základní",J190,0)</f>
        <v>0</v>
      </c>
      <c r="BF190" s="199">
        <f>IF(N190="snížená",J190,0)</f>
        <v>0</v>
      </c>
      <c r="BG190" s="199">
        <f>IF(N190="zákl. přenesená",J190,0)</f>
        <v>0</v>
      </c>
      <c r="BH190" s="199">
        <f>IF(N190="sníž. přenesená",J190,0)</f>
        <v>0</v>
      </c>
      <c r="BI190" s="199">
        <f>IF(N190="nulová",J190,0)</f>
        <v>0</v>
      </c>
      <c r="BJ190" s="17" t="s">
        <v>77</v>
      </c>
      <c r="BK190" s="199">
        <f>ROUND(I190*H190,2)</f>
        <v>0</v>
      </c>
      <c r="BL190" s="17" t="s">
        <v>123</v>
      </c>
      <c r="BM190" s="198" t="s">
        <v>228</v>
      </c>
    </row>
    <row r="191" spans="1:65" s="13" customFormat="1" ht="11.25">
      <c r="B191" s="200"/>
      <c r="C191" s="201"/>
      <c r="D191" s="202" t="s">
        <v>125</v>
      </c>
      <c r="E191" s="203" t="s">
        <v>19</v>
      </c>
      <c r="F191" s="204" t="s">
        <v>181</v>
      </c>
      <c r="G191" s="201"/>
      <c r="H191" s="203" t="s">
        <v>19</v>
      </c>
      <c r="I191" s="205"/>
      <c r="J191" s="201"/>
      <c r="K191" s="201"/>
      <c r="L191" s="206"/>
      <c r="M191" s="207"/>
      <c r="N191" s="208"/>
      <c r="O191" s="208"/>
      <c r="P191" s="208"/>
      <c r="Q191" s="208"/>
      <c r="R191" s="208"/>
      <c r="S191" s="208"/>
      <c r="T191" s="209"/>
      <c r="AT191" s="210" t="s">
        <v>125</v>
      </c>
      <c r="AU191" s="210" t="s">
        <v>81</v>
      </c>
      <c r="AV191" s="13" t="s">
        <v>77</v>
      </c>
      <c r="AW191" s="13" t="s">
        <v>33</v>
      </c>
      <c r="AX191" s="13" t="s">
        <v>72</v>
      </c>
      <c r="AY191" s="210" t="s">
        <v>116</v>
      </c>
    </row>
    <row r="192" spans="1:65" s="14" customFormat="1" ht="11.25">
      <c r="B192" s="211"/>
      <c r="C192" s="212"/>
      <c r="D192" s="202" t="s">
        <v>125</v>
      </c>
      <c r="E192" s="213" t="s">
        <v>19</v>
      </c>
      <c r="F192" s="214" t="s">
        <v>229</v>
      </c>
      <c r="G192" s="212"/>
      <c r="H192" s="215">
        <v>1992.672</v>
      </c>
      <c r="I192" s="216"/>
      <c r="J192" s="212"/>
      <c r="K192" s="212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125</v>
      </c>
      <c r="AU192" s="221" t="s">
        <v>81</v>
      </c>
      <c r="AV192" s="14" t="s">
        <v>81</v>
      </c>
      <c r="AW192" s="14" t="s">
        <v>33</v>
      </c>
      <c r="AX192" s="14" t="s">
        <v>72</v>
      </c>
      <c r="AY192" s="221" t="s">
        <v>116</v>
      </c>
    </row>
    <row r="193" spans="1:65" s="13" customFormat="1" ht="11.25">
      <c r="B193" s="200"/>
      <c r="C193" s="201"/>
      <c r="D193" s="202" t="s">
        <v>125</v>
      </c>
      <c r="E193" s="203" t="s">
        <v>19</v>
      </c>
      <c r="F193" s="204" t="s">
        <v>230</v>
      </c>
      <c r="G193" s="201"/>
      <c r="H193" s="203" t="s">
        <v>19</v>
      </c>
      <c r="I193" s="205"/>
      <c r="J193" s="201"/>
      <c r="K193" s="201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125</v>
      </c>
      <c r="AU193" s="210" t="s">
        <v>81</v>
      </c>
      <c r="AV193" s="13" t="s">
        <v>77</v>
      </c>
      <c r="AW193" s="13" t="s">
        <v>33</v>
      </c>
      <c r="AX193" s="13" t="s">
        <v>72</v>
      </c>
      <c r="AY193" s="210" t="s">
        <v>116</v>
      </c>
    </row>
    <row r="194" spans="1:65" s="14" customFormat="1" ht="11.25">
      <c r="B194" s="211"/>
      <c r="C194" s="212"/>
      <c r="D194" s="202" t="s">
        <v>125</v>
      </c>
      <c r="E194" s="213" t="s">
        <v>19</v>
      </c>
      <c r="F194" s="214" t="s">
        <v>231</v>
      </c>
      <c r="G194" s="212"/>
      <c r="H194" s="215">
        <v>128</v>
      </c>
      <c r="I194" s="216"/>
      <c r="J194" s="212"/>
      <c r="K194" s="212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125</v>
      </c>
      <c r="AU194" s="221" t="s">
        <v>81</v>
      </c>
      <c r="AV194" s="14" t="s">
        <v>81</v>
      </c>
      <c r="AW194" s="14" t="s">
        <v>33</v>
      </c>
      <c r="AX194" s="14" t="s">
        <v>72</v>
      </c>
      <c r="AY194" s="221" t="s">
        <v>116</v>
      </c>
    </row>
    <row r="195" spans="1:65" s="15" customFormat="1" ht="11.25">
      <c r="B195" s="222"/>
      <c r="C195" s="223"/>
      <c r="D195" s="202" t="s">
        <v>125</v>
      </c>
      <c r="E195" s="224" t="s">
        <v>19</v>
      </c>
      <c r="F195" s="225" t="s">
        <v>145</v>
      </c>
      <c r="G195" s="223"/>
      <c r="H195" s="226">
        <v>2120.672</v>
      </c>
      <c r="I195" s="227"/>
      <c r="J195" s="223"/>
      <c r="K195" s="223"/>
      <c r="L195" s="228"/>
      <c r="M195" s="229"/>
      <c r="N195" s="230"/>
      <c r="O195" s="230"/>
      <c r="P195" s="230"/>
      <c r="Q195" s="230"/>
      <c r="R195" s="230"/>
      <c r="S195" s="230"/>
      <c r="T195" s="231"/>
      <c r="AT195" s="232" t="s">
        <v>125</v>
      </c>
      <c r="AU195" s="232" t="s">
        <v>81</v>
      </c>
      <c r="AV195" s="15" t="s">
        <v>123</v>
      </c>
      <c r="AW195" s="15" t="s">
        <v>33</v>
      </c>
      <c r="AX195" s="15" t="s">
        <v>77</v>
      </c>
      <c r="AY195" s="232" t="s">
        <v>116</v>
      </c>
    </row>
    <row r="196" spans="1:65" s="2" customFormat="1" ht="21.75" customHeight="1">
      <c r="A196" s="34"/>
      <c r="B196" s="35"/>
      <c r="C196" s="187" t="s">
        <v>232</v>
      </c>
      <c r="D196" s="187" t="s">
        <v>118</v>
      </c>
      <c r="E196" s="188" t="s">
        <v>233</v>
      </c>
      <c r="F196" s="189" t="s">
        <v>234</v>
      </c>
      <c r="G196" s="190" t="s">
        <v>121</v>
      </c>
      <c r="H196" s="191">
        <v>2120.672</v>
      </c>
      <c r="I196" s="192"/>
      <c r="J196" s="193">
        <f>ROUND(I196*H196,2)</f>
        <v>0</v>
      </c>
      <c r="K196" s="189" t="s">
        <v>122</v>
      </c>
      <c r="L196" s="39"/>
      <c r="M196" s="194" t="s">
        <v>19</v>
      </c>
      <c r="N196" s="195" t="s">
        <v>43</v>
      </c>
      <c r="O196" s="64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123</v>
      </c>
      <c r="AT196" s="198" t="s">
        <v>118</v>
      </c>
      <c r="AU196" s="198" t="s">
        <v>81</v>
      </c>
      <c r="AY196" s="17" t="s">
        <v>116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7" t="s">
        <v>77</v>
      </c>
      <c r="BK196" s="199">
        <f>ROUND(I196*H196,2)</f>
        <v>0</v>
      </c>
      <c r="BL196" s="17" t="s">
        <v>123</v>
      </c>
      <c r="BM196" s="198" t="s">
        <v>235</v>
      </c>
    </row>
    <row r="197" spans="1:65" s="13" customFormat="1" ht="11.25">
      <c r="B197" s="200"/>
      <c r="C197" s="201"/>
      <c r="D197" s="202" t="s">
        <v>125</v>
      </c>
      <c r="E197" s="203" t="s">
        <v>19</v>
      </c>
      <c r="F197" s="204" t="s">
        <v>181</v>
      </c>
      <c r="G197" s="201"/>
      <c r="H197" s="203" t="s">
        <v>19</v>
      </c>
      <c r="I197" s="205"/>
      <c r="J197" s="201"/>
      <c r="K197" s="201"/>
      <c r="L197" s="206"/>
      <c r="M197" s="207"/>
      <c r="N197" s="208"/>
      <c r="O197" s="208"/>
      <c r="P197" s="208"/>
      <c r="Q197" s="208"/>
      <c r="R197" s="208"/>
      <c r="S197" s="208"/>
      <c r="T197" s="209"/>
      <c r="AT197" s="210" t="s">
        <v>125</v>
      </c>
      <c r="AU197" s="210" t="s">
        <v>81</v>
      </c>
      <c r="AV197" s="13" t="s">
        <v>77</v>
      </c>
      <c r="AW197" s="13" t="s">
        <v>33</v>
      </c>
      <c r="AX197" s="13" t="s">
        <v>72</v>
      </c>
      <c r="AY197" s="210" t="s">
        <v>116</v>
      </c>
    </row>
    <row r="198" spans="1:65" s="14" customFormat="1" ht="11.25">
      <c r="B198" s="211"/>
      <c r="C198" s="212"/>
      <c r="D198" s="202" t="s">
        <v>125</v>
      </c>
      <c r="E198" s="213" t="s">
        <v>19</v>
      </c>
      <c r="F198" s="214" t="s">
        <v>229</v>
      </c>
      <c r="G198" s="212"/>
      <c r="H198" s="215">
        <v>1992.672</v>
      </c>
      <c r="I198" s="216"/>
      <c r="J198" s="212"/>
      <c r="K198" s="212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125</v>
      </c>
      <c r="AU198" s="221" t="s">
        <v>81</v>
      </c>
      <c r="AV198" s="14" t="s">
        <v>81</v>
      </c>
      <c r="AW198" s="14" t="s">
        <v>33</v>
      </c>
      <c r="AX198" s="14" t="s">
        <v>72</v>
      </c>
      <c r="AY198" s="221" t="s">
        <v>116</v>
      </c>
    </row>
    <row r="199" spans="1:65" s="13" customFormat="1" ht="11.25">
      <c r="B199" s="200"/>
      <c r="C199" s="201"/>
      <c r="D199" s="202" t="s">
        <v>125</v>
      </c>
      <c r="E199" s="203" t="s">
        <v>19</v>
      </c>
      <c r="F199" s="204" t="s">
        <v>230</v>
      </c>
      <c r="G199" s="201"/>
      <c r="H199" s="203" t="s">
        <v>19</v>
      </c>
      <c r="I199" s="205"/>
      <c r="J199" s="201"/>
      <c r="K199" s="201"/>
      <c r="L199" s="206"/>
      <c r="M199" s="207"/>
      <c r="N199" s="208"/>
      <c r="O199" s="208"/>
      <c r="P199" s="208"/>
      <c r="Q199" s="208"/>
      <c r="R199" s="208"/>
      <c r="S199" s="208"/>
      <c r="T199" s="209"/>
      <c r="AT199" s="210" t="s">
        <v>125</v>
      </c>
      <c r="AU199" s="210" t="s">
        <v>81</v>
      </c>
      <c r="AV199" s="13" t="s">
        <v>77</v>
      </c>
      <c r="AW199" s="13" t="s">
        <v>33</v>
      </c>
      <c r="AX199" s="13" t="s">
        <v>72</v>
      </c>
      <c r="AY199" s="210" t="s">
        <v>116</v>
      </c>
    </row>
    <row r="200" spans="1:65" s="14" customFormat="1" ht="11.25">
      <c r="B200" s="211"/>
      <c r="C200" s="212"/>
      <c r="D200" s="202" t="s">
        <v>125</v>
      </c>
      <c r="E200" s="213" t="s">
        <v>19</v>
      </c>
      <c r="F200" s="214" t="s">
        <v>231</v>
      </c>
      <c r="G200" s="212"/>
      <c r="H200" s="215">
        <v>128</v>
      </c>
      <c r="I200" s="216"/>
      <c r="J200" s="212"/>
      <c r="K200" s="212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125</v>
      </c>
      <c r="AU200" s="221" t="s">
        <v>81</v>
      </c>
      <c r="AV200" s="14" t="s">
        <v>81</v>
      </c>
      <c r="AW200" s="14" t="s">
        <v>33</v>
      </c>
      <c r="AX200" s="14" t="s">
        <v>72</v>
      </c>
      <c r="AY200" s="221" t="s">
        <v>116</v>
      </c>
    </row>
    <row r="201" spans="1:65" s="15" customFormat="1" ht="11.25">
      <c r="B201" s="222"/>
      <c r="C201" s="223"/>
      <c r="D201" s="202" t="s">
        <v>125</v>
      </c>
      <c r="E201" s="224" t="s">
        <v>19</v>
      </c>
      <c r="F201" s="225" t="s">
        <v>145</v>
      </c>
      <c r="G201" s="223"/>
      <c r="H201" s="226">
        <v>2120.672</v>
      </c>
      <c r="I201" s="227"/>
      <c r="J201" s="223"/>
      <c r="K201" s="223"/>
      <c r="L201" s="228"/>
      <c r="M201" s="229"/>
      <c r="N201" s="230"/>
      <c r="O201" s="230"/>
      <c r="P201" s="230"/>
      <c r="Q201" s="230"/>
      <c r="R201" s="230"/>
      <c r="S201" s="230"/>
      <c r="T201" s="231"/>
      <c r="AT201" s="232" t="s">
        <v>125</v>
      </c>
      <c r="AU201" s="232" t="s">
        <v>81</v>
      </c>
      <c r="AV201" s="15" t="s">
        <v>123</v>
      </c>
      <c r="AW201" s="15" t="s">
        <v>33</v>
      </c>
      <c r="AX201" s="15" t="s">
        <v>77</v>
      </c>
      <c r="AY201" s="232" t="s">
        <v>116</v>
      </c>
    </row>
    <row r="202" spans="1:65" s="2" customFormat="1" ht="21.75" customHeight="1">
      <c r="A202" s="34"/>
      <c r="B202" s="35"/>
      <c r="C202" s="187" t="s">
        <v>236</v>
      </c>
      <c r="D202" s="187" t="s">
        <v>118</v>
      </c>
      <c r="E202" s="188" t="s">
        <v>237</v>
      </c>
      <c r="F202" s="189" t="s">
        <v>238</v>
      </c>
      <c r="G202" s="190" t="s">
        <v>174</v>
      </c>
      <c r="H202" s="191">
        <v>1099.58</v>
      </c>
      <c r="I202" s="192"/>
      <c r="J202" s="193">
        <f>ROUND(I202*H202,2)</f>
        <v>0</v>
      </c>
      <c r="K202" s="189" t="s">
        <v>122</v>
      </c>
      <c r="L202" s="39"/>
      <c r="M202" s="194" t="s">
        <v>19</v>
      </c>
      <c r="N202" s="195" t="s">
        <v>43</v>
      </c>
      <c r="O202" s="64"/>
      <c r="P202" s="196">
        <f>O202*H202</f>
        <v>0</v>
      </c>
      <c r="Q202" s="196">
        <v>0</v>
      </c>
      <c r="R202" s="196">
        <f>Q202*H202</f>
        <v>0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123</v>
      </c>
      <c r="AT202" s="198" t="s">
        <v>118</v>
      </c>
      <c r="AU202" s="198" t="s">
        <v>81</v>
      </c>
      <c r="AY202" s="17" t="s">
        <v>116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7" t="s">
        <v>77</v>
      </c>
      <c r="BK202" s="199">
        <f>ROUND(I202*H202,2)</f>
        <v>0</v>
      </c>
      <c r="BL202" s="17" t="s">
        <v>123</v>
      </c>
      <c r="BM202" s="198" t="s">
        <v>239</v>
      </c>
    </row>
    <row r="203" spans="1:65" s="13" customFormat="1" ht="11.25">
      <c r="B203" s="200"/>
      <c r="C203" s="201"/>
      <c r="D203" s="202" t="s">
        <v>125</v>
      </c>
      <c r="E203" s="203" t="s">
        <v>19</v>
      </c>
      <c r="F203" s="204" t="s">
        <v>192</v>
      </c>
      <c r="G203" s="201"/>
      <c r="H203" s="203" t="s">
        <v>19</v>
      </c>
      <c r="I203" s="205"/>
      <c r="J203" s="201"/>
      <c r="K203" s="201"/>
      <c r="L203" s="206"/>
      <c r="M203" s="207"/>
      <c r="N203" s="208"/>
      <c r="O203" s="208"/>
      <c r="P203" s="208"/>
      <c r="Q203" s="208"/>
      <c r="R203" s="208"/>
      <c r="S203" s="208"/>
      <c r="T203" s="209"/>
      <c r="AT203" s="210" t="s">
        <v>125</v>
      </c>
      <c r="AU203" s="210" t="s">
        <v>81</v>
      </c>
      <c r="AV203" s="13" t="s">
        <v>77</v>
      </c>
      <c r="AW203" s="13" t="s">
        <v>33</v>
      </c>
      <c r="AX203" s="13" t="s">
        <v>72</v>
      </c>
      <c r="AY203" s="210" t="s">
        <v>116</v>
      </c>
    </row>
    <row r="204" spans="1:65" s="14" customFormat="1" ht="11.25">
      <c r="B204" s="211"/>
      <c r="C204" s="212"/>
      <c r="D204" s="202" t="s">
        <v>125</v>
      </c>
      <c r="E204" s="213" t="s">
        <v>19</v>
      </c>
      <c r="F204" s="214" t="s">
        <v>240</v>
      </c>
      <c r="G204" s="212"/>
      <c r="H204" s="215">
        <v>40</v>
      </c>
      <c r="I204" s="216"/>
      <c r="J204" s="212"/>
      <c r="K204" s="212"/>
      <c r="L204" s="217"/>
      <c r="M204" s="218"/>
      <c r="N204" s="219"/>
      <c r="O204" s="219"/>
      <c r="P204" s="219"/>
      <c r="Q204" s="219"/>
      <c r="R204" s="219"/>
      <c r="S204" s="219"/>
      <c r="T204" s="220"/>
      <c r="AT204" s="221" t="s">
        <v>125</v>
      </c>
      <c r="AU204" s="221" t="s">
        <v>81</v>
      </c>
      <c r="AV204" s="14" t="s">
        <v>81</v>
      </c>
      <c r="AW204" s="14" t="s">
        <v>33</v>
      </c>
      <c r="AX204" s="14" t="s">
        <v>72</v>
      </c>
      <c r="AY204" s="221" t="s">
        <v>116</v>
      </c>
    </row>
    <row r="205" spans="1:65" s="13" customFormat="1" ht="11.25">
      <c r="B205" s="200"/>
      <c r="C205" s="201"/>
      <c r="D205" s="202" t="s">
        <v>125</v>
      </c>
      <c r="E205" s="203" t="s">
        <v>19</v>
      </c>
      <c r="F205" s="204" t="s">
        <v>181</v>
      </c>
      <c r="G205" s="201"/>
      <c r="H205" s="203" t="s">
        <v>19</v>
      </c>
      <c r="I205" s="205"/>
      <c r="J205" s="201"/>
      <c r="K205" s="201"/>
      <c r="L205" s="206"/>
      <c r="M205" s="207"/>
      <c r="N205" s="208"/>
      <c r="O205" s="208"/>
      <c r="P205" s="208"/>
      <c r="Q205" s="208"/>
      <c r="R205" s="208"/>
      <c r="S205" s="208"/>
      <c r="T205" s="209"/>
      <c r="AT205" s="210" t="s">
        <v>125</v>
      </c>
      <c r="AU205" s="210" t="s">
        <v>81</v>
      </c>
      <c r="AV205" s="13" t="s">
        <v>77</v>
      </c>
      <c r="AW205" s="13" t="s">
        <v>33</v>
      </c>
      <c r="AX205" s="13" t="s">
        <v>72</v>
      </c>
      <c r="AY205" s="210" t="s">
        <v>116</v>
      </c>
    </row>
    <row r="206" spans="1:65" s="14" customFormat="1" ht="11.25">
      <c r="B206" s="211"/>
      <c r="C206" s="212"/>
      <c r="D206" s="202" t="s">
        <v>125</v>
      </c>
      <c r="E206" s="213" t="s">
        <v>19</v>
      </c>
      <c r="F206" s="214" t="s">
        <v>241</v>
      </c>
      <c r="G206" s="212"/>
      <c r="H206" s="215">
        <v>949.45</v>
      </c>
      <c r="I206" s="216"/>
      <c r="J206" s="212"/>
      <c r="K206" s="212"/>
      <c r="L206" s="217"/>
      <c r="M206" s="218"/>
      <c r="N206" s="219"/>
      <c r="O206" s="219"/>
      <c r="P206" s="219"/>
      <c r="Q206" s="219"/>
      <c r="R206" s="219"/>
      <c r="S206" s="219"/>
      <c r="T206" s="220"/>
      <c r="AT206" s="221" t="s">
        <v>125</v>
      </c>
      <c r="AU206" s="221" t="s">
        <v>81</v>
      </c>
      <c r="AV206" s="14" t="s">
        <v>81</v>
      </c>
      <c r="AW206" s="14" t="s">
        <v>33</v>
      </c>
      <c r="AX206" s="14" t="s">
        <v>72</v>
      </c>
      <c r="AY206" s="221" t="s">
        <v>116</v>
      </c>
    </row>
    <row r="207" spans="1:65" s="13" customFormat="1" ht="11.25">
      <c r="B207" s="200"/>
      <c r="C207" s="201"/>
      <c r="D207" s="202" t="s">
        <v>125</v>
      </c>
      <c r="E207" s="203" t="s">
        <v>19</v>
      </c>
      <c r="F207" s="204" t="s">
        <v>183</v>
      </c>
      <c r="G207" s="201"/>
      <c r="H207" s="203" t="s">
        <v>19</v>
      </c>
      <c r="I207" s="205"/>
      <c r="J207" s="201"/>
      <c r="K207" s="201"/>
      <c r="L207" s="206"/>
      <c r="M207" s="207"/>
      <c r="N207" s="208"/>
      <c r="O207" s="208"/>
      <c r="P207" s="208"/>
      <c r="Q207" s="208"/>
      <c r="R207" s="208"/>
      <c r="S207" s="208"/>
      <c r="T207" s="209"/>
      <c r="AT207" s="210" t="s">
        <v>125</v>
      </c>
      <c r="AU207" s="210" t="s">
        <v>81</v>
      </c>
      <c r="AV207" s="13" t="s">
        <v>77</v>
      </c>
      <c r="AW207" s="13" t="s">
        <v>33</v>
      </c>
      <c r="AX207" s="13" t="s">
        <v>72</v>
      </c>
      <c r="AY207" s="210" t="s">
        <v>116</v>
      </c>
    </row>
    <row r="208" spans="1:65" s="14" customFormat="1" ht="11.25">
      <c r="B208" s="211"/>
      <c r="C208" s="212"/>
      <c r="D208" s="202" t="s">
        <v>125</v>
      </c>
      <c r="E208" s="213" t="s">
        <v>19</v>
      </c>
      <c r="F208" s="214" t="s">
        <v>242</v>
      </c>
      <c r="G208" s="212"/>
      <c r="H208" s="215">
        <v>110.13</v>
      </c>
      <c r="I208" s="216"/>
      <c r="J208" s="212"/>
      <c r="K208" s="212"/>
      <c r="L208" s="217"/>
      <c r="M208" s="218"/>
      <c r="N208" s="219"/>
      <c r="O208" s="219"/>
      <c r="P208" s="219"/>
      <c r="Q208" s="219"/>
      <c r="R208" s="219"/>
      <c r="S208" s="219"/>
      <c r="T208" s="220"/>
      <c r="AT208" s="221" t="s">
        <v>125</v>
      </c>
      <c r="AU208" s="221" t="s">
        <v>81</v>
      </c>
      <c r="AV208" s="14" t="s">
        <v>81</v>
      </c>
      <c r="AW208" s="14" t="s">
        <v>33</v>
      </c>
      <c r="AX208" s="14" t="s">
        <v>72</v>
      </c>
      <c r="AY208" s="221" t="s">
        <v>116</v>
      </c>
    </row>
    <row r="209" spans="1:65" s="15" customFormat="1" ht="11.25">
      <c r="B209" s="222"/>
      <c r="C209" s="223"/>
      <c r="D209" s="202" t="s">
        <v>125</v>
      </c>
      <c r="E209" s="224" t="s">
        <v>19</v>
      </c>
      <c r="F209" s="225" t="s">
        <v>145</v>
      </c>
      <c r="G209" s="223"/>
      <c r="H209" s="226">
        <v>1099.58</v>
      </c>
      <c r="I209" s="227"/>
      <c r="J209" s="223"/>
      <c r="K209" s="223"/>
      <c r="L209" s="228"/>
      <c r="M209" s="229"/>
      <c r="N209" s="230"/>
      <c r="O209" s="230"/>
      <c r="P209" s="230"/>
      <c r="Q209" s="230"/>
      <c r="R209" s="230"/>
      <c r="S209" s="230"/>
      <c r="T209" s="231"/>
      <c r="AT209" s="232" t="s">
        <v>125</v>
      </c>
      <c r="AU209" s="232" t="s">
        <v>81</v>
      </c>
      <c r="AV209" s="15" t="s">
        <v>123</v>
      </c>
      <c r="AW209" s="15" t="s">
        <v>33</v>
      </c>
      <c r="AX209" s="15" t="s">
        <v>77</v>
      </c>
      <c r="AY209" s="232" t="s">
        <v>116</v>
      </c>
    </row>
    <row r="210" spans="1:65" s="2" customFormat="1" ht="21.75" customHeight="1">
      <c r="A210" s="34"/>
      <c r="B210" s="35"/>
      <c r="C210" s="187" t="s">
        <v>243</v>
      </c>
      <c r="D210" s="187" t="s">
        <v>118</v>
      </c>
      <c r="E210" s="188" t="s">
        <v>244</v>
      </c>
      <c r="F210" s="189" t="s">
        <v>245</v>
      </c>
      <c r="G210" s="190" t="s">
        <v>174</v>
      </c>
      <c r="H210" s="191">
        <v>9.68</v>
      </c>
      <c r="I210" s="192"/>
      <c r="J210" s="193">
        <f>ROUND(I210*H210,2)</f>
        <v>0</v>
      </c>
      <c r="K210" s="189" t="s">
        <v>122</v>
      </c>
      <c r="L210" s="39"/>
      <c r="M210" s="194" t="s">
        <v>19</v>
      </c>
      <c r="N210" s="195" t="s">
        <v>43</v>
      </c>
      <c r="O210" s="64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8" t="s">
        <v>123</v>
      </c>
      <c r="AT210" s="198" t="s">
        <v>118</v>
      </c>
      <c r="AU210" s="198" t="s">
        <v>81</v>
      </c>
      <c r="AY210" s="17" t="s">
        <v>116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7" t="s">
        <v>77</v>
      </c>
      <c r="BK210" s="199">
        <f>ROUND(I210*H210,2)</f>
        <v>0</v>
      </c>
      <c r="BL210" s="17" t="s">
        <v>123</v>
      </c>
      <c r="BM210" s="198" t="s">
        <v>246</v>
      </c>
    </row>
    <row r="211" spans="1:65" s="13" customFormat="1" ht="11.25">
      <c r="B211" s="200"/>
      <c r="C211" s="201"/>
      <c r="D211" s="202" t="s">
        <v>125</v>
      </c>
      <c r="E211" s="203" t="s">
        <v>19</v>
      </c>
      <c r="F211" s="204" t="s">
        <v>131</v>
      </c>
      <c r="G211" s="201"/>
      <c r="H211" s="203" t="s">
        <v>19</v>
      </c>
      <c r="I211" s="205"/>
      <c r="J211" s="201"/>
      <c r="K211" s="201"/>
      <c r="L211" s="206"/>
      <c r="M211" s="207"/>
      <c r="N211" s="208"/>
      <c r="O211" s="208"/>
      <c r="P211" s="208"/>
      <c r="Q211" s="208"/>
      <c r="R211" s="208"/>
      <c r="S211" s="208"/>
      <c r="T211" s="209"/>
      <c r="AT211" s="210" t="s">
        <v>125</v>
      </c>
      <c r="AU211" s="210" t="s">
        <v>81</v>
      </c>
      <c r="AV211" s="13" t="s">
        <v>77</v>
      </c>
      <c r="AW211" s="13" t="s">
        <v>33</v>
      </c>
      <c r="AX211" s="13" t="s">
        <v>72</v>
      </c>
      <c r="AY211" s="210" t="s">
        <v>116</v>
      </c>
    </row>
    <row r="212" spans="1:65" s="14" customFormat="1" ht="11.25">
      <c r="B212" s="211"/>
      <c r="C212" s="212"/>
      <c r="D212" s="202" t="s">
        <v>125</v>
      </c>
      <c r="E212" s="213" t="s">
        <v>19</v>
      </c>
      <c r="F212" s="214" t="s">
        <v>247</v>
      </c>
      <c r="G212" s="212"/>
      <c r="H212" s="215">
        <v>9.68</v>
      </c>
      <c r="I212" s="216"/>
      <c r="J212" s="212"/>
      <c r="K212" s="212"/>
      <c r="L212" s="217"/>
      <c r="M212" s="218"/>
      <c r="N212" s="219"/>
      <c r="O212" s="219"/>
      <c r="P212" s="219"/>
      <c r="Q212" s="219"/>
      <c r="R212" s="219"/>
      <c r="S212" s="219"/>
      <c r="T212" s="220"/>
      <c r="AT212" s="221" t="s">
        <v>125</v>
      </c>
      <c r="AU212" s="221" t="s">
        <v>81</v>
      </c>
      <c r="AV212" s="14" t="s">
        <v>81</v>
      </c>
      <c r="AW212" s="14" t="s">
        <v>33</v>
      </c>
      <c r="AX212" s="14" t="s">
        <v>77</v>
      </c>
      <c r="AY212" s="221" t="s">
        <v>116</v>
      </c>
    </row>
    <row r="213" spans="1:65" s="2" customFormat="1" ht="21.75" customHeight="1">
      <c r="A213" s="34"/>
      <c r="B213" s="35"/>
      <c r="C213" s="187" t="s">
        <v>7</v>
      </c>
      <c r="D213" s="187" t="s">
        <v>118</v>
      </c>
      <c r="E213" s="188" t="s">
        <v>248</v>
      </c>
      <c r="F213" s="189" t="s">
        <v>249</v>
      </c>
      <c r="G213" s="190" t="s">
        <v>174</v>
      </c>
      <c r="H213" s="191">
        <v>1382.45</v>
      </c>
      <c r="I213" s="192"/>
      <c r="J213" s="193">
        <f>ROUND(I213*H213,2)</f>
        <v>0</v>
      </c>
      <c r="K213" s="189" t="s">
        <v>122</v>
      </c>
      <c r="L213" s="39"/>
      <c r="M213" s="194" t="s">
        <v>19</v>
      </c>
      <c r="N213" s="195" t="s">
        <v>43</v>
      </c>
      <c r="O213" s="64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8" t="s">
        <v>123</v>
      </c>
      <c r="AT213" s="198" t="s">
        <v>118</v>
      </c>
      <c r="AU213" s="198" t="s">
        <v>81</v>
      </c>
      <c r="AY213" s="17" t="s">
        <v>116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7" t="s">
        <v>77</v>
      </c>
      <c r="BK213" s="199">
        <f>ROUND(I213*H213,2)</f>
        <v>0</v>
      </c>
      <c r="BL213" s="17" t="s">
        <v>123</v>
      </c>
      <c r="BM213" s="198" t="s">
        <v>250</v>
      </c>
    </row>
    <row r="214" spans="1:65" s="13" customFormat="1" ht="11.25">
      <c r="B214" s="200"/>
      <c r="C214" s="201"/>
      <c r="D214" s="202" t="s">
        <v>125</v>
      </c>
      <c r="E214" s="203" t="s">
        <v>19</v>
      </c>
      <c r="F214" s="204" t="s">
        <v>251</v>
      </c>
      <c r="G214" s="201"/>
      <c r="H214" s="203" t="s">
        <v>19</v>
      </c>
      <c r="I214" s="205"/>
      <c r="J214" s="201"/>
      <c r="K214" s="201"/>
      <c r="L214" s="206"/>
      <c r="M214" s="207"/>
      <c r="N214" s="208"/>
      <c r="O214" s="208"/>
      <c r="P214" s="208"/>
      <c r="Q214" s="208"/>
      <c r="R214" s="208"/>
      <c r="S214" s="208"/>
      <c r="T214" s="209"/>
      <c r="AT214" s="210" t="s">
        <v>125</v>
      </c>
      <c r="AU214" s="210" t="s">
        <v>81</v>
      </c>
      <c r="AV214" s="13" t="s">
        <v>77</v>
      </c>
      <c r="AW214" s="13" t="s">
        <v>33</v>
      </c>
      <c r="AX214" s="13" t="s">
        <v>72</v>
      </c>
      <c r="AY214" s="210" t="s">
        <v>116</v>
      </c>
    </row>
    <row r="215" spans="1:65" s="13" customFormat="1" ht="11.25">
      <c r="B215" s="200"/>
      <c r="C215" s="201"/>
      <c r="D215" s="202" t="s">
        <v>125</v>
      </c>
      <c r="E215" s="203" t="s">
        <v>19</v>
      </c>
      <c r="F215" s="204" t="s">
        <v>192</v>
      </c>
      <c r="G215" s="201"/>
      <c r="H215" s="203" t="s">
        <v>19</v>
      </c>
      <c r="I215" s="205"/>
      <c r="J215" s="201"/>
      <c r="K215" s="201"/>
      <c r="L215" s="206"/>
      <c r="M215" s="207"/>
      <c r="N215" s="208"/>
      <c r="O215" s="208"/>
      <c r="P215" s="208"/>
      <c r="Q215" s="208"/>
      <c r="R215" s="208"/>
      <c r="S215" s="208"/>
      <c r="T215" s="209"/>
      <c r="AT215" s="210" t="s">
        <v>125</v>
      </c>
      <c r="AU215" s="210" t="s">
        <v>81</v>
      </c>
      <c r="AV215" s="13" t="s">
        <v>77</v>
      </c>
      <c r="AW215" s="13" t="s">
        <v>33</v>
      </c>
      <c r="AX215" s="13" t="s">
        <v>72</v>
      </c>
      <c r="AY215" s="210" t="s">
        <v>116</v>
      </c>
    </row>
    <row r="216" spans="1:65" s="14" customFormat="1" ht="11.25">
      <c r="B216" s="211"/>
      <c r="C216" s="212"/>
      <c r="D216" s="202" t="s">
        <v>125</v>
      </c>
      <c r="E216" s="213" t="s">
        <v>19</v>
      </c>
      <c r="F216" s="214" t="s">
        <v>240</v>
      </c>
      <c r="G216" s="212"/>
      <c r="H216" s="215">
        <v>40</v>
      </c>
      <c r="I216" s="216"/>
      <c r="J216" s="212"/>
      <c r="K216" s="212"/>
      <c r="L216" s="217"/>
      <c r="M216" s="218"/>
      <c r="N216" s="219"/>
      <c r="O216" s="219"/>
      <c r="P216" s="219"/>
      <c r="Q216" s="219"/>
      <c r="R216" s="219"/>
      <c r="S216" s="219"/>
      <c r="T216" s="220"/>
      <c r="AT216" s="221" t="s">
        <v>125</v>
      </c>
      <c r="AU216" s="221" t="s">
        <v>81</v>
      </c>
      <c r="AV216" s="14" t="s">
        <v>81</v>
      </c>
      <c r="AW216" s="14" t="s">
        <v>33</v>
      </c>
      <c r="AX216" s="14" t="s">
        <v>72</v>
      </c>
      <c r="AY216" s="221" t="s">
        <v>116</v>
      </c>
    </row>
    <row r="217" spans="1:65" s="13" customFormat="1" ht="11.25">
      <c r="B217" s="200"/>
      <c r="C217" s="201"/>
      <c r="D217" s="202" t="s">
        <v>125</v>
      </c>
      <c r="E217" s="203" t="s">
        <v>19</v>
      </c>
      <c r="F217" s="204" t="s">
        <v>194</v>
      </c>
      <c r="G217" s="201"/>
      <c r="H217" s="203" t="s">
        <v>19</v>
      </c>
      <c r="I217" s="205"/>
      <c r="J217" s="201"/>
      <c r="K217" s="201"/>
      <c r="L217" s="206"/>
      <c r="M217" s="207"/>
      <c r="N217" s="208"/>
      <c r="O217" s="208"/>
      <c r="P217" s="208"/>
      <c r="Q217" s="208"/>
      <c r="R217" s="208"/>
      <c r="S217" s="208"/>
      <c r="T217" s="209"/>
      <c r="AT217" s="210" t="s">
        <v>125</v>
      </c>
      <c r="AU217" s="210" t="s">
        <v>81</v>
      </c>
      <c r="AV217" s="13" t="s">
        <v>77</v>
      </c>
      <c r="AW217" s="13" t="s">
        <v>33</v>
      </c>
      <c r="AX217" s="13" t="s">
        <v>72</v>
      </c>
      <c r="AY217" s="210" t="s">
        <v>116</v>
      </c>
    </row>
    <row r="218" spans="1:65" s="14" customFormat="1" ht="11.25">
      <c r="B218" s="211"/>
      <c r="C218" s="212"/>
      <c r="D218" s="202" t="s">
        <v>125</v>
      </c>
      <c r="E218" s="213" t="s">
        <v>19</v>
      </c>
      <c r="F218" s="214" t="s">
        <v>252</v>
      </c>
      <c r="G218" s="212"/>
      <c r="H218" s="215">
        <v>0.28000000000000003</v>
      </c>
      <c r="I218" s="216"/>
      <c r="J218" s="212"/>
      <c r="K218" s="212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125</v>
      </c>
      <c r="AU218" s="221" t="s">
        <v>81</v>
      </c>
      <c r="AV218" s="14" t="s">
        <v>81</v>
      </c>
      <c r="AW218" s="14" t="s">
        <v>33</v>
      </c>
      <c r="AX218" s="14" t="s">
        <v>72</v>
      </c>
      <c r="AY218" s="221" t="s">
        <v>116</v>
      </c>
    </row>
    <row r="219" spans="1:65" s="13" customFormat="1" ht="11.25">
      <c r="B219" s="200"/>
      <c r="C219" s="201"/>
      <c r="D219" s="202" t="s">
        <v>125</v>
      </c>
      <c r="E219" s="203" t="s">
        <v>19</v>
      </c>
      <c r="F219" s="204" t="s">
        <v>181</v>
      </c>
      <c r="G219" s="201"/>
      <c r="H219" s="203" t="s">
        <v>19</v>
      </c>
      <c r="I219" s="205"/>
      <c r="J219" s="201"/>
      <c r="K219" s="201"/>
      <c r="L219" s="206"/>
      <c r="M219" s="207"/>
      <c r="N219" s="208"/>
      <c r="O219" s="208"/>
      <c r="P219" s="208"/>
      <c r="Q219" s="208"/>
      <c r="R219" s="208"/>
      <c r="S219" s="208"/>
      <c r="T219" s="209"/>
      <c r="AT219" s="210" t="s">
        <v>125</v>
      </c>
      <c r="AU219" s="210" t="s">
        <v>81</v>
      </c>
      <c r="AV219" s="13" t="s">
        <v>77</v>
      </c>
      <c r="AW219" s="13" t="s">
        <v>33</v>
      </c>
      <c r="AX219" s="13" t="s">
        <v>72</v>
      </c>
      <c r="AY219" s="210" t="s">
        <v>116</v>
      </c>
    </row>
    <row r="220" spans="1:65" s="14" customFormat="1" ht="11.25">
      <c r="B220" s="211"/>
      <c r="C220" s="212"/>
      <c r="D220" s="202" t="s">
        <v>125</v>
      </c>
      <c r="E220" s="213" t="s">
        <v>19</v>
      </c>
      <c r="F220" s="214" t="s">
        <v>241</v>
      </c>
      <c r="G220" s="212"/>
      <c r="H220" s="215">
        <v>949.45</v>
      </c>
      <c r="I220" s="216"/>
      <c r="J220" s="212"/>
      <c r="K220" s="212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125</v>
      </c>
      <c r="AU220" s="221" t="s">
        <v>81</v>
      </c>
      <c r="AV220" s="14" t="s">
        <v>81</v>
      </c>
      <c r="AW220" s="14" t="s">
        <v>33</v>
      </c>
      <c r="AX220" s="14" t="s">
        <v>72</v>
      </c>
      <c r="AY220" s="221" t="s">
        <v>116</v>
      </c>
    </row>
    <row r="221" spans="1:65" s="13" customFormat="1" ht="11.25">
      <c r="B221" s="200"/>
      <c r="C221" s="201"/>
      <c r="D221" s="202" t="s">
        <v>125</v>
      </c>
      <c r="E221" s="203" t="s">
        <v>19</v>
      </c>
      <c r="F221" s="204" t="s">
        <v>183</v>
      </c>
      <c r="G221" s="201"/>
      <c r="H221" s="203" t="s">
        <v>19</v>
      </c>
      <c r="I221" s="205"/>
      <c r="J221" s="201"/>
      <c r="K221" s="201"/>
      <c r="L221" s="206"/>
      <c r="M221" s="207"/>
      <c r="N221" s="208"/>
      <c r="O221" s="208"/>
      <c r="P221" s="208"/>
      <c r="Q221" s="208"/>
      <c r="R221" s="208"/>
      <c r="S221" s="208"/>
      <c r="T221" s="209"/>
      <c r="AT221" s="210" t="s">
        <v>125</v>
      </c>
      <c r="AU221" s="210" t="s">
        <v>81</v>
      </c>
      <c r="AV221" s="13" t="s">
        <v>77</v>
      </c>
      <c r="AW221" s="13" t="s">
        <v>33</v>
      </c>
      <c r="AX221" s="13" t="s">
        <v>72</v>
      </c>
      <c r="AY221" s="210" t="s">
        <v>116</v>
      </c>
    </row>
    <row r="222" spans="1:65" s="14" customFormat="1" ht="11.25">
      <c r="B222" s="211"/>
      <c r="C222" s="212"/>
      <c r="D222" s="202" t="s">
        <v>125</v>
      </c>
      <c r="E222" s="213" t="s">
        <v>19</v>
      </c>
      <c r="F222" s="214" t="s">
        <v>242</v>
      </c>
      <c r="G222" s="212"/>
      <c r="H222" s="215">
        <v>110.13</v>
      </c>
      <c r="I222" s="216"/>
      <c r="J222" s="212"/>
      <c r="K222" s="212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125</v>
      </c>
      <c r="AU222" s="221" t="s">
        <v>81</v>
      </c>
      <c r="AV222" s="14" t="s">
        <v>81</v>
      </c>
      <c r="AW222" s="14" t="s">
        <v>33</v>
      </c>
      <c r="AX222" s="14" t="s">
        <v>72</v>
      </c>
      <c r="AY222" s="221" t="s">
        <v>116</v>
      </c>
    </row>
    <row r="223" spans="1:65" s="13" customFormat="1" ht="11.25">
      <c r="B223" s="200"/>
      <c r="C223" s="201"/>
      <c r="D223" s="202" t="s">
        <v>125</v>
      </c>
      <c r="E223" s="203" t="s">
        <v>19</v>
      </c>
      <c r="F223" s="204" t="s">
        <v>253</v>
      </c>
      <c r="G223" s="201"/>
      <c r="H223" s="203" t="s">
        <v>19</v>
      </c>
      <c r="I223" s="205"/>
      <c r="J223" s="201"/>
      <c r="K223" s="201"/>
      <c r="L223" s="206"/>
      <c r="M223" s="207"/>
      <c r="N223" s="208"/>
      <c r="O223" s="208"/>
      <c r="P223" s="208"/>
      <c r="Q223" s="208"/>
      <c r="R223" s="208"/>
      <c r="S223" s="208"/>
      <c r="T223" s="209"/>
      <c r="AT223" s="210" t="s">
        <v>125</v>
      </c>
      <c r="AU223" s="210" t="s">
        <v>81</v>
      </c>
      <c r="AV223" s="13" t="s">
        <v>77</v>
      </c>
      <c r="AW223" s="13" t="s">
        <v>33</v>
      </c>
      <c r="AX223" s="13" t="s">
        <v>72</v>
      </c>
      <c r="AY223" s="210" t="s">
        <v>116</v>
      </c>
    </row>
    <row r="224" spans="1:65" s="13" customFormat="1" ht="11.25">
      <c r="B224" s="200"/>
      <c r="C224" s="201"/>
      <c r="D224" s="202" t="s">
        <v>125</v>
      </c>
      <c r="E224" s="203" t="s">
        <v>19</v>
      </c>
      <c r="F224" s="204" t="s">
        <v>181</v>
      </c>
      <c r="G224" s="201"/>
      <c r="H224" s="203" t="s">
        <v>19</v>
      </c>
      <c r="I224" s="205"/>
      <c r="J224" s="201"/>
      <c r="K224" s="201"/>
      <c r="L224" s="206"/>
      <c r="M224" s="207"/>
      <c r="N224" s="208"/>
      <c r="O224" s="208"/>
      <c r="P224" s="208"/>
      <c r="Q224" s="208"/>
      <c r="R224" s="208"/>
      <c r="S224" s="208"/>
      <c r="T224" s="209"/>
      <c r="AT224" s="210" t="s">
        <v>125</v>
      </c>
      <c r="AU224" s="210" t="s">
        <v>81</v>
      </c>
      <c r="AV224" s="13" t="s">
        <v>77</v>
      </c>
      <c r="AW224" s="13" t="s">
        <v>33</v>
      </c>
      <c r="AX224" s="13" t="s">
        <v>72</v>
      </c>
      <c r="AY224" s="210" t="s">
        <v>116</v>
      </c>
    </row>
    <row r="225" spans="1:65" s="14" customFormat="1" ht="11.25">
      <c r="B225" s="211"/>
      <c r="C225" s="212"/>
      <c r="D225" s="202" t="s">
        <v>125</v>
      </c>
      <c r="E225" s="213" t="s">
        <v>19</v>
      </c>
      <c r="F225" s="214" t="s">
        <v>254</v>
      </c>
      <c r="G225" s="212"/>
      <c r="H225" s="215">
        <v>249.44</v>
      </c>
      <c r="I225" s="216"/>
      <c r="J225" s="212"/>
      <c r="K225" s="212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125</v>
      </c>
      <c r="AU225" s="221" t="s">
        <v>81</v>
      </c>
      <c r="AV225" s="14" t="s">
        <v>81</v>
      </c>
      <c r="AW225" s="14" t="s">
        <v>33</v>
      </c>
      <c r="AX225" s="14" t="s">
        <v>72</v>
      </c>
      <c r="AY225" s="221" t="s">
        <v>116</v>
      </c>
    </row>
    <row r="226" spans="1:65" s="13" customFormat="1" ht="11.25">
      <c r="B226" s="200"/>
      <c r="C226" s="201"/>
      <c r="D226" s="202" t="s">
        <v>125</v>
      </c>
      <c r="E226" s="203" t="s">
        <v>19</v>
      </c>
      <c r="F226" s="204" t="s">
        <v>183</v>
      </c>
      <c r="G226" s="201"/>
      <c r="H226" s="203" t="s">
        <v>19</v>
      </c>
      <c r="I226" s="205"/>
      <c r="J226" s="201"/>
      <c r="K226" s="201"/>
      <c r="L226" s="206"/>
      <c r="M226" s="207"/>
      <c r="N226" s="208"/>
      <c r="O226" s="208"/>
      <c r="P226" s="208"/>
      <c r="Q226" s="208"/>
      <c r="R226" s="208"/>
      <c r="S226" s="208"/>
      <c r="T226" s="209"/>
      <c r="AT226" s="210" t="s">
        <v>125</v>
      </c>
      <c r="AU226" s="210" t="s">
        <v>81</v>
      </c>
      <c r="AV226" s="13" t="s">
        <v>77</v>
      </c>
      <c r="AW226" s="13" t="s">
        <v>33</v>
      </c>
      <c r="AX226" s="13" t="s">
        <v>72</v>
      </c>
      <c r="AY226" s="210" t="s">
        <v>116</v>
      </c>
    </row>
    <row r="227" spans="1:65" s="14" customFormat="1" ht="11.25">
      <c r="B227" s="211"/>
      <c r="C227" s="212"/>
      <c r="D227" s="202" t="s">
        <v>125</v>
      </c>
      <c r="E227" s="213" t="s">
        <v>19</v>
      </c>
      <c r="F227" s="214" t="s">
        <v>255</v>
      </c>
      <c r="G227" s="212"/>
      <c r="H227" s="215">
        <v>33.15</v>
      </c>
      <c r="I227" s="216"/>
      <c r="J227" s="212"/>
      <c r="K227" s="212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125</v>
      </c>
      <c r="AU227" s="221" t="s">
        <v>81</v>
      </c>
      <c r="AV227" s="14" t="s">
        <v>81</v>
      </c>
      <c r="AW227" s="14" t="s">
        <v>33</v>
      </c>
      <c r="AX227" s="14" t="s">
        <v>72</v>
      </c>
      <c r="AY227" s="221" t="s">
        <v>116</v>
      </c>
    </row>
    <row r="228" spans="1:65" s="15" customFormat="1" ht="11.25">
      <c r="B228" s="222"/>
      <c r="C228" s="223"/>
      <c r="D228" s="202" t="s">
        <v>125</v>
      </c>
      <c r="E228" s="224" t="s">
        <v>19</v>
      </c>
      <c r="F228" s="225" t="s">
        <v>145</v>
      </c>
      <c r="G228" s="223"/>
      <c r="H228" s="226">
        <v>1382.45</v>
      </c>
      <c r="I228" s="227"/>
      <c r="J228" s="223"/>
      <c r="K228" s="223"/>
      <c r="L228" s="228"/>
      <c r="M228" s="229"/>
      <c r="N228" s="230"/>
      <c r="O228" s="230"/>
      <c r="P228" s="230"/>
      <c r="Q228" s="230"/>
      <c r="R228" s="230"/>
      <c r="S228" s="230"/>
      <c r="T228" s="231"/>
      <c r="AT228" s="232" t="s">
        <v>125</v>
      </c>
      <c r="AU228" s="232" t="s">
        <v>81</v>
      </c>
      <c r="AV228" s="15" t="s">
        <v>123</v>
      </c>
      <c r="AW228" s="15" t="s">
        <v>33</v>
      </c>
      <c r="AX228" s="15" t="s">
        <v>77</v>
      </c>
      <c r="AY228" s="232" t="s">
        <v>116</v>
      </c>
    </row>
    <row r="229" spans="1:65" s="2" customFormat="1" ht="21.75" customHeight="1">
      <c r="A229" s="34"/>
      <c r="B229" s="35"/>
      <c r="C229" s="187" t="s">
        <v>256</v>
      </c>
      <c r="D229" s="187" t="s">
        <v>118</v>
      </c>
      <c r="E229" s="188" t="s">
        <v>257</v>
      </c>
      <c r="F229" s="189" t="s">
        <v>258</v>
      </c>
      <c r="G229" s="190" t="s">
        <v>174</v>
      </c>
      <c r="H229" s="191">
        <v>807.07</v>
      </c>
      <c r="I229" s="192"/>
      <c r="J229" s="193">
        <f>ROUND(I229*H229,2)</f>
        <v>0</v>
      </c>
      <c r="K229" s="189" t="s">
        <v>122</v>
      </c>
      <c r="L229" s="39"/>
      <c r="M229" s="194" t="s">
        <v>19</v>
      </c>
      <c r="N229" s="195" t="s">
        <v>43</v>
      </c>
      <c r="O229" s="64"/>
      <c r="P229" s="196">
        <f>O229*H229</f>
        <v>0</v>
      </c>
      <c r="Q229" s="196">
        <v>0</v>
      </c>
      <c r="R229" s="196">
        <f>Q229*H229</f>
        <v>0</v>
      </c>
      <c r="S229" s="196">
        <v>0</v>
      </c>
      <c r="T229" s="197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8" t="s">
        <v>123</v>
      </c>
      <c r="AT229" s="198" t="s">
        <v>118</v>
      </c>
      <c r="AU229" s="198" t="s">
        <v>81</v>
      </c>
      <c r="AY229" s="17" t="s">
        <v>116</v>
      </c>
      <c r="BE229" s="199">
        <f>IF(N229="základní",J229,0)</f>
        <v>0</v>
      </c>
      <c r="BF229" s="199">
        <f>IF(N229="snížená",J229,0)</f>
        <v>0</v>
      </c>
      <c r="BG229" s="199">
        <f>IF(N229="zákl. přenesená",J229,0)</f>
        <v>0</v>
      </c>
      <c r="BH229" s="199">
        <f>IF(N229="sníž. přenesená",J229,0)</f>
        <v>0</v>
      </c>
      <c r="BI229" s="199">
        <f>IF(N229="nulová",J229,0)</f>
        <v>0</v>
      </c>
      <c r="BJ229" s="17" t="s">
        <v>77</v>
      </c>
      <c r="BK229" s="199">
        <f>ROUND(I229*H229,2)</f>
        <v>0</v>
      </c>
      <c r="BL229" s="17" t="s">
        <v>123</v>
      </c>
      <c r="BM229" s="198" t="s">
        <v>259</v>
      </c>
    </row>
    <row r="230" spans="1:65" s="13" customFormat="1" ht="11.25">
      <c r="B230" s="200"/>
      <c r="C230" s="201"/>
      <c r="D230" s="202" t="s">
        <v>125</v>
      </c>
      <c r="E230" s="203" t="s">
        <v>19</v>
      </c>
      <c r="F230" s="204" t="s">
        <v>260</v>
      </c>
      <c r="G230" s="201"/>
      <c r="H230" s="203" t="s">
        <v>19</v>
      </c>
      <c r="I230" s="205"/>
      <c r="J230" s="201"/>
      <c r="K230" s="201"/>
      <c r="L230" s="206"/>
      <c r="M230" s="207"/>
      <c r="N230" s="208"/>
      <c r="O230" s="208"/>
      <c r="P230" s="208"/>
      <c r="Q230" s="208"/>
      <c r="R230" s="208"/>
      <c r="S230" s="208"/>
      <c r="T230" s="209"/>
      <c r="AT230" s="210" t="s">
        <v>125</v>
      </c>
      <c r="AU230" s="210" t="s">
        <v>81</v>
      </c>
      <c r="AV230" s="13" t="s">
        <v>77</v>
      </c>
      <c r="AW230" s="13" t="s">
        <v>33</v>
      </c>
      <c r="AX230" s="13" t="s">
        <v>72</v>
      </c>
      <c r="AY230" s="210" t="s">
        <v>116</v>
      </c>
    </row>
    <row r="231" spans="1:65" s="13" customFormat="1" ht="11.25">
      <c r="B231" s="200"/>
      <c r="C231" s="201"/>
      <c r="D231" s="202" t="s">
        <v>125</v>
      </c>
      <c r="E231" s="203" t="s">
        <v>19</v>
      </c>
      <c r="F231" s="204" t="s">
        <v>192</v>
      </c>
      <c r="G231" s="201"/>
      <c r="H231" s="203" t="s">
        <v>19</v>
      </c>
      <c r="I231" s="205"/>
      <c r="J231" s="201"/>
      <c r="K231" s="201"/>
      <c r="L231" s="206"/>
      <c r="M231" s="207"/>
      <c r="N231" s="208"/>
      <c r="O231" s="208"/>
      <c r="P231" s="208"/>
      <c r="Q231" s="208"/>
      <c r="R231" s="208"/>
      <c r="S231" s="208"/>
      <c r="T231" s="209"/>
      <c r="AT231" s="210" t="s">
        <v>125</v>
      </c>
      <c r="AU231" s="210" t="s">
        <v>81</v>
      </c>
      <c r="AV231" s="13" t="s">
        <v>77</v>
      </c>
      <c r="AW231" s="13" t="s">
        <v>33</v>
      </c>
      <c r="AX231" s="13" t="s">
        <v>72</v>
      </c>
      <c r="AY231" s="210" t="s">
        <v>116</v>
      </c>
    </row>
    <row r="232" spans="1:65" s="14" customFormat="1" ht="11.25">
      <c r="B232" s="211"/>
      <c r="C232" s="212"/>
      <c r="D232" s="202" t="s">
        <v>125</v>
      </c>
      <c r="E232" s="213" t="s">
        <v>19</v>
      </c>
      <c r="F232" s="214" t="s">
        <v>240</v>
      </c>
      <c r="G232" s="212"/>
      <c r="H232" s="215">
        <v>40</v>
      </c>
      <c r="I232" s="216"/>
      <c r="J232" s="212"/>
      <c r="K232" s="212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125</v>
      </c>
      <c r="AU232" s="221" t="s">
        <v>81</v>
      </c>
      <c r="AV232" s="14" t="s">
        <v>81</v>
      </c>
      <c r="AW232" s="14" t="s">
        <v>33</v>
      </c>
      <c r="AX232" s="14" t="s">
        <v>72</v>
      </c>
      <c r="AY232" s="221" t="s">
        <v>116</v>
      </c>
    </row>
    <row r="233" spans="1:65" s="13" customFormat="1" ht="11.25">
      <c r="B233" s="200"/>
      <c r="C233" s="201"/>
      <c r="D233" s="202" t="s">
        <v>125</v>
      </c>
      <c r="E233" s="203" t="s">
        <v>19</v>
      </c>
      <c r="F233" s="204" t="s">
        <v>194</v>
      </c>
      <c r="G233" s="201"/>
      <c r="H233" s="203" t="s">
        <v>19</v>
      </c>
      <c r="I233" s="205"/>
      <c r="J233" s="201"/>
      <c r="K233" s="201"/>
      <c r="L233" s="206"/>
      <c r="M233" s="207"/>
      <c r="N233" s="208"/>
      <c r="O233" s="208"/>
      <c r="P233" s="208"/>
      <c r="Q233" s="208"/>
      <c r="R233" s="208"/>
      <c r="S233" s="208"/>
      <c r="T233" s="209"/>
      <c r="AT233" s="210" t="s">
        <v>125</v>
      </c>
      <c r="AU233" s="210" t="s">
        <v>81</v>
      </c>
      <c r="AV233" s="13" t="s">
        <v>77</v>
      </c>
      <c r="AW233" s="13" t="s">
        <v>33</v>
      </c>
      <c r="AX233" s="13" t="s">
        <v>72</v>
      </c>
      <c r="AY233" s="210" t="s">
        <v>116</v>
      </c>
    </row>
    <row r="234" spans="1:65" s="14" customFormat="1" ht="11.25">
      <c r="B234" s="211"/>
      <c r="C234" s="212"/>
      <c r="D234" s="202" t="s">
        <v>125</v>
      </c>
      <c r="E234" s="213" t="s">
        <v>19</v>
      </c>
      <c r="F234" s="214" t="s">
        <v>261</v>
      </c>
      <c r="G234" s="212"/>
      <c r="H234" s="215">
        <v>0.08</v>
      </c>
      <c r="I234" s="216"/>
      <c r="J234" s="212"/>
      <c r="K234" s="212"/>
      <c r="L234" s="217"/>
      <c r="M234" s="218"/>
      <c r="N234" s="219"/>
      <c r="O234" s="219"/>
      <c r="P234" s="219"/>
      <c r="Q234" s="219"/>
      <c r="R234" s="219"/>
      <c r="S234" s="219"/>
      <c r="T234" s="220"/>
      <c r="AT234" s="221" t="s">
        <v>125</v>
      </c>
      <c r="AU234" s="221" t="s">
        <v>81</v>
      </c>
      <c r="AV234" s="14" t="s">
        <v>81</v>
      </c>
      <c r="AW234" s="14" t="s">
        <v>33</v>
      </c>
      <c r="AX234" s="14" t="s">
        <v>72</v>
      </c>
      <c r="AY234" s="221" t="s">
        <v>116</v>
      </c>
    </row>
    <row r="235" spans="1:65" s="13" customFormat="1" ht="11.25">
      <c r="B235" s="200"/>
      <c r="C235" s="201"/>
      <c r="D235" s="202" t="s">
        <v>125</v>
      </c>
      <c r="E235" s="203" t="s">
        <v>19</v>
      </c>
      <c r="F235" s="204" t="s">
        <v>181</v>
      </c>
      <c r="G235" s="201"/>
      <c r="H235" s="203" t="s">
        <v>19</v>
      </c>
      <c r="I235" s="205"/>
      <c r="J235" s="201"/>
      <c r="K235" s="201"/>
      <c r="L235" s="206"/>
      <c r="M235" s="207"/>
      <c r="N235" s="208"/>
      <c r="O235" s="208"/>
      <c r="P235" s="208"/>
      <c r="Q235" s="208"/>
      <c r="R235" s="208"/>
      <c r="S235" s="208"/>
      <c r="T235" s="209"/>
      <c r="AT235" s="210" t="s">
        <v>125</v>
      </c>
      <c r="AU235" s="210" t="s">
        <v>81</v>
      </c>
      <c r="AV235" s="13" t="s">
        <v>77</v>
      </c>
      <c r="AW235" s="13" t="s">
        <v>33</v>
      </c>
      <c r="AX235" s="13" t="s">
        <v>72</v>
      </c>
      <c r="AY235" s="210" t="s">
        <v>116</v>
      </c>
    </row>
    <row r="236" spans="1:65" s="14" customFormat="1" ht="11.25">
      <c r="B236" s="211"/>
      <c r="C236" s="212"/>
      <c r="D236" s="202" t="s">
        <v>125</v>
      </c>
      <c r="E236" s="213" t="s">
        <v>19</v>
      </c>
      <c r="F236" s="214" t="s">
        <v>262</v>
      </c>
      <c r="G236" s="212"/>
      <c r="H236" s="215">
        <v>700.01</v>
      </c>
      <c r="I236" s="216"/>
      <c r="J236" s="212"/>
      <c r="K236" s="212"/>
      <c r="L236" s="217"/>
      <c r="M236" s="218"/>
      <c r="N236" s="219"/>
      <c r="O236" s="219"/>
      <c r="P236" s="219"/>
      <c r="Q236" s="219"/>
      <c r="R236" s="219"/>
      <c r="S236" s="219"/>
      <c r="T236" s="220"/>
      <c r="AT236" s="221" t="s">
        <v>125</v>
      </c>
      <c r="AU236" s="221" t="s">
        <v>81</v>
      </c>
      <c r="AV236" s="14" t="s">
        <v>81</v>
      </c>
      <c r="AW236" s="14" t="s">
        <v>33</v>
      </c>
      <c r="AX236" s="14" t="s">
        <v>72</v>
      </c>
      <c r="AY236" s="221" t="s">
        <v>116</v>
      </c>
    </row>
    <row r="237" spans="1:65" s="13" customFormat="1" ht="11.25">
      <c r="B237" s="200"/>
      <c r="C237" s="201"/>
      <c r="D237" s="202" t="s">
        <v>125</v>
      </c>
      <c r="E237" s="203" t="s">
        <v>19</v>
      </c>
      <c r="F237" s="204" t="s">
        <v>183</v>
      </c>
      <c r="G237" s="201"/>
      <c r="H237" s="203" t="s">
        <v>19</v>
      </c>
      <c r="I237" s="205"/>
      <c r="J237" s="201"/>
      <c r="K237" s="201"/>
      <c r="L237" s="206"/>
      <c r="M237" s="207"/>
      <c r="N237" s="208"/>
      <c r="O237" s="208"/>
      <c r="P237" s="208"/>
      <c r="Q237" s="208"/>
      <c r="R237" s="208"/>
      <c r="S237" s="208"/>
      <c r="T237" s="209"/>
      <c r="AT237" s="210" t="s">
        <v>125</v>
      </c>
      <c r="AU237" s="210" t="s">
        <v>81</v>
      </c>
      <c r="AV237" s="13" t="s">
        <v>77</v>
      </c>
      <c r="AW237" s="13" t="s">
        <v>33</v>
      </c>
      <c r="AX237" s="13" t="s">
        <v>72</v>
      </c>
      <c r="AY237" s="210" t="s">
        <v>116</v>
      </c>
    </row>
    <row r="238" spans="1:65" s="14" customFormat="1" ht="11.25">
      <c r="B238" s="211"/>
      <c r="C238" s="212"/>
      <c r="D238" s="202" t="s">
        <v>125</v>
      </c>
      <c r="E238" s="213" t="s">
        <v>19</v>
      </c>
      <c r="F238" s="214" t="s">
        <v>263</v>
      </c>
      <c r="G238" s="212"/>
      <c r="H238" s="215">
        <v>66.98</v>
      </c>
      <c r="I238" s="216"/>
      <c r="J238" s="212"/>
      <c r="K238" s="212"/>
      <c r="L238" s="217"/>
      <c r="M238" s="218"/>
      <c r="N238" s="219"/>
      <c r="O238" s="219"/>
      <c r="P238" s="219"/>
      <c r="Q238" s="219"/>
      <c r="R238" s="219"/>
      <c r="S238" s="219"/>
      <c r="T238" s="220"/>
      <c r="AT238" s="221" t="s">
        <v>125</v>
      </c>
      <c r="AU238" s="221" t="s">
        <v>81</v>
      </c>
      <c r="AV238" s="14" t="s">
        <v>81</v>
      </c>
      <c r="AW238" s="14" t="s">
        <v>33</v>
      </c>
      <c r="AX238" s="14" t="s">
        <v>72</v>
      </c>
      <c r="AY238" s="221" t="s">
        <v>116</v>
      </c>
    </row>
    <row r="239" spans="1:65" s="15" customFormat="1" ht="11.25">
      <c r="B239" s="222"/>
      <c r="C239" s="223"/>
      <c r="D239" s="202" t="s">
        <v>125</v>
      </c>
      <c r="E239" s="224" t="s">
        <v>19</v>
      </c>
      <c r="F239" s="225" t="s">
        <v>145</v>
      </c>
      <c r="G239" s="223"/>
      <c r="H239" s="226">
        <v>807.07</v>
      </c>
      <c r="I239" s="227"/>
      <c r="J239" s="223"/>
      <c r="K239" s="223"/>
      <c r="L239" s="228"/>
      <c r="M239" s="229"/>
      <c r="N239" s="230"/>
      <c r="O239" s="230"/>
      <c r="P239" s="230"/>
      <c r="Q239" s="230"/>
      <c r="R239" s="230"/>
      <c r="S239" s="230"/>
      <c r="T239" s="231"/>
      <c r="AT239" s="232" t="s">
        <v>125</v>
      </c>
      <c r="AU239" s="232" t="s">
        <v>81</v>
      </c>
      <c r="AV239" s="15" t="s">
        <v>123</v>
      </c>
      <c r="AW239" s="15" t="s">
        <v>33</v>
      </c>
      <c r="AX239" s="15" t="s">
        <v>77</v>
      </c>
      <c r="AY239" s="232" t="s">
        <v>116</v>
      </c>
    </row>
    <row r="240" spans="1:65" s="2" customFormat="1" ht="21.75" customHeight="1">
      <c r="A240" s="34"/>
      <c r="B240" s="35"/>
      <c r="C240" s="187" t="s">
        <v>264</v>
      </c>
      <c r="D240" s="187" t="s">
        <v>118</v>
      </c>
      <c r="E240" s="188" t="s">
        <v>265</v>
      </c>
      <c r="F240" s="189" t="s">
        <v>266</v>
      </c>
      <c r="G240" s="190" t="s">
        <v>174</v>
      </c>
      <c r="H240" s="191">
        <v>292.27</v>
      </c>
      <c r="I240" s="192"/>
      <c r="J240" s="193">
        <f>ROUND(I240*H240,2)</f>
        <v>0</v>
      </c>
      <c r="K240" s="189" t="s">
        <v>122</v>
      </c>
      <c r="L240" s="39"/>
      <c r="M240" s="194" t="s">
        <v>19</v>
      </c>
      <c r="N240" s="195" t="s">
        <v>43</v>
      </c>
      <c r="O240" s="64"/>
      <c r="P240" s="196">
        <f>O240*H240</f>
        <v>0</v>
      </c>
      <c r="Q240" s="196">
        <v>0</v>
      </c>
      <c r="R240" s="196">
        <f>Q240*H240</f>
        <v>0</v>
      </c>
      <c r="S240" s="196">
        <v>0</v>
      </c>
      <c r="T240" s="197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8" t="s">
        <v>123</v>
      </c>
      <c r="AT240" s="198" t="s">
        <v>118</v>
      </c>
      <c r="AU240" s="198" t="s">
        <v>81</v>
      </c>
      <c r="AY240" s="17" t="s">
        <v>116</v>
      </c>
      <c r="BE240" s="199">
        <f>IF(N240="základní",J240,0)</f>
        <v>0</v>
      </c>
      <c r="BF240" s="199">
        <f>IF(N240="snížená",J240,0)</f>
        <v>0</v>
      </c>
      <c r="BG240" s="199">
        <f>IF(N240="zákl. přenesená",J240,0)</f>
        <v>0</v>
      </c>
      <c r="BH240" s="199">
        <f>IF(N240="sníž. přenesená",J240,0)</f>
        <v>0</v>
      </c>
      <c r="BI240" s="199">
        <f>IF(N240="nulová",J240,0)</f>
        <v>0</v>
      </c>
      <c r="BJ240" s="17" t="s">
        <v>77</v>
      </c>
      <c r="BK240" s="199">
        <f>ROUND(I240*H240,2)</f>
        <v>0</v>
      </c>
      <c r="BL240" s="17" t="s">
        <v>123</v>
      </c>
      <c r="BM240" s="198" t="s">
        <v>267</v>
      </c>
    </row>
    <row r="241" spans="1:65" s="13" customFormat="1" ht="11.25">
      <c r="B241" s="200"/>
      <c r="C241" s="201"/>
      <c r="D241" s="202" t="s">
        <v>125</v>
      </c>
      <c r="E241" s="203" t="s">
        <v>19</v>
      </c>
      <c r="F241" s="204" t="s">
        <v>131</v>
      </c>
      <c r="G241" s="201"/>
      <c r="H241" s="203" t="s">
        <v>19</v>
      </c>
      <c r="I241" s="205"/>
      <c r="J241" s="201"/>
      <c r="K241" s="201"/>
      <c r="L241" s="206"/>
      <c r="M241" s="207"/>
      <c r="N241" s="208"/>
      <c r="O241" s="208"/>
      <c r="P241" s="208"/>
      <c r="Q241" s="208"/>
      <c r="R241" s="208"/>
      <c r="S241" s="208"/>
      <c r="T241" s="209"/>
      <c r="AT241" s="210" t="s">
        <v>125</v>
      </c>
      <c r="AU241" s="210" t="s">
        <v>81</v>
      </c>
      <c r="AV241" s="13" t="s">
        <v>77</v>
      </c>
      <c r="AW241" s="13" t="s">
        <v>33</v>
      </c>
      <c r="AX241" s="13" t="s">
        <v>72</v>
      </c>
      <c r="AY241" s="210" t="s">
        <v>116</v>
      </c>
    </row>
    <row r="242" spans="1:65" s="14" customFormat="1" ht="11.25">
      <c r="B242" s="211"/>
      <c r="C242" s="212"/>
      <c r="D242" s="202" t="s">
        <v>125</v>
      </c>
      <c r="E242" s="213" t="s">
        <v>19</v>
      </c>
      <c r="F242" s="214" t="s">
        <v>247</v>
      </c>
      <c r="G242" s="212"/>
      <c r="H242" s="215">
        <v>9.68</v>
      </c>
      <c r="I242" s="216"/>
      <c r="J242" s="212"/>
      <c r="K242" s="212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125</v>
      </c>
      <c r="AU242" s="221" t="s">
        <v>81</v>
      </c>
      <c r="AV242" s="14" t="s">
        <v>81</v>
      </c>
      <c r="AW242" s="14" t="s">
        <v>33</v>
      </c>
      <c r="AX242" s="14" t="s">
        <v>72</v>
      </c>
      <c r="AY242" s="221" t="s">
        <v>116</v>
      </c>
    </row>
    <row r="243" spans="1:65" s="13" customFormat="1" ht="11.25">
      <c r="B243" s="200"/>
      <c r="C243" s="201"/>
      <c r="D243" s="202" t="s">
        <v>125</v>
      </c>
      <c r="E243" s="203" t="s">
        <v>19</v>
      </c>
      <c r="F243" s="204" t="s">
        <v>253</v>
      </c>
      <c r="G243" s="201"/>
      <c r="H243" s="203" t="s">
        <v>19</v>
      </c>
      <c r="I243" s="205"/>
      <c r="J243" s="201"/>
      <c r="K243" s="201"/>
      <c r="L243" s="206"/>
      <c r="M243" s="207"/>
      <c r="N243" s="208"/>
      <c r="O243" s="208"/>
      <c r="P243" s="208"/>
      <c r="Q243" s="208"/>
      <c r="R243" s="208"/>
      <c r="S243" s="208"/>
      <c r="T243" s="209"/>
      <c r="AT243" s="210" t="s">
        <v>125</v>
      </c>
      <c r="AU243" s="210" t="s">
        <v>81</v>
      </c>
      <c r="AV243" s="13" t="s">
        <v>77</v>
      </c>
      <c r="AW243" s="13" t="s">
        <v>33</v>
      </c>
      <c r="AX243" s="13" t="s">
        <v>72</v>
      </c>
      <c r="AY243" s="210" t="s">
        <v>116</v>
      </c>
    </row>
    <row r="244" spans="1:65" s="13" customFormat="1" ht="11.25">
      <c r="B244" s="200"/>
      <c r="C244" s="201"/>
      <c r="D244" s="202" t="s">
        <v>125</v>
      </c>
      <c r="E244" s="203" t="s">
        <v>19</v>
      </c>
      <c r="F244" s="204" t="s">
        <v>181</v>
      </c>
      <c r="G244" s="201"/>
      <c r="H244" s="203" t="s">
        <v>19</v>
      </c>
      <c r="I244" s="205"/>
      <c r="J244" s="201"/>
      <c r="K244" s="201"/>
      <c r="L244" s="206"/>
      <c r="M244" s="207"/>
      <c r="N244" s="208"/>
      <c r="O244" s="208"/>
      <c r="P244" s="208"/>
      <c r="Q244" s="208"/>
      <c r="R244" s="208"/>
      <c r="S244" s="208"/>
      <c r="T244" s="209"/>
      <c r="AT244" s="210" t="s">
        <v>125</v>
      </c>
      <c r="AU244" s="210" t="s">
        <v>81</v>
      </c>
      <c r="AV244" s="13" t="s">
        <v>77</v>
      </c>
      <c r="AW244" s="13" t="s">
        <v>33</v>
      </c>
      <c r="AX244" s="13" t="s">
        <v>72</v>
      </c>
      <c r="AY244" s="210" t="s">
        <v>116</v>
      </c>
    </row>
    <row r="245" spans="1:65" s="14" customFormat="1" ht="11.25">
      <c r="B245" s="211"/>
      <c r="C245" s="212"/>
      <c r="D245" s="202" t="s">
        <v>125</v>
      </c>
      <c r="E245" s="213" t="s">
        <v>19</v>
      </c>
      <c r="F245" s="214" t="s">
        <v>254</v>
      </c>
      <c r="G245" s="212"/>
      <c r="H245" s="215">
        <v>249.44</v>
      </c>
      <c r="I245" s="216"/>
      <c r="J245" s="212"/>
      <c r="K245" s="212"/>
      <c r="L245" s="217"/>
      <c r="M245" s="218"/>
      <c r="N245" s="219"/>
      <c r="O245" s="219"/>
      <c r="P245" s="219"/>
      <c r="Q245" s="219"/>
      <c r="R245" s="219"/>
      <c r="S245" s="219"/>
      <c r="T245" s="220"/>
      <c r="AT245" s="221" t="s">
        <v>125</v>
      </c>
      <c r="AU245" s="221" t="s">
        <v>81</v>
      </c>
      <c r="AV245" s="14" t="s">
        <v>81</v>
      </c>
      <c r="AW245" s="14" t="s">
        <v>33</v>
      </c>
      <c r="AX245" s="14" t="s">
        <v>72</v>
      </c>
      <c r="AY245" s="221" t="s">
        <v>116</v>
      </c>
    </row>
    <row r="246" spans="1:65" s="13" customFormat="1" ht="11.25">
      <c r="B246" s="200"/>
      <c r="C246" s="201"/>
      <c r="D246" s="202" t="s">
        <v>125</v>
      </c>
      <c r="E246" s="203" t="s">
        <v>19</v>
      </c>
      <c r="F246" s="204" t="s">
        <v>183</v>
      </c>
      <c r="G246" s="201"/>
      <c r="H246" s="203" t="s">
        <v>19</v>
      </c>
      <c r="I246" s="205"/>
      <c r="J246" s="201"/>
      <c r="K246" s="201"/>
      <c r="L246" s="206"/>
      <c r="M246" s="207"/>
      <c r="N246" s="208"/>
      <c r="O246" s="208"/>
      <c r="P246" s="208"/>
      <c r="Q246" s="208"/>
      <c r="R246" s="208"/>
      <c r="S246" s="208"/>
      <c r="T246" s="209"/>
      <c r="AT246" s="210" t="s">
        <v>125</v>
      </c>
      <c r="AU246" s="210" t="s">
        <v>81</v>
      </c>
      <c r="AV246" s="13" t="s">
        <v>77</v>
      </c>
      <c r="AW246" s="13" t="s">
        <v>33</v>
      </c>
      <c r="AX246" s="13" t="s">
        <v>72</v>
      </c>
      <c r="AY246" s="210" t="s">
        <v>116</v>
      </c>
    </row>
    <row r="247" spans="1:65" s="14" customFormat="1" ht="11.25">
      <c r="B247" s="211"/>
      <c r="C247" s="212"/>
      <c r="D247" s="202" t="s">
        <v>125</v>
      </c>
      <c r="E247" s="213" t="s">
        <v>19</v>
      </c>
      <c r="F247" s="214" t="s">
        <v>255</v>
      </c>
      <c r="G247" s="212"/>
      <c r="H247" s="215">
        <v>33.15</v>
      </c>
      <c r="I247" s="216"/>
      <c r="J247" s="212"/>
      <c r="K247" s="212"/>
      <c r="L247" s="217"/>
      <c r="M247" s="218"/>
      <c r="N247" s="219"/>
      <c r="O247" s="219"/>
      <c r="P247" s="219"/>
      <c r="Q247" s="219"/>
      <c r="R247" s="219"/>
      <c r="S247" s="219"/>
      <c r="T247" s="220"/>
      <c r="AT247" s="221" t="s">
        <v>125</v>
      </c>
      <c r="AU247" s="221" t="s">
        <v>81</v>
      </c>
      <c r="AV247" s="14" t="s">
        <v>81</v>
      </c>
      <c r="AW247" s="14" t="s">
        <v>33</v>
      </c>
      <c r="AX247" s="14" t="s">
        <v>72</v>
      </c>
      <c r="AY247" s="221" t="s">
        <v>116</v>
      </c>
    </row>
    <row r="248" spans="1:65" s="15" customFormat="1" ht="11.25">
      <c r="B248" s="222"/>
      <c r="C248" s="223"/>
      <c r="D248" s="202" t="s">
        <v>125</v>
      </c>
      <c r="E248" s="224" t="s">
        <v>19</v>
      </c>
      <c r="F248" s="225" t="s">
        <v>145</v>
      </c>
      <c r="G248" s="223"/>
      <c r="H248" s="226">
        <v>292.27</v>
      </c>
      <c r="I248" s="227"/>
      <c r="J248" s="223"/>
      <c r="K248" s="223"/>
      <c r="L248" s="228"/>
      <c r="M248" s="229"/>
      <c r="N248" s="230"/>
      <c r="O248" s="230"/>
      <c r="P248" s="230"/>
      <c r="Q248" s="230"/>
      <c r="R248" s="230"/>
      <c r="S248" s="230"/>
      <c r="T248" s="231"/>
      <c r="AT248" s="232" t="s">
        <v>125</v>
      </c>
      <c r="AU248" s="232" t="s">
        <v>81</v>
      </c>
      <c r="AV248" s="15" t="s">
        <v>123</v>
      </c>
      <c r="AW248" s="15" t="s">
        <v>33</v>
      </c>
      <c r="AX248" s="15" t="s">
        <v>77</v>
      </c>
      <c r="AY248" s="232" t="s">
        <v>116</v>
      </c>
    </row>
    <row r="249" spans="1:65" s="2" customFormat="1" ht="16.5" customHeight="1">
      <c r="A249" s="34"/>
      <c r="B249" s="35"/>
      <c r="C249" s="187" t="s">
        <v>268</v>
      </c>
      <c r="D249" s="187" t="s">
        <v>118</v>
      </c>
      <c r="E249" s="188" t="s">
        <v>269</v>
      </c>
      <c r="F249" s="189" t="s">
        <v>270</v>
      </c>
      <c r="G249" s="190" t="s">
        <v>174</v>
      </c>
      <c r="H249" s="191">
        <v>807.07</v>
      </c>
      <c r="I249" s="192"/>
      <c r="J249" s="193">
        <f>ROUND(I249*H249,2)</f>
        <v>0</v>
      </c>
      <c r="K249" s="189" t="s">
        <v>122</v>
      </c>
      <c r="L249" s="39"/>
      <c r="M249" s="194" t="s">
        <v>19</v>
      </c>
      <c r="N249" s="195" t="s">
        <v>43</v>
      </c>
      <c r="O249" s="64"/>
      <c r="P249" s="196">
        <f>O249*H249</f>
        <v>0</v>
      </c>
      <c r="Q249" s="196">
        <v>0</v>
      </c>
      <c r="R249" s="196">
        <f>Q249*H249</f>
        <v>0</v>
      </c>
      <c r="S249" s="196">
        <v>0</v>
      </c>
      <c r="T249" s="197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8" t="s">
        <v>123</v>
      </c>
      <c r="AT249" s="198" t="s">
        <v>118</v>
      </c>
      <c r="AU249" s="198" t="s">
        <v>81</v>
      </c>
      <c r="AY249" s="17" t="s">
        <v>116</v>
      </c>
      <c r="BE249" s="199">
        <f>IF(N249="základní",J249,0)</f>
        <v>0</v>
      </c>
      <c r="BF249" s="199">
        <f>IF(N249="snížená",J249,0)</f>
        <v>0</v>
      </c>
      <c r="BG249" s="199">
        <f>IF(N249="zákl. přenesená",J249,0)</f>
        <v>0</v>
      </c>
      <c r="BH249" s="199">
        <f>IF(N249="sníž. přenesená",J249,0)</f>
        <v>0</v>
      </c>
      <c r="BI249" s="199">
        <f>IF(N249="nulová",J249,0)</f>
        <v>0</v>
      </c>
      <c r="BJ249" s="17" t="s">
        <v>77</v>
      </c>
      <c r="BK249" s="199">
        <f>ROUND(I249*H249,2)</f>
        <v>0</v>
      </c>
      <c r="BL249" s="17" t="s">
        <v>123</v>
      </c>
      <c r="BM249" s="198" t="s">
        <v>271</v>
      </c>
    </row>
    <row r="250" spans="1:65" s="13" customFormat="1" ht="11.25">
      <c r="B250" s="200"/>
      <c r="C250" s="201"/>
      <c r="D250" s="202" t="s">
        <v>125</v>
      </c>
      <c r="E250" s="203" t="s">
        <v>19</v>
      </c>
      <c r="F250" s="204" t="s">
        <v>260</v>
      </c>
      <c r="G250" s="201"/>
      <c r="H250" s="203" t="s">
        <v>19</v>
      </c>
      <c r="I250" s="205"/>
      <c r="J250" s="201"/>
      <c r="K250" s="201"/>
      <c r="L250" s="206"/>
      <c r="M250" s="207"/>
      <c r="N250" s="208"/>
      <c r="O250" s="208"/>
      <c r="P250" s="208"/>
      <c r="Q250" s="208"/>
      <c r="R250" s="208"/>
      <c r="S250" s="208"/>
      <c r="T250" s="209"/>
      <c r="AT250" s="210" t="s">
        <v>125</v>
      </c>
      <c r="AU250" s="210" t="s">
        <v>81</v>
      </c>
      <c r="AV250" s="13" t="s">
        <v>77</v>
      </c>
      <c r="AW250" s="13" t="s">
        <v>33</v>
      </c>
      <c r="AX250" s="13" t="s">
        <v>72</v>
      </c>
      <c r="AY250" s="210" t="s">
        <v>116</v>
      </c>
    </row>
    <row r="251" spans="1:65" s="13" customFormat="1" ht="11.25">
      <c r="B251" s="200"/>
      <c r="C251" s="201"/>
      <c r="D251" s="202" t="s">
        <v>125</v>
      </c>
      <c r="E251" s="203" t="s">
        <v>19</v>
      </c>
      <c r="F251" s="204" t="s">
        <v>192</v>
      </c>
      <c r="G251" s="201"/>
      <c r="H251" s="203" t="s">
        <v>19</v>
      </c>
      <c r="I251" s="205"/>
      <c r="J251" s="201"/>
      <c r="K251" s="201"/>
      <c r="L251" s="206"/>
      <c r="M251" s="207"/>
      <c r="N251" s="208"/>
      <c r="O251" s="208"/>
      <c r="P251" s="208"/>
      <c r="Q251" s="208"/>
      <c r="R251" s="208"/>
      <c r="S251" s="208"/>
      <c r="T251" s="209"/>
      <c r="AT251" s="210" t="s">
        <v>125</v>
      </c>
      <c r="AU251" s="210" t="s">
        <v>81</v>
      </c>
      <c r="AV251" s="13" t="s">
        <v>77</v>
      </c>
      <c r="AW251" s="13" t="s">
        <v>33</v>
      </c>
      <c r="AX251" s="13" t="s">
        <v>72</v>
      </c>
      <c r="AY251" s="210" t="s">
        <v>116</v>
      </c>
    </row>
    <row r="252" spans="1:65" s="14" customFormat="1" ht="11.25">
      <c r="B252" s="211"/>
      <c r="C252" s="212"/>
      <c r="D252" s="202" t="s">
        <v>125</v>
      </c>
      <c r="E252" s="213" t="s">
        <v>19</v>
      </c>
      <c r="F252" s="214" t="s">
        <v>240</v>
      </c>
      <c r="G252" s="212"/>
      <c r="H252" s="215">
        <v>40</v>
      </c>
      <c r="I252" s="216"/>
      <c r="J252" s="212"/>
      <c r="K252" s="212"/>
      <c r="L252" s="217"/>
      <c r="M252" s="218"/>
      <c r="N252" s="219"/>
      <c r="O252" s="219"/>
      <c r="P252" s="219"/>
      <c r="Q252" s="219"/>
      <c r="R252" s="219"/>
      <c r="S252" s="219"/>
      <c r="T252" s="220"/>
      <c r="AT252" s="221" t="s">
        <v>125</v>
      </c>
      <c r="AU252" s="221" t="s">
        <v>81</v>
      </c>
      <c r="AV252" s="14" t="s">
        <v>81</v>
      </c>
      <c r="AW252" s="14" t="s">
        <v>33</v>
      </c>
      <c r="AX252" s="14" t="s">
        <v>72</v>
      </c>
      <c r="AY252" s="221" t="s">
        <v>116</v>
      </c>
    </row>
    <row r="253" spans="1:65" s="13" customFormat="1" ht="11.25">
      <c r="B253" s="200"/>
      <c r="C253" s="201"/>
      <c r="D253" s="202" t="s">
        <v>125</v>
      </c>
      <c r="E253" s="203" t="s">
        <v>19</v>
      </c>
      <c r="F253" s="204" t="s">
        <v>194</v>
      </c>
      <c r="G253" s="201"/>
      <c r="H253" s="203" t="s">
        <v>19</v>
      </c>
      <c r="I253" s="205"/>
      <c r="J253" s="201"/>
      <c r="K253" s="201"/>
      <c r="L253" s="206"/>
      <c r="M253" s="207"/>
      <c r="N253" s="208"/>
      <c r="O253" s="208"/>
      <c r="P253" s="208"/>
      <c r="Q253" s="208"/>
      <c r="R253" s="208"/>
      <c r="S253" s="208"/>
      <c r="T253" s="209"/>
      <c r="AT253" s="210" t="s">
        <v>125</v>
      </c>
      <c r="AU253" s="210" t="s">
        <v>81</v>
      </c>
      <c r="AV253" s="13" t="s">
        <v>77</v>
      </c>
      <c r="AW253" s="13" t="s">
        <v>33</v>
      </c>
      <c r="AX253" s="13" t="s">
        <v>72</v>
      </c>
      <c r="AY253" s="210" t="s">
        <v>116</v>
      </c>
    </row>
    <row r="254" spans="1:65" s="14" customFormat="1" ht="11.25">
      <c r="B254" s="211"/>
      <c r="C254" s="212"/>
      <c r="D254" s="202" t="s">
        <v>125</v>
      </c>
      <c r="E254" s="213" t="s">
        <v>19</v>
      </c>
      <c r="F254" s="214" t="s">
        <v>261</v>
      </c>
      <c r="G254" s="212"/>
      <c r="H254" s="215">
        <v>0.08</v>
      </c>
      <c r="I254" s="216"/>
      <c r="J254" s="212"/>
      <c r="K254" s="212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125</v>
      </c>
      <c r="AU254" s="221" t="s">
        <v>81</v>
      </c>
      <c r="AV254" s="14" t="s">
        <v>81</v>
      </c>
      <c r="AW254" s="14" t="s">
        <v>33</v>
      </c>
      <c r="AX254" s="14" t="s">
        <v>72</v>
      </c>
      <c r="AY254" s="221" t="s">
        <v>116</v>
      </c>
    </row>
    <row r="255" spans="1:65" s="13" customFormat="1" ht="11.25">
      <c r="B255" s="200"/>
      <c r="C255" s="201"/>
      <c r="D255" s="202" t="s">
        <v>125</v>
      </c>
      <c r="E255" s="203" t="s">
        <v>19</v>
      </c>
      <c r="F255" s="204" t="s">
        <v>181</v>
      </c>
      <c r="G255" s="201"/>
      <c r="H255" s="203" t="s">
        <v>19</v>
      </c>
      <c r="I255" s="205"/>
      <c r="J255" s="201"/>
      <c r="K255" s="201"/>
      <c r="L255" s="206"/>
      <c r="M255" s="207"/>
      <c r="N255" s="208"/>
      <c r="O255" s="208"/>
      <c r="P255" s="208"/>
      <c r="Q255" s="208"/>
      <c r="R255" s="208"/>
      <c r="S255" s="208"/>
      <c r="T255" s="209"/>
      <c r="AT255" s="210" t="s">
        <v>125</v>
      </c>
      <c r="AU255" s="210" t="s">
        <v>81</v>
      </c>
      <c r="AV255" s="13" t="s">
        <v>77</v>
      </c>
      <c r="AW255" s="13" t="s">
        <v>33</v>
      </c>
      <c r="AX255" s="13" t="s">
        <v>72</v>
      </c>
      <c r="AY255" s="210" t="s">
        <v>116</v>
      </c>
    </row>
    <row r="256" spans="1:65" s="14" customFormat="1" ht="11.25">
      <c r="B256" s="211"/>
      <c r="C256" s="212"/>
      <c r="D256" s="202" t="s">
        <v>125</v>
      </c>
      <c r="E256" s="213" t="s">
        <v>19</v>
      </c>
      <c r="F256" s="214" t="s">
        <v>262</v>
      </c>
      <c r="G256" s="212"/>
      <c r="H256" s="215">
        <v>700.01</v>
      </c>
      <c r="I256" s="216"/>
      <c r="J256" s="212"/>
      <c r="K256" s="212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125</v>
      </c>
      <c r="AU256" s="221" t="s">
        <v>81</v>
      </c>
      <c r="AV256" s="14" t="s">
        <v>81</v>
      </c>
      <c r="AW256" s="14" t="s">
        <v>33</v>
      </c>
      <c r="AX256" s="14" t="s">
        <v>72</v>
      </c>
      <c r="AY256" s="221" t="s">
        <v>116</v>
      </c>
    </row>
    <row r="257" spans="1:65" s="13" customFormat="1" ht="11.25">
      <c r="B257" s="200"/>
      <c r="C257" s="201"/>
      <c r="D257" s="202" t="s">
        <v>125</v>
      </c>
      <c r="E257" s="203" t="s">
        <v>19</v>
      </c>
      <c r="F257" s="204" t="s">
        <v>183</v>
      </c>
      <c r="G257" s="201"/>
      <c r="H257" s="203" t="s">
        <v>19</v>
      </c>
      <c r="I257" s="205"/>
      <c r="J257" s="201"/>
      <c r="K257" s="201"/>
      <c r="L257" s="206"/>
      <c r="M257" s="207"/>
      <c r="N257" s="208"/>
      <c r="O257" s="208"/>
      <c r="P257" s="208"/>
      <c r="Q257" s="208"/>
      <c r="R257" s="208"/>
      <c r="S257" s="208"/>
      <c r="T257" s="209"/>
      <c r="AT257" s="210" t="s">
        <v>125</v>
      </c>
      <c r="AU257" s="210" t="s">
        <v>81</v>
      </c>
      <c r="AV257" s="13" t="s">
        <v>77</v>
      </c>
      <c r="AW257" s="13" t="s">
        <v>33</v>
      </c>
      <c r="AX257" s="13" t="s">
        <v>72</v>
      </c>
      <c r="AY257" s="210" t="s">
        <v>116</v>
      </c>
    </row>
    <row r="258" spans="1:65" s="14" customFormat="1" ht="11.25">
      <c r="B258" s="211"/>
      <c r="C258" s="212"/>
      <c r="D258" s="202" t="s">
        <v>125</v>
      </c>
      <c r="E258" s="213" t="s">
        <v>19</v>
      </c>
      <c r="F258" s="214" t="s">
        <v>263</v>
      </c>
      <c r="G258" s="212"/>
      <c r="H258" s="215">
        <v>66.98</v>
      </c>
      <c r="I258" s="216"/>
      <c r="J258" s="212"/>
      <c r="K258" s="212"/>
      <c r="L258" s="217"/>
      <c r="M258" s="218"/>
      <c r="N258" s="219"/>
      <c r="O258" s="219"/>
      <c r="P258" s="219"/>
      <c r="Q258" s="219"/>
      <c r="R258" s="219"/>
      <c r="S258" s="219"/>
      <c r="T258" s="220"/>
      <c r="AT258" s="221" t="s">
        <v>125</v>
      </c>
      <c r="AU258" s="221" t="s">
        <v>81</v>
      </c>
      <c r="AV258" s="14" t="s">
        <v>81</v>
      </c>
      <c r="AW258" s="14" t="s">
        <v>33</v>
      </c>
      <c r="AX258" s="14" t="s">
        <v>72</v>
      </c>
      <c r="AY258" s="221" t="s">
        <v>116</v>
      </c>
    </row>
    <row r="259" spans="1:65" s="15" customFormat="1" ht="11.25">
      <c r="B259" s="222"/>
      <c r="C259" s="223"/>
      <c r="D259" s="202" t="s">
        <v>125</v>
      </c>
      <c r="E259" s="224" t="s">
        <v>19</v>
      </c>
      <c r="F259" s="225" t="s">
        <v>145</v>
      </c>
      <c r="G259" s="223"/>
      <c r="H259" s="226">
        <v>807.07</v>
      </c>
      <c r="I259" s="227"/>
      <c r="J259" s="223"/>
      <c r="K259" s="223"/>
      <c r="L259" s="228"/>
      <c r="M259" s="229"/>
      <c r="N259" s="230"/>
      <c r="O259" s="230"/>
      <c r="P259" s="230"/>
      <c r="Q259" s="230"/>
      <c r="R259" s="230"/>
      <c r="S259" s="230"/>
      <c r="T259" s="231"/>
      <c r="AT259" s="232" t="s">
        <v>125</v>
      </c>
      <c r="AU259" s="232" t="s">
        <v>81</v>
      </c>
      <c r="AV259" s="15" t="s">
        <v>123</v>
      </c>
      <c r="AW259" s="15" t="s">
        <v>33</v>
      </c>
      <c r="AX259" s="15" t="s">
        <v>77</v>
      </c>
      <c r="AY259" s="232" t="s">
        <v>116</v>
      </c>
    </row>
    <row r="260" spans="1:65" s="2" customFormat="1" ht="21.75" customHeight="1">
      <c r="A260" s="34"/>
      <c r="B260" s="35"/>
      <c r="C260" s="187" t="s">
        <v>272</v>
      </c>
      <c r="D260" s="187" t="s">
        <v>118</v>
      </c>
      <c r="E260" s="188" t="s">
        <v>273</v>
      </c>
      <c r="F260" s="189" t="s">
        <v>274</v>
      </c>
      <c r="G260" s="190" t="s">
        <v>275</v>
      </c>
      <c r="H260" s="191">
        <v>1614.14</v>
      </c>
      <c r="I260" s="192"/>
      <c r="J260" s="193">
        <f>ROUND(I260*H260,2)</f>
        <v>0</v>
      </c>
      <c r="K260" s="189" t="s">
        <v>122</v>
      </c>
      <c r="L260" s="39"/>
      <c r="M260" s="194" t="s">
        <v>19</v>
      </c>
      <c r="N260" s="195" t="s">
        <v>43</v>
      </c>
      <c r="O260" s="64"/>
      <c r="P260" s="196">
        <f>O260*H260</f>
        <v>0</v>
      </c>
      <c r="Q260" s="196">
        <v>0</v>
      </c>
      <c r="R260" s="196">
        <f>Q260*H260</f>
        <v>0</v>
      </c>
      <c r="S260" s="196">
        <v>0</v>
      </c>
      <c r="T260" s="197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8" t="s">
        <v>123</v>
      </c>
      <c r="AT260" s="198" t="s">
        <v>118</v>
      </c>
      <c r="AU260" s="198" t="s">
        <v>81</v>
      </c>
      <c r="AY260" s="17" t="s">
        <v>116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7" t="s">
        <v>77</v>
      </c>
      <c r="BK260" s="199">
        <f>ROUND(I260*H260,2)</f>
        <v>0</v>
      </c>
      <c r="BL260" s="17" t="s">
        <v>123</v>
      </c>
      <c r="BM260" s="198" t="s">
        <v>276</v>
      </c>
    </row>
    <row r="261" spans="1:65" s="13" customFormat="1" ht="11.25">
      <c r="B261" s="200"/>
      <c r="C261" s="201"/>
      <c r="D261" s="202" t="s">
        <v>125</v>
      </c>
      <c r="E261" s="203" t="s">
        <v>19</v>
      </c>
      <c r="F261" s="204" t="s">
        <v>260</v>
      </c>
      <c r="G261" s="201"/>
      <c r="H261" s="203" t="s">
        <v>19</v>
      </c>
      <c r="I261" s="205"/>
      <c r="J261" s="201"/>
      <c r="K261" s="201"/>
      <c r="L261" s="206"/>
      <c r="M261" s="207"/>
      <c r="N261" s="208"/>
      <c r="O261" s="208"/>
      <c r="P261" s="208"/>
      <c r="Q261" s="208"/>
      <c r="R261" s="208"/>
      <c r="S261" s="208"/>
      <c r="T261" s="209"/>
      <c r="AT261" s="210" t="s">
        <v>125</v>
      </c>
      <c r="AU261" s="210" t="s">
        <v>81</v>
      </c>
      <c r="AV261" s="13" t="s">
        <v>77</v>
      </c>
      <c r="AW261" s="13" t="s">
        <v>33</v>
      </c>
      <c r="AX261" s="13" t="s">
        <v>72</v>
      </c>
      <c r="AY261" s="210" t="s">
        <v>116</v>
      </c>
    </row>
    <row r="262" spans="1:65" s="13" customFormat="1" ht="11.25">
      <c r="B262" s="200"/>
      <c r="C262" s="201"/>
      <c r="D262" s="202" t="s">
        <v>125</v>
      </c>
      <c r="E262" s="203" t="s">
        <v>19</v>
      </c>
      <c r="F262" s="204" t="s">
        <v>192</v>
      </c>
      <c r="G262" s="201"/>
      <c r="H262" s="203" t="s">
        <v>19</v>
      </c>
      <c r="I262" s="205"/>
      <c r="J262" s="201"/>
      <c r="K262" s="201"/>
      <c r="L262" s="206"/>
      <c r="M262" s="207"/>
      <c r="N262" s="208"/>
      <c r="O262" s="208"/>
      <c r="P262" s="208"/>
      <c r="Q262" s="208"/>
      <c r="R262" s="208"/>
      <c r="S262" s="208"/>
      <c r="T262" s="209"/>
      <c r="AT262" s="210" t="s">
        <v>125</v>
      </c>
      <c r="AU262" s="210" t="s">
        <v>81</v>
      </c>
      <c r="AV262" s="13" t="s">
        <v>77</v>
      </c>
      <c r="AW262" s="13" t="s">
        <v>33</v>
      </c>
      <c r="AX262" s="13" t="s">
        <v>72</v>
      </c>
      <c r="AY262" s="210" t="s">
        <v>116</v>
      </c>
    </row>
    <row r="263" spans="1:65" s="14" customFormat="1" ht="11.25">
      <c r="B263" s="211"/>
      <c r="C263" s="212"/>
      <c r="D263" s="202" t="s">
        <v>125</v>
      </c>
      <c r="E263" s="213" t="s">
        <v>19</v>
      </c>
      <c r="F263" s="214" t="s">
        <v>240</v>
      </c>
      <c r="G263" s="212"/>
      <c r="H263" s="215">
        <v>40</v>
      </c>
      <c r="I263" s="216"/>
      <c r="J263" s="212"/>
      <c r="K263" s="212"/>
      <c r="L263" s="217"/>
      <c r="M263" s="218"/>
      <c r="N263" s="219"/>
      <c r="O263" s="219"/>
      <c r="P263" s="219"/>
      <c r="Q263" s="219"/>
      <c r="R263" s="219"/>
      <c r="S263" s="219"/>
      <c r="T263" s="220"/>
      <c r="AT263" s="221" t="s">
        <v>125</v>
      </c>
      <c r="AU263" s="221" t="s">
        <v>81</v>
      </c>
      <c r="AV263" s="14" t="s">
        <v>81</v>
      </c>
      <c r="AW263" s="14" t="s">
        <v>33</v>
      </c>
      <c r="AX263" s="14" t="s">
        <v>72</v>
      </c>
      <c r="AY263" s="221" t="s">
        <v>116</v>
      </c>
    </row>
    <row r="264" spans="1:65" s="13" customFormat="1" ht="11.25">
      <c r="B264" s="200"/>
      <c r="C264" s="201"/>
      <c r="D264" s="202" t="s">
        <v>125</v>
      </c>
      <c r="E264" s="203" t="s">
        <v>19</v>
      </c>
      <c r="F264" s="204" t="s">
        <v>194</v>
      </c>
      <c r="G264" s="201"/>
      <c r="H264" s="203" t="s">
        <v>19</v>
      </c>
      <c r="I264" s="205"/>
      <c r="J264" s="201"/>
      <c r="K264" s="201"/>
      <c r="L264" s="206"/>
      <c r="M264" s="207"/>
      <c r="N264" s="208"/>
      <c r="O264" s="208"/>
      <c r="P264" s="208"/>
      <c r="Q264" s="208"/>
      <c r="R264" s="208"/>
      <c r="S264" s="208"/>
      <c r="T264" s="209"/>
      <c r="AT264" s="210" t="s">
        <v>125</v>
      </c>
      <c r="AU264" s="210" t="s">
        <v>81</v>
      </c>
      <c r="AV264" s="13" t="s">
        <v>77</v>
      </c>
      <c r="AW264" s="13" t="s">
        <v>33</v>
      </c>
      <c r="AX264" s="13" t="s">
        <v>72</v>
      </c>
      <c r="AY264" s="210" t="s">
        <v>116</v>
      </c>
    </row>
    <row r="265" spans="1:65" s="14" customFormat="1" ht="11.25">
      <c r="B265" s="211"/>
      <c r="C265" s="212"/>
      <c r="D265" s="202" t="s">
        <v>125</v>
      </c>
      <c r="E265" s="213" t="s">
        <v>19</v>
      </c>
      <c r="F265" s="214" t="s">
        <v>261</v>
      </c>
      <c r="G265" s="212"/>
      <c r="H265" s="215">
        <v>0.08</v>
      </c>
      <c r="I265" s="216"/>
      <c r="J265" s="212"/>
      <c r="K265" s="212"/>
      <c r="L265" s="217"/>
      <c r="M265" s="218"/>
      <c r="N265" s="219"/>
      <c r="O265" s="219"/>
      <c r="P265" s="219"/>
      <c r="Q265" s="219"/>
      <c r="R265" s="219"/>
      <c r="S265" s="219"/>
      <c r="T265" s="220"/>
      <c r="AT265" s="221" t="s">
        <v>125</v>
      </c>
      <c r="AU265" s="221" t="s">
        <v>81</v>
      </c>
      <c r="AV265" s="14" t="s">
        <v>81</v>
      </c>
      <c r="AW265" s="14" t="s">
        <v>33</v>
      </c>
      <c r="AX265" s="14" t="s">
        <v>72</v>
      </c>
      <c r="AY265" s="221" t="s">
        <v>116</v>
      </c>
    </row>
    <row r="266" spans="1:65" s="13" customFormat="1" ht="11.25">
      <c r="B266" s="200"/>
      <c r="C266" s="201"/>
      <c r="D266" s="202" t="s">
        <v>125</v>
      </c>
      <c r="E266" s="203" t="s">
        <v>19</v>
      </c>
      <c r="F266" s="204" t="s">
        <v>181</v>
      </c>
      <c r="G266" s="201"/>
      <c r="H266" s="203" t="s">
        <v>19</v>
      </c>
      <c r="I266" s="205"/>
      <c r="J266" s="201"/>
      <c r="K266" s="201"/>
      <c r="L266" s="206"/>
      <c r="M266" s="207"/>
      <c r="N266" s="208"/>
      <c r="O266" s="208"/>
      <c r="P266" s="208"/>
      <c r="Q266" s="208"/>
      <c r="R266" s="208"/>
      <c r="S266" s="208"/>
      <c r="T266" s="209"/>
      <c r="AT266" s="210" t="s">
        <v>125</v>
      </c>
      <c r="AU266" s="210" t="s">
        <v>81</v>
      </c>
      <c r="AV266" s="13" t="s">
        <v>77</v>
      </c>
      <c r="AW266" s="13" t="s">
        <v>33</v>
      </c>
      <c r="AX266" s="13" t="s">
        <v>72</v>
      </c>
      <c r="AY266" s="210" t="s">
        <v>116</v>
      </c>
    </row>
    <row r="267" spans="1:65" s="14" customFormat="1" ht="11.25">
      <c r="B267" s="211"/>
      <c r="C267" s="212"/>
      <c r="D267" s="202" t="s">
        <v>125</v>
      </c>
      <c r="E267" s="213" t="s">
        <v>19</v>
      </c>
      <c r="F267" s="214" t="s">
        <v>262</v>
      </c>
      <c r="G267" s="212"/>
      <c r="H267" s="215">
        <v>700.01</v>
      </c>
      <c r="I267" s="216"/>
      <c r="J267" s="212"/>
      <c r="K267" s="212"/>
      <c r="L267" s="217"/>
      <c r="M267" s="218"/>
      <c r="N267" s="219"/>
      <c r="O267" s="219"/>
      <c r="P267" s="219"/>
      <c r="Q267" s="219"/>
      <c r="R267" s="219"/>
      <c r="S267" s="219"/>
      <c r="T267" s="220"/>
      <c r="AT267" s="221" t="s">
        <v>125</v>
      </c>
      <c r="AU267" s="221" t="s">
        <v>81</v>
      </c>
      <c r="AV267" s="14" t="s">
        <v>81</v>
      </c>
      <c r="AW267" s="14" t="s">
        <v>33</v>
      </c>
      <c r="AX267" s="14" t="s">
        <v>72</v>
      </c>
      <c r="AY267" s="221" t="s">
        <v>116</v>
      </c>
    </row>
    <row r="268" spans="1:65" s="13" customFormat="1" ht="11.25">
      <c r="B268" s="200"/>
      <c r="C268" s="201"/>
      <c r="D268" s="202" t="s">
        <v>125</v>
      </c>
      <c r="E268" s="203" t="s">
        <v>19</v>
      </c>
      <c r="F268" s="204" t="s">
        <v>183</v>
      </c>
      <c r="G268" s="201"/>
      <c r="H268" s="203" t="s">
        <v>19</v>
      </c>
      <c r="I268" s="205"/>
      <c r="J268" s="201"/>
      <c r="K268" s="201"/>
      <c r="L268" s="206"/>
      <c r="M268" s="207"/>
      <c r="N268" s="208"/>
      <c r="O268" s="208"/>
      <c r="P268" s="208"/>
      <c r="Q268" s="208"/>
      <c r="R268" s="208"/>
      <c r="S268" s="208"/>
      <c r="T268" s="209"/>
      <c r="AT268" s="210" t="s">
        <v>125</v>
      </c>
      <c r="AU268" s="210" t="s">
        <v>81</v>
      </c>
      <c r="AV268" s="13" t="s">
        <v>77</v>
      </c>
      <c r="AW268" s="13" t="s">
        <v>33</v>
      </c>
      <c r="AX268" s="13" t="s">
        <v>72</v>
      </c>
      <c r="AY268" s="210" t="s">
        <v>116</v>
      </c>
    </row>
    <row r="269" spans="1:65" s="14" customFormat="1" ht="11.25">
      <c r="B269" s="211"/>
      <c r="C269" s="212"/>
      <c r="D269" s="202" t="s">
        <v>125</v>
      </c>
      <c r="E269" s="213" t="s">
        <v>19</v>
      </c>
      <c r="F269" s="214" t="s">
        <v>263</v>
      </c>
      <c r="G269" s="212"/>
      <c r="H269" s="215">
        <v>66.98</v>
      </c>
      <c r="I269" s="216"/>
      <c r="J269" s="212"/>
      <c r="K269" s="212"/>
      <c r="L269" s="217"/>
      <c r="M269" s="218"/>
      <c r="N269" s="219"/>
      <c r="O269" s="219"/>
      <c r="P269" s="219"/>
      <c r="Q269" s="219"/>
      <c r="R269" s="219"/>
      <c r="S269" s="219"/>
      <c r="T269" s="220"/>
      <c r="AT269" s="221" t="s">
        <v>125</v>
      </c>
      <c r="AU269" s="221" t="s">
        <v>81</v>
      </c>
      <c r="AV269" s="14" t="s">
        <v>81</v>
      </c>
      <c r="AW269" s="14" t="s">
        <v>33</v>
      </c>
      <c r="AX269" s="14" t="s">
        <v>72</v>
      </c>
      <c r="AY269" s="221" t="s">
        <v>116</v>
      </c>
    </row>
    <row r="270" spans="1:65" s="15" customFormat="1" ht="11.25">
      <c r="B270" s="222"/>
      <c r="C270" s="223"/>
      <c r="D270" s="202" t="s">
        <v>125</v>
      </c>
      <c r="E270" s="224" t="s">
        <v>19</v>
      </c>
      <c r="F270" s="225" t="s">
        <v>145</v>
      </c>
      <c r="G270" s="223"/>
      <c r="H270" s="226">
        <v>807.07</v>
      </c>
      <c r="I270" s="227"/>
      <c r="J270" s="223"/>
      <c r="K270" s="223"/>
      <c r="L270" s="228"/>
      <c r="M270" s="229"/>
      <c r="N270" s="230"/>
      <c r="O270" s="230"/>
      <c r="P270" s="230"/>
      <c r="Q270" s="230"/>
      <c r="R270" s="230"/>
      <c r="S270" s="230"/>
      <c r="T270" s="231"/>
      <c r="AT270" s="232" t="s">
        <v>125</v>
      </c>
      <c r="AU270" s="232" t="s">
        <v>81</v>
      </c>
      <c r="AV270" s="15" t="s">
        <v>123</v>
      </c>
      <c r="AW270" s="15" t="s">
        <v>33</v>
      </c>
      <c r="AX270" s="15" t="s">
        <v>77</v>
      </c>
      <c r="AY270" s="232" t="s">
        <v>116</v>
      </c>
    </row>
    <row r="271" spans="1:65" s="14" customFormat="1" ht="11.25">
      <c r="B271" s="211"/>
      <c r="C271" s="212"/>
      <c r="D271" s="202" t="s">
        <v>125</v>
      </c>
      <c r="E271" s="212"/>
      <c r="F271" s="214" t="s">
        <v>277</v>
      </c>
      <c r="G271" s="212"/>
      <c r="H271" s="215">
        <v>1614.14</v>
      </c>
      <c r="I271" s="216"/>
      <c r="J271" s="212"/>
      <c r="K271" s="212"/>
      <c r="L271" s="217"/>
      <c r="M271" s="218"/>
      <c r="N271" s="219"/>
      <c r="O271" s="219"/>
      <c r="P271" s="219"/>
      <c r="Q271" s="219"/>
      <c r="R271" s="219"/>
      <c r="S271" s="219"/>
      <c r="T271" s="220"/>
      <c r="AT271" s="221" t="s">
        <v>125</v>
      </c>
      <c r="AU271" s="221" t="s">
        <v>81</v>
      </c>
      <c r="AV271" s="14" t="s">
        <v>81</v>
      </c>
      <c r="AW271" s="14" t="s">
        <v>4</v>
      </c>
      <c r="AX271" s="14" t="s">
        <v>77</v>
      </c>
      <c r="AY271" s="221" t="s">
        <v>116</v>
      </c>
    </row>
    <row r="272" spans="1:65" s="2" customFormat="1" ht="21.75" customHeight="1">
      <c r="A272" s="34"/>
      <c r="B272" s="35"/>
      <c r="C272" s="187" t="s">
        <v>278</v>
      </c>
      <c r="D272" s="187" t="s">
        <v>118</v>
      </c>
      <c r="E272" s="188" t="s">
        <v>279</v>
      </c>
      <c r="F272" s="189" t="s">
        <v>280</v>
      </c>
      <c r="G272" s="190" t="s">
        <v>174</v>
      </c>
      <c r="H272" s="191">
        <v>282.58999999999997</v>
      </c>
      <c r="I272" s="192"/>
      <c r="J272" s="193">
        <f>ROUND(I272*H272,2)</f>
        <v>0</v>
      </c>
      <c r="K272" s="189" t="s">
        <v>122</v>
      </c>
      <c r="L272" s="39"/>
      <c r="M272" s="194" t="s">
        <v>19</v>
      </c>
      <c r="N272" s="195" t="s">
        <v>43</v>
      </c>
      <c r="O272" s="64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8" t="s">
        <v>123</v>
      </c>
      <c r="AT272" s="198" t="s">
        <v>118</v>
      </c>
      <c r="AU272" s="198" t="s">
        <v>81</v>
      </c>
      <c r="AY272" s="17" t="s">
        <v>116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7" t="s">
        <v>77</v>
      </c>
      <c r="BK272" s="199">
        <f>ROUND(I272*H272,2)</f>
        <v>0</v>
      </c>
      <c r="BL272" s="17" t="s">
        <v>123</v>
      </c>
      <c r="BM272" s="198" t="s">
        <v>281</v>
      </c>
    </row>
    <row r="273" spans="1:65" s="13" customFormat="1" ht="11.25">
      <c r="B273" s="200"/>
      <c r="C273" s="201"/>
      <c r="D273" s="202" t="s">
        <v>125</v>
      </c>
      <c r="E273" s="203" t="s">
        <v>19</v>
      </c>
      <c r="F273" s="204" t="s">
        <v>181</v>
      </c>
      <c r="G273" s="201"/>
      <c r="H273" s="203" t="s">
        <v>19</v>
      </c>
      <c r="I273" s="205"/>
      <c r="J273" s="201"/>
      <c r="K273" s="201"/>
      <c r="L273" s="206"/>
      <c r="M273" s="207"/>
      <c r="N273" s="208"/>
      <c r="O273" s="208"/>
      <c r="P273" s="208"/>
      <c r="Q273" s="208"/>
      <c r="R273" s="208"/>
      <c r="S273" s="208"/>
      <c r="T273" s="209"/>
      <c r="AT273" s="210" t="s">
        <v>125</v>
      </c>
      <c r="AU273" s="210" t="s">
        <v>81</v>
      </c>
      <c r="AV273" s="13" t="s">
        <v>77</v>
      </c>
      <c r="AW273" s="13" t="s">
        <v>33</v>
      </c>
      <c r="AX273" s="13" t="s">
        <v>72</v>
      </c>
      <c r="AY273" s="210" t="s">
        <v>116</v>
      </c>
    </row>
    <row r="274" spans="1:65" s="14" customFormat="1" ht="11.25">
      <c r="B274" s="211"/>
      <c r="C274" s="212"/>
      <c r="D274" s="202" t="s">
        <v>125</v>
      </c>
      <c r="E274" s="213" t="s">
        <v>19</v>
      </c>
      <c r="F274" s="214" t="s">
        <v>254</v>
      </c>
      <c r="G274" s="212"/>
      <c r="H274" s="215">
        <v>249.44</v>
      </c>
      <c r="I274" s="216"/>
      <c r="J274" s="212"/>
      <c r="K274" s="212"/>
      <c r="L274" s="217"/>
      <c r="M274" s="218"/>
      <c r="N274" s="219"/>
      <c r="O274" s="219"/>
      <c r="P274" s="219"/>
      <c r="Q274" s="219"/>
      <c r="R274" s="219"/>
      <c r="S274" s="219"/>
      <c r="T274" s="220"/>
      <c r="AT274" s="221" t="s">
        <v>125</v>
      </c>
      <c r="AU274" s="221" t="s">
        <v>81</v>
      </c>
      <c r="AV274" s="14" t="s">
        <v>81</v>
      </c>
      <c r="AW274" s="14" t="s">
        <v>33</v>
      </c>
      <c r="AX274" s="14" t="s">
        <v>72</v>
      </c>
      <c r="AY274" s="221" t="s">
        <v>116</v>
      </c>
    </row>
    <row r="275" spans="1:65" s="13" customFormat="1" ht="11.25">
      <c r="B275" s="200"/>
      <c r="C275" s="201"/>
      <c r="D275" s="202" t="s">
        <v>125</v>
      </c>
      <c r="E275" s="203" t="s">
        <v>19</v>
      </c>
      <c r="F275" s="204" t="s">
        <v>183</v>
      </c>
      <c r="G275" s="201"/>
      <c r="H275" s="203" t="s">
        <v>19</v>
      </c>
      <c r="I275" s="205"/>
      <c r="J275" s="201"/>
      <c r="K275" s="201"/>
      <c r="L275" s="206"/>
      <c r="M275" s="207"/>
      <c r="N275" s="208"/>
      <c r="O275" s="208"/>
      <c r="P275" s="208"/>
      <c r="Q275" s="208"/>
      <c r="R275" s="208"/>
      <c r="S275" s="208"/>
      <c r="T275" s="209"/>
      <c r="AT275" s="210" t="s">
        <v>125</v>
      </c>
      <c r="AU275" s="210" t="s">
        <v>81</v>
      </c>
      <c r="AV275" s="13" t="s">
        <v>77</v>
      </c>
      <c r="AW275" s="13" t="s">
        <v>33</v>
      </c>
      <c r="AX275" s="13" t="s">
        <v>72</v>
      </c>
      <c r="AY275" s="210" t="s">
        <v>116</v>
      </c>
    </row>
    <row r="276" spans="1:65" s="14" customFormat="1" ht="11.25">
      <c r="B276" s="211"/>
      <c r="C276" s="212"/>
      <c r="D276" s="202" t="s">
        <v>125</v>
      </c>
      <c r="E276" s="213" t="s">
        <v>19</v>
      </c>
      <c r="F276" s="214" t="s">
        <v>255</v>
      </c>
      <c r="G276" s="212"/>
      <c r="H276" s="215">
        <v>33.15</v>
      </c>
      <c r="I276" s="216"/>
      <c r="J276" s="212"/>
      <c r="K276" s="212"/>
      <c r="L276" s="217"/>
      <c r="M276" s="218"/>
      <c r="N276" s="219"/>
      <c r="O276" s="219"/>
      <c r="P276" s="219"/>
      <c r="Q276" s="219"/>
      <c r="R276" s="219"/>
      <c r="S276" s="219"/>
      <c r="T276" s="220"/>
      <c r="AT276" s="221" t="s">
        <v>125</v>
      </c>
      <c r="AU276" s="221" t="s">
        <v>81</v>
      </c>
      <c r="AV276" s="14" t="s">
        <v>81</v>
      </c>
      <c r="AW276" s="14" t="s">
        <v>33</v>
      </c>
      <c r="AX276" s="14" t="s">
        <v>72</v>
      </c>
      <c r="AY276" s="221" t="s">
        <v>116</v>
      </c>
    </row>
    <row r="277" spans="1:65" s="15" customFormat="1" ht="11.25">
      <c r="B277" s="222"/>
      <c r="C277" s="223"/>
      <c r="D277" s="202" t="s">
        <v>125</v>
      </c>
      <c r="E277" s="224" t="s">
        <v>19</v>
      </c>
      <c r="F277" s="225" t="s">
        <v>145</v>
      </c>
      <c r="G277" s="223"/>
      <c r="H277" s="226">
        <v>282.58999999999997</v>
      </c>
      <c r="I277" s="227"/>
      <c r="J277" s="223"/>
      <c r="K277" s="223"/>
      <c r="L277" s="228"/>
      <c r="M277" s="229"/>
      <c r="N277" s="230"/>
      <c r="O277" s="230"/>
      <c r="P277" s="230"/>
      <c r="Q277" s="230"/>
      <c r="R277" s="230"/>
      <c r="S277" s="230"/>
      <c r="T277" s="231"/>
      <c r="AT277" s="232" t="s">
        <v>125</v>
      </c>
      <c r="AU277" s="232" t="s">
        <v>81</v>
      </c>
      <c r="AV277" s="15" t="s">
        <v>123</v>
      </c>
      <c r="AW277" s="15" t="s">
        <v>33</v>
      </c>
      <c r="AX277" s="15" t="s">
        <v>77</v>
      </c>
      <c r="AY277" s="232" t="s">
        <v>116</v>
      </c>
    </row>
    <row r="278" spans="1:65" s="2" customFormat="1" ht="21.75" customHeight="1">
      <c r="A278" s="34"/>
      <c r="B278" s="35"/>
      <c r="C278" s="187" t="s">
        <v>282</v>
      </c>
      <c r="D278" s="187" t="s">
        <v>118</v>
      </c>
      <c r="E278" s="188" t="s">
        <v>283</v>
      </c>
      <c r="F278" s="189" t="s">
        <v>284</v>
      </c>
      <c r="G278" s="190" t="s">
        <v>174</v>
      </c>
      <c r="H278" s="191">
        <v>735.58</v>
      </c>
      <c r="I278" s="192"/>
      <c r="J278" s="193">
        <f>ROUND(I278*H278,2)</f>
        <v>0</v>
      </c>
      <c r="K278" s="189" t="s">
        <v>122</v>
      </c>
      <c r="L278" s="39"/>
      <c r="M278" s="194" t="s">
        <v>19</v>
      </c>
      <c r="N278" s="195" t="s">
        <v>43</v>
      </c>
      <c r="O278" s="64"/>
      <c r="P278" s="196">
        <f>O278*H278</f>
        <v>0</v>
      </c>
      <c r="Q278" s="196">
        <v>0</v>
      </c>
      <c r="R278" s="196">
        <f>Q278*H278</f>
        <v>0</v>
      </c>
      <c r="S278" s="196">
        <v>0</v>
      </c>
      <c r="T278" s="197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8" t="s">
        <v>123</v>
      </c>
      <c r="AT278" s="198" t="s">
        <v>118</v>
      </c>
      <c r="AU278" s="198" t="s">
        <v>81</v>
      </c>
      <c r="AY278" s="17" t="s">
        <v>116</v>
      </c>
      <c r="BE278" s="199">
        <f>IF(N278="základní",J278,0)</f>
        <v>0</v>
      </c>
      <c r="BF278" s="199">
        <f>IF(N278="snížená",J278,0)</f>
        <v>0</v>
      </c>
      <c r="BG278" s="199">
        <f>IF(N278="zákl. přenesená",J278,0)</f>
        <v>0</v>
      </c>
      <c r="BH278" s="199">
        <f>IF(N278="sníž. přenesená",J278,0)</f>
        <v>0</v>
      </c>
      <c r="BI278" s="199">
        <f>IF(N278="nulová",J278,0)</f>
        <v>0</v>
      </c>
      <c r="BJ278" s="17" t="s">
        <v>77</v>
      </c>
      <c r="BK278" s="199">
        <f>ROUND(I278*H278,2)</f>
        <v>0</v>
      </c>
      <c r="BL278" s="17" t="s">
        <v>123</v>
      </c>
      <c r="BM278" s="198" t="s">
        <v>285</v>
      </c>
    </row>
    <row r="279" spans="1:65" s="13" customFormat="1" ht="11.25">
      <c r="B279" s="200"/>
      <c r="C279" s="201"/>
      <c r="D279" s="202" t="s">
        <v>125</v>
      </c>
      <c r="E279" s="203" t="s">
        <v>19</v>
      </c>
      <c r="F279" s="204" t="s">
        <v>181</v>
      </c>
      <c r="G279" s="201"/>
      <c r="H279" s="203" t="s">
        <v>19</v>
      </c>
      <c r="I279" s="205"/>
      <c r="J279" s="201"/>
      <c r="K279" s="201"/>
      <c r="L279" s="206"/>
      <c r="M279" s="207"/>
      <c r="N279" s="208"/>
      <c r="O279" s="208"/>
      <c r="P279" s="208"/>
      <c r="Q279" s="208"/>
      <c r="R279" s="208"/>
      <c r="S279" s="208"/>
      <c r="T279" s="209"/>
      <c r="AT279" s="210" t="s">
        <v>125</v>
      </c>
      <c r="AU279" s="210" t="s">
        <v>81</v>
      </c>
      <c r="AV279" s="13" t="s">
        <v>77</v>
      </c>
      <c r="AW279" s="13" t="s">
        <v>33</v>
      </c>
      <c r="AX279" s="13" t="s">
        <v>72</v>
      </c>
      <c r="AY279" s="210" t="s">
        <v>116</v>
      </c>
    </row>
    <row r="280" spans="1:65" s="14" customFormat="1" ht="11.25">
      <c r="B280" s="211"/>
      <c r="C280" s="212"/>
      <c r="D280" s="202" t="s">
        <v>125</v>
      </c>
      <c r="E280" s="213" t="s">
        <v>19</v>
      </c>
      <c r="F280" s="214" t="s">
        <v>286</v>
      </c>
      <c r="G280" s="212"/>
      <c r="H280" s="215">
        <v>629.67999999999995</v>
      </c>
      <c r="I280" s="216"/>
      <c r="J280" s="212"/>
      <c r="K280" s="212"/>
      <c r="L280" s="217"/>
      <c r="M280" s="218"/>
      <c r="N280" s="219"/>
      <c r="O280" s="219"/>
      <c r="P280" s="219"/>
      <c r="Q280" s="219"/>
      <c r="R280" s="219"/>
      <c r="S280" s="219"/>
      <c r="T280" s="220"/>
      <c r="AT280" s="221" t="s">
        <v>125</v>
      </c>
      <c r="AU280" s="221" t="s">
        <v>81</v>
      </c>
      <c r="AV280" s="14" t="s">
        <v>81</v>
      </c>
      <c r="AW280" s="14" t="s">
        <v>33</v>
      </c>
      <c r="AX280" s="14" t="s">
        <v>72</v>
      </c>
      <c r="AY280" s="221" t="s">
        <v>116</v>
      </c>
    </row>
    <row r="281" spans="1:65" s="13" customFormat="1" ht="11.25">
      <c r="B281" s="200"/>
      <c r="C281" s="201"/>
      <c r="D281" s="202" t="s">
        <v>125</v>
      </c>
      <c r="E281" s="203" t="s">
        <v>19</v>
      </c>
      <c r="F281" s="204" t="s">
        <v>183</v>
      </c>
      <c r="G281" s="201"/>
      <c r="H281" s="203" t="s">
        <v>19</v>
      </c>
      <c r="I281" s="205"/>
      <c r="J281" s="201"/>
      <c r="K281" s="201"/>
      <c r="L281" s="206"/>
      <c r="M281" s="207"/>
      <c r="N281" s="208"/>
      <c r="O281" s="208"/>
      <c r="P281" s="208"/>
      <c r="Q281" s="208"/>
      <c r="R281" s="208"/>
      <c r="S281" s="208"/>
      <c r="T281" s="209"/>
      <c r="AT281" s="210" t="s">
        <v>125</v>
      </c>
      <c r="AU281" s="210" t="s">
        <v>81</v>
      </c>
      <c r="AV281" s="13" t="s">
        <v>77</v>
      </c>
      <c r="AW281" s="13" t="s">
        <v>33</v>
      </c>
      <c r="AX281" s="13" t="s">
        <v>72</v>
      </c>
      <c r="AY281" s="210" t="s">
        <v>116</v>
      </c>
    </row>
    <row r="282" spans="1:65" s="14" customFormat="1" ht="11.25">
      <c r="B282" s="211"/>
      <c r="C282" s="212"/>
      <c r="D282" s="202" t="s">
        <v>125</v>
      </c>
      <c r="E282" s="213" t="s">
        <v>19</v>
      </c>
      <c r="F282" s="214" t="s">
        <v>287</v>
      </c>
      <c r="G282" s="212"/>
      <c r="H282" s="215">
        <v>55.2</v>
      </c>
      <c r="I282" s="216"/>
      <c r="J282" s="212"/>
      <c r="K282" s="212"/>
      <c r="L282" s="217"/>
      <c r="M282" s="218"/>
      <c r="N282" s="219"/>
      <c r="O282" s="219"/>
      <c r="P282" s="219"/>
      <c r="Q282" s="219"/>
      <c r="R282" s="219"/>
      <c r="S282" s="219"/>
      <c r="T282" s="220"/>
      <c r="AT282" s="221" t="s">
        <v>125</v>
      </c>
      <c r="AU282" s="221" t="s">
        <v>81</v>
      </c>
      <c r="AV282" s="14" t="s">
        <v>81</v>
      </c>
      <c r="AW282" s="14" t="s">
        <v>33</v>
      </c>
      <c r="AX282" s="14" t="s">
        <v>72</v>
      </c>
      <c r="AY282" s="221" t="s">
        <v>116</v>
      </c>
    </row>
    <row r="283" spans="1:65" s="13" customFormat="1" ht="11.25">
      <c r="B283" s="200"/>
      <c r="C283" s="201"/>
      <c r="D283" s="202" t="s">
        <v>125</v>
      </c>
      <c r="E283" s="203" t="s">
        <v>19</v>
      </c>
      <c r="F283" s="204" t="s">
        <v>192</v>
      </c>
      <c r="G283" s="201"/>
      <c r="H283" s="203" t="s">
        <v>19</v>
      </c>
      <c r="I283" s="205"/>
      <c r="J283" s="201"/>
      <c r="K283" s="201"/>
      <c r="L283" s="206"/>
      <c r="M283" s="207"/>
      <c r="N283" s="208"/>
      <c r="O283" s="208"/>
      <c r="P283" s="208"/>
      <c r="Q283" s="208"/>
      <c r="R283" s="208"/>
      <c r="S283" s="208"/>
      <c r="T283" s="209"/>
      <c r="AT283" s="210" t="s">
        <v>125</v>
      </c>
      <c r="AU283" s="210" t="s">
        <v>81</v>
      </c>
      <c r="AV283" s="13" t="s">
        <v>77</v>
      </c>
      <c r="AW283" s="13" t="s">
        <v>33</v>
      </c>
      <c r="AX283" s="13" t="s">
        <v>72</v>
      </c>
      <c r="AY283" s="210" t="s">
        <v>116</v>
      </c>
    </row>
    <row r="284" spans="1:65" s="14" customFormat="1" ht="11.25">
      <c r="B284" s="211"/>
      <c r="C284" s="212"/>
      <c r="D284" s="202" t="s">
        <v>125</v>
      </c>
      <c r="E284" s="213" t="s">
        <v>19</v>
      </c>
      <c r="F284" s="214" t="s">
        <v>288</v>
      </c>
      <c r="G284" s="212"/>
      <c r="H284" s="215">
        <v>48.12</v>
      </c>
      <c r="I284" s="216"/>
      <c r="J284" s="212"/>
      <c r="K284" s="212"/>
      <c r="L284" s="217"/>
      <c r="M284" s="218"/>
      <c r="N284" s="219"/>
      <c r="O284" s="219"/>
      <c r="P284" s="219"/>
      <c r="Q284" s="219"/>
      <c r="R284" s="219"/>
      <c r="S284" s="219"/>
      <c r="T284" s="220"/>
      <c r="AT284" s="221" t="s">
        <v>125</v>
      </c>
      <c r="AU284" s="221" t="s">
        <v>81</v>
      </c>
      <c r="AV284" s="14" t="s">
        <v>81</v>
      </c>
      <c r="AW284" s="14" t="s">
        <v>33</v>
      </c>
      <c r="AX284" s="14" t="s">
        <v>72</v>
      </c>
      <c r="AY284" s="221" t="s">
        <v>116</v>
      </c>
    </row>
    <row r="285" spans="1:65" s="13" customFormat="1" ht="11.25">
      <c r="B285" s="200"/>
      <c r="C285" s="201"/>
      <c r="D285" s="202" t="s">
        <v>125</v>
      </c>
      <c r="E285" s="203" t="s">
        <v>19</v>
      </c>
      <c r="F285" s="204" t="s">
        <v>194</v>
      </c>
      <c r="G285" s="201"/>
      <c r="H285" s="203" t="s">
        <v>19</v>
      </c>
      <c r="I285" s="205"/>
      <c r="J285" s="201"/>
      <c r="K285" s="201"/>
      <c r="L285" s="206"/>
      <c r="M285" s="207"/>
      <c r="N285" s="208"/>
      <c r="O285" s="208"/>
      <c r="P285" s="208"/>
      <c r="Q285" s="208"/>
      <c r="R285" s="208"/>
      <c r="S285" s="208"/>
      <c r="T285" s="209"/>
      <c r="AT285" s="210" t="s">
        <v>125</v>
      </c>
      <c r="AU285" s="210" t="s">
        <v>81</v>
      </c>
      <c r="AV285" s="13" t="s">
        <v>77</v>
      </c>
      <c r="AW285" s="13" t="s">
        <v>33</v>
      </c>
      <c r="AX285" s="13" t="s">
        <v>72</v>
      </c>
      <c r="AY285" s="210" t="s">
        <v>116</v>
      </c>
    </row>
    <row r="286" spans="1:65" s="14" customFormat="1" ht="11.25">
      <c r="B286" s="211"/>
      <c r="C286" s="212"/>
      <c r="D286" s="202" t="s">
        <v>125</v>
      </c>
      <c r="E286" s="213" t="s">
        <v>19</v>
      </c>
      <c r="F286" s="214" t="s">
        <v>289</v>
      </c>
      <c r="G286" s="212"/>
      <c r="H286" s="215">
        <v>2.58</v>
      </c>
      <c r="I286" s="216"/>
      <c r="J286" s="212"/>
      <c r="K286" s="212"/>
      <c r="L286" s="217"/>
      <c r="M286" s="218"/>
      <c r="N286" s="219"/>
      <c r="O286" s="219"/>
      <c r="P286" s="219"/>
      <c r="Q286" s="219"/>
      <c r="R286" s="219"/>
      <c r="S286" s="219"/>
      <c r="T286" s="220"/>
      <c r="AT286" s="221" t="s">
        <v>125</v>
      </c>
      <c r="AU286" s="221" t="s">
        <v>81</v>
      </c>
      <c r="AV286" s="14" t="s">
        <v>81</v>
      </c>
      <c r="AW286" s="14" t="s">
        <v>33</v>
      </c>
      <c r="AX286" s="14" t="s">
        <v>72</v>
      </c>
      <c r="AY286" s="221" t="s">
        <v>116</v>
      </c>
    </row>
    <row r="287" spans="1:65" s="15" customFormat="1" ht="11.25">
      <c r="B287" s="222"/>
      <c r="C287" s="223"/>
      <c r="D287" s="202" t="s">
        <v>125</v>
      </c>
      <c r="E287" s="224" t="s">
        <v>19</v>
      </c>
      <c r="F287" s="225" t="s">
        <v>145</v>
      </c>
      <c r="G287" s="223"/>
      <c r="H287" s="226">
        <v>735.58</v>
      </c>
      <c r="I287" s="227"/>
      <c r="J287" s="223"/>
      <c r="K287" s="223"/>
      <c r="L287" s="228"/>
      <c r="M287" s="229"/>
      <c r="N287" s="230"/>
      <c r="O287" s="230"/>
      <c r="P287" s="230"/>
      <c r="Q287" s="230"/>
      <c r="R287" s="230"/>
      <c r="S287" s="230"/>
      <c r="T287" s="231"/>
      <c r="AT287" s="232" t="s">
        <v>125</v>
      </c>
      <c r="AU287" s="232" t="s">
        <v>81</v>
      </c>
      <c r="AV287" s="15" t="s">
        <v>123</v>
      </c>
      <c r="AW287" s="15" t="s">
        <v>33</v>
      </c>
      <c r="AX287" s="15" t="s">
        <v>77</v>
      </c>
      <c r="AY287" s="232" t="s">
        <v>116</v>
      </c>
    </row>
    <row r="288" spans="1:65" s="2" customFormat="1" ht="16.5" customHeight="1">
      <c r="A288" s="34"/>
      <c r="B288" s="35"/>
      <c r="C288" s="236" t="s">
        <v>290</v>
      </c>
      <c r="D288" s="236" t="s">
        <v>291</v>
      </c>
      <c r="E288" s="237" t="s">
        <v>292</v>
      </c>
      <c r="F288" s="238" t="s">
        <v>293</v>
      </c>
      <c r="G288" s="239" t="s">
        <v>275</v>
      </c>
      <c r="H288" s="240">
        <v>1324.0440000000001</v>
      </c>
      <c r="I288" s="241"/>
      <c r="J288" s="242">
        <f>ROUND(I288*H288,2)</f>
        <v>0</v>
      </c>
      <c r="K288" s="238" t="s">
        <v>122</v>
      </c>
      <c r="L288" s="243"/>
      <c r="M288" s="244" t="s">
        <v>19</v>
      </c>
      <c r="N288" s="245" t="s">
        <v>43</v>
      </c>
      <c r="O288" s="64"/>
      <c r="P288" s="196">
        <f>O288*H288</f>
        <v>0</v>
      </c>
      <c r="Q288" s="196">
        <v>0</v>
      </c>
      <c r="R288" s="196">
        <f>Q288*H288</f>
        <v>0</v>
      </c>
      <c r="S288" s="196">
        <v>0</v>
      </c>
      <c r="T288" s="197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8" t="s">
        <v>166</v>
      </c>
      <c r="AT288" s="198" t="s">
        <v>291</v>
      </c>
      <c r="AU288" s="198" t="s">
        <v>81</v>
      </c>
      <c r="AY288" s="17" t="s">
        <v>116</v>
      </c>
      <c r="BE288" s="199">
        <f>IF(N288="základní",J288,0)</f>
        <v>0</v>
      </c>
      <c r="BF288" s="199">
        <f>IF(N288="snížená",J288,0)</f>
        <v>0</v>
      </c>
      <c r="BG288" s="199">
        <f>IF(N288="zákl. přenesená",J288,0)</f>
        <v>0</v>
      </c>
      <c r="BH288" s="199">
        <f>IF(N288="sníž. přenesená",J288,0)</f>
        <v>0</v>
      </c>
      <c r="BI288" s="199">
        <f>IF(N288="nulová",J288,0)</f>
        <v>0</v>
      </c>
      <c r="BJ288" s="17" t="s">
        <v>77</v>
      </c>
      <c r="BK288" s="199">
        <f>ROUND(I288*H288,2)</f>
        <v>0</v>
      </c>
      <c r="BL288" s="17" t="s">
        <v>123</v>
      </c>
      <c r="BM288" s="198" t="s">
        <v>294</v>
      </c>
    </row>
    <row r="289" spans="1:65" s="14" customFormat="1" ht="11.25">
      <c r="B289" s="211"/>
      <c r="C289" s="212"/>
      <c r="D289" s="202" t="s">
        <v>125</v>
      </c>
      <c r="E289" s="212"/>
      <c r="F289" s="214" t="s">
        <v>295</v>
      </c>
      <c r="G289" s="212"/>
      <c r="H289" s="215">
        <v>1324.0440000000001</v>
      </c>
      <c r="I289" s="216"/>
      <c r="J289" s="212"/>
      <c r="K289" s="212"/>
      <c r="L289" s="217"/>
      <c r="M289" s="218"/>
      <c r="N289" s="219"/>
      <c r="O289" s="219"/>
      <c r="P289" s="219"/>
      <c r="Q289" s="219"/>
      <c r="R289" s="219"/>
      <c r="S289" s="219"/>
      <c r="T289" s="220"/>
      <c r="AT289" s="221" t="s">
        <v>125</v>
      </c>
      <c r="AU289" s="221" t="s">
        <v>81</v>
      </c>
      <c r="AV289" s="14" t="s">
        <v>81</v>
      </c>
      <c r="AW289" s="14" t="s">
        <v>4</v>
      </c>
      <c r="AX289" s="14" t="s">
        <v>77</v>
      </c>
      <c r="AY289" s="221" t="s">
        <v>116</v>
      </c>
    </row>
    <row r="290" spans="1:65" s="2" customFormat="1" ht="21.75" customHeight="1">
      <c r="A290" s="34"/>
      <c r="B290" s="35"/>
      <c r="C290" s="187" t="s">
        <v>296</v>
      </c>
      <c r="D290" s="187" t="s">
        <v>118</v>
      </c>
      <c r="E290" s="188" t="s">
        <v>297</v>
      </c>
      <c r="F290" s="189" t="s">
        <v>298</v>
      </c>
      <c r="G290" s="190" t="s">
        <v>121</v>
      </c>
      <c r="H290" s="191">
        <v>48.4</v>
      </c>
      <c r="I290" s="192"/>
      <c r="J290" s="193">
        <f>ROUND(I290*H290,2)</f>
        <v>0</v>
      </c>
      <c r="K290" s="189" t="s">
        <v>122</v>
      </c>
      <c r="L290" s="39"/>
      <c r="M290" s="194" t="s">
        <v>19</v>
      </c>
      <c r="N290" s="195" t="s">
        <v>43</v>
      </c>
      <c r="O290" s="64"/>
      <c r="P290" s="196">
        <f>O290*H290</f>
        <v>0</v>
      </c>
      <c r="Q290" s="196">
        <v>0</v>
      </c>
      <c r="R290" s="196">
        <f>Q290*H290</f>
        <v>0</v>
      </c>
      <c r="S290" s="196">
        <v>0</v>
      </c>
      <c r="T290" s="197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8" t="s">
        <v>123</v>
      </c>
      <c r="AT290" s="198" t="s">
        <v>118</v>
      </c>
      <c r="AU290" s="198" t="s">
        <v>81</v>
      </c>
      <c r="AY290" s="17" t="s">
        <v>116</v>
      </c>
      <c r="BE290" s="199">
        <f>IF(N290="základní",J290,0)</f>
        <v>0</v>
      </c>
      <c r="BF290" s="199">
        <f>IF(N290="snížená",J290,0)</f>
        <v>0</v>
      </c>
      <c r="BG290" s="199">
        <f>IF(N290="zákl. přenesená",J290,0)</f>
        <v>0</v>
      </c>
      <c r="BH290" s="199">
        <f>IF(N290="sníž. přenesená",J290,0)</f>
        <v>0</v>
      </c>
      <c r="BI290" s="199">
        <f>IF(N290="nulová",J290,0)</f>
        <v>0</v>
      </c>
      <c r="BJ290" s="17" t="s">
        <v>77</v>
      </c>
      <c r="BK290" s="199">
        <f>ROUND(I290*H290,2)</f>
        <v>0</v>
      </c>
      <c r="BL290" s="17" t="s">
        <v>123</v>
      </c>
      <c r="BM290" s="198" t="s">
        <v>299</v>
      </c>
    </row>
    <row r="291" spans="1:65" s="2" customFormat="1" ht="21.75" customHeight="1">
      <c r="A291" s="34"/>
      <c r="B291" s="35"/>
      <c r="C291" s="187" t="s">
        <v>300</v>
      </c>
      <c r="D291" s="187" t="s">
        <v>118</v>
      </c>
      <c r="E291" s="188" t="s">
        <v>301</v>
      </c>
      <c r="F291" s="189" t="s">
        <v>302</v>
      </c>
      <c r="G291" s="190" t="s">
        <v>121</v>
      </c>
      <c r="H291" s="191">
        <v>48.4</v>
      </c>
      <c r="I291" s="192"/>
      <c r="J291" s="193">
        <f>ROUND(I291*H291,2)</f>
        <v>0</v>
      </c>
      <c r="K291" s="189" t="s">
        <v>122</v>
      </c>
      <c r="L291" s="39"/>
      <c r="M291" s="194" t="s">
        <v>19</v>
      </c>
      <c r="N291" s="195" t="s">
        <v>43</v>
      </c>
      <c r="O291" s="64"/>
      <c r="P291" s="196">
        <f>O291*H291</f>
        <v>0</v>
      </c>
      <c r="Q291" s="196">
        <v>0</v>
      </c>
      <c r="R291" s="196">
        <f>Q291*H291</f>
        <v>0</v>
      </c>
      <c r="S291" s="196">
        <v>0</v>
      </c>
      <c r="T291" s="197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8" t="s">
        <v>123</v>
      </c>
      <c r="AT291" s="198" t="s">
        <v>118</v>
      </c>
      <c r="AU291" s="198" t="s">
        <v>81</v>
      </c>
      <c r="AY291" s="17" t="s">
        <v>116</v>
      </c>
      <c r="BE291" s="199">
        <f>IF(N291="základní",J291,0)</f>
        <v>0</v>
      </c>
      <c r="BF291" s="199">
        <f>IF(N291="snížená",J291,0)</f>
        <v>0</v>
      </c>
      <c r="BG291" s="199">
        <f>IF(N291="zákl. přenesená",J291,0)</f>
        <v>0</v>
      </c>
      <c r="BH291" s="199">
        <f>IF(N291="sníž. přenesená",J291,0)</f>
        <v>0</v>
      </c>
      <c r="BI291" s="199">
        <f>IF(N291="nulová",J291,0)</f>
        <v>0</v>
      </c>
      <c r="BJ291" s="17" t="s">
        <v>77</v>
      </c>
      <c r="BK291" s="199">
        <f>ROUND(I291*H291,2)</f>
        <v>0</v>
      </c>
      <c r="BL291" s="17" t="s">
        <v>123</v>
      </c>
      <c r="BM291" s="198" t="s">
        <v>303</v>
      </c>
    </row>
    <row r="292" spans="1:65" s="2" customFormat="1" ht="16.5" customHeight="1">
      <c r="A292" s="34"/>
      <c r="B292" s="35"/>
      <c r="C292" s="236" t="s">
        <v>304</v>
      </c>
      <c r="D292" s="236" t="s">
        <v>291</v>
      </c>
      <c r="E292" s="237" t="s">
        <v>305</v>
      </c>
      <c r="F292" s="238" t="s">
        <v>306</v>
      </c>
      <c r="G292" s="239" t="s">
        <v>307</v>
      </c>
      <c r="H292" s="240">
        <v>1.5249999999999999</v>
      </c>
      <c r="I292" s="241"/>
      <c r="J292" s="242">
        <f>ROUND(I292*H292,2)</f>
        <v>0</v>
      </c>
      <c r="K292" s="238" t="s">
        <v>122</v>
      </c>
      <c r="L292" s="243"/>
      <c r="M292" s="244" t="s">
        <v>19</v>
      </c>
      <c r="N292" s="245" t="s">
        <v>43</v>
      </c>
      <c r="O292" s="64"/>
      <c r="P292" s="196">
        <f>O292*H292</f>
        <v>0</v>
      </c>
      <c r="Q292" s="196">
        <v>1E-3</v>
      </c>
      <c r="R292" s="196">
        <f>Q292*H292</f>
        <v>1.5249999999999999E-3</v>
      </c>
      <c r="S292" s="196">
        <v>0</v>
      </c>
      <c r="T292" s="197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8" t="s">
        <v>166</v>
      </c>
      <c r="AT292" s="198" t="s">
        <v>291</v>
      </c>
      <c r="AU292" s="198" t="s">
        <v>81</v>
      </c>
      <c r="AY292" s="17" t="s">
        <v>116</v>
      </c>
      <c r="BE292" s="199">
        <f>IF(N292="základní",J292,0)</f>
        <v>0</v>
      </c>
      <c r="BF292" s="199">
        <f>IF(N292="snížená",J292,0)</f>
        <v>0</v>
      </c>
      <c r="BG292" s="199">
        <f>IF(N292="zákl. přenesená",J292,0)</f>
        <v>0</v>
      </c>
      <c r="BH292" s="199">
        <f>IF(N292="sníž. přenesená",J292,0)</f>
        <v>0</v>
      </c>
      <c r="BI292" s="199">
        <f>IF(N292="nulová",J292,0)</f>
        <v>0</v>
      </c>
      <c r="BJ292" s="17" t="s">
        <v>77</v>
      </c>
      <c r="BK292" s="199">
        <f>ROUND(I292*H292,2)</f>
        <v>0</v>
      </c>
      <c r="BL292" s="17" t="s">
        <v>123</v>
      </c>
      <c r="BM292" s="198" t="s">
        <v>308</v>
      </c>
    </row>
    <row r="293" spans="1:65" s="14" customFormat="1" ht="11.25">
      <c r="B293" s="211"/>
      <c r="C293" s="212"/>
      <c r="D293" s="202" t="s">
        <v>125</v>
      </c>
      <c r="E293" s="212"/>
      <c r="F293" s="214" t="s">
        <v>309</v>
      </c>
      <c r="G293" s="212"/>
      <c r="H293" s="215">
        <v>1.5249999999999999</v>
      </c>
      <c r="I293" s="216"/>
      <c r="J293" s="212"/>
      <c r="K293" s="212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125</v>
      </c>
      <c r="AU293" s="221" t="s">
        <v>81</v>
      </c>
      <c r="AV293" s="14" t="s">
        <v>81</v>
      </c>
      <c r="AW293" s="14" t="s">
        <v>4</v>
      </c>
      <c r="AX293" s="14" t="s">
        <v>77</v>
      </c>
      <c r="AY293" s="221" t="s">
        <v>116</v>
      </c>
    </row>
    <row r="294" spans="1:65" s="12" customFormat="1" ht="22.9" customHeight="1">
      <c r="B294" s="171"/>
      <c r="C294" s="172"/>
      <c r="D294" s="173" t="s">
        <v>71</v>
      </c>
      <c r="E294" s="185" t="s">
        <v>134</v>
      </c>
      <c r="F294" s="185" t="s">
        <v>310</v>
      </c>
      <c r="G294" s="172"/>
      <c r="H294" s="172"/>
      <c r="I294" s="175"/>
      <c r="J294" s="186">
        <f>BK294</f>
        <v>0</v>
      </c>
      <c r="K294" s="172"/>
      <c r="L294" s="177"/>
      <c r="M294" s="178"/>
      <c r="N294" s="179"/>
      <c r="O294" s="179"/>
      <c r="P294" s="180">
        <f>SUM(P295:P304)</f>
        <v>0</v>
      </c>
      <c r="Q294" s="179"/>
      <c r="R294" s="180">
        <f>SUM(R295:R304)</f>
        <v>0</v>
      </c>
      <c r="S294" s="179"/>
      <c r="T294" s="181">
        <f>SUM(T295:T304)</f>
        <v>0</v>
      </c>
      <c r="AR294" s="182" t="s">
        <v>77</v>
      </c>
      <c r="AT294" s="183" t="s">
        <v>71</v>
      </c>
      <c r="AU294" s="183" t="s">
        <v>77</v>
      </c>
      <c r="AY294" s="182" t="s">
        <v>116</v>
      </c>
      <c r="BK294" s="184">
        <f>SUM(BK295:BK304)</f>
        <v>0</v>
      </c>
    </row>
    <row r="295" spans="1:65" s="2" customFormat="1" ht="16.5" customHeight="1">
      <c r="A295" s="34"/>
      <c r="B295" s="35"/>
      <c r="C295" s="187" t="s">
        <v>311</v>
      </c>
      <c r="D295" s="187" t="s">
        <v>118</v>
      </c>
      <c r="E295" s="188" t="s">
        <v>312</v>
      </c>
      <c r="F295" s="189" t="s">
        <v>313</v>
      </c>
      <c r="G295" s="190" t="s">
        <v>169</v>
      </c>
      <c r="H295" s="191">
        <v>586.08000000000004</v>
      </c>
      <c r="I295" s="192"/>
      <c r="J295" s="193">
        <f>ROUND(I295*H295,2)</f>
        <v>0</v>
      </c>
      <c r="K295" s="189" t="s">
        <v>122</v>
      </c>
      <c r="L295" s="39"/>
      <c r="M295" s="194" t="s">
        <v>19</v>
      </c>
      <c r="N295" s="195" t="s">
        <v>43</v>
      </c>
      <c r="O295" s="64"/>
      <c r="P295" s="196">
        <f>O295*H295</f>
        <v>0</v>
      </c>
      <c r="Q295" s="196">
        <v>0</v>
      </c>
      <c r="R295" s="196">
        <f>Q295*H295</f>
        <v>0</v>
      </c>
      <c r="S295" s="196">
        <v>0</v>
      </c>
      <c r="T295" s="197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8" t="s">
        <v>123</v>
      </c>
      <c r="AT295" s="198" t="s">
        <v>118</v>
      </c>
      <c r="AU295" s="198" t="s">
        <v>81</v>
      </c>
      <c r="AY295" s="17" t="s">
        <v>116</v>
      </c>
      <c r="BE295" s="199">
        <f>IF(N295="základní",J295,0)</f>
        <v>0</v>
      </c>
      <c r="BF295" s="199">
        <f>IF(N295="snížená",J295,0)</f>
        <v>0</v>
      </c>
      <c r="BG295" s="199">
        <f>IF(N295="zákl. přenesená",J295,0)</f>
        <v>0</v>
      </c>
      <c r="BH295" s="199">
        <f>IF(N295="sníž. přenesená",J295,0)</f>
        <v>0</v>
      </c>
      <c r="BI295" s="199">
        <f>IF(N295="nulová",J295,0)</f>
        <v>0</v>
      </c>
      <c r="BJ295" s="17" t="s">
        <v>77</v>
      </c>
      <c r="BK295" s="199">
        <f>ROUND(I295*H295,2)</f>
        <v>0</v>
      </c>
      <c r="BL295" s="17" t="s">
        <v>123</v>
      </c>
      <c r="BM295" s="198" t="s">
        <v>314</v>
      </c>
    </row>
    <row r="296" spans="1:65" s="13" customFormat="1" ht="11.25">
      <c r="B296" s="200"/>
      <c r="C296" s="201"/>
      <c r="D296" s="202" t="s">
        <v>125</v>
      </c>
      <c r="E296" s="203" t="s">
        <v>19</v>
      </c>
      <c r="F296" s="204" t="s">
        <v>181</v>
      </c>
      <c r="G296" s="201"/>
      <c r="H296" s="203" t="s">
        <v>19</v>
      </c>
      <c r="I296" s="205"/>
      <c r="J296" s="201"/>
      <c r="K296" s="201"/>
      <c r="L296" s="206"/>
      <c r="M296" s="207"/>
      <c r="N296" s="208"/>
      <c r="O296" s="208"/>
      <c r="P296" s="208"/>
      <c r="Q296" s="208"/>
      <c r="R296" s="208"/>
      <c r="S296" s="208"/>
      <c r="T296" s="209"/>
      <c r="AT296" s="210" t="s">
        <v>125</v>
      </c>
      <c r="AU296" s="210" t="s">
        <v>81</v>
      </c>
      <c r="AV296" s="13" t="s">
        <v>77</v>
      </c>
      <c r="AW296" s="13" t="s">
        <v>33</v>
      </c>
      <c r="AX296" s="13" t="s">
        <v>72</v>
      </c>
      <c r="AY296" s="210" t="s">
        <v>116</v>
      </c>
    </row>
    <row r="297" spans="1:65" s="14" customFormat="1" ht="11.25">
      <c r="B297" s="211"/>
      <c r="C297" s="212"/>
      <c r="D297" s="202" t="s">
        <v>125</v>
      </c>
      <c r="E297" s="213" t="s">
        <v>19</v>
      </c>
      <c r="F297" s="214" t="s">
        <v>315</v>
      </c>
      <c r="G297" s="212"/>
      <c r="H297" s="215">
        <v>586.08000000000004</v>
      </c>
      <c r="I297" s="216"/>
      <c r="J297" s="212"/>
      <c r="K297" s="212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125</v>
      </c>
      <c r="AU297" s="221" t="s">
        <v>81</v>
      </c>
      <c r="AV297" s="14" t="s">
        <v>81</v>
      </c>
      <c r="AW297" s="14" t="s">
        <v>33</v>
      </c>
      <c r="AX297" s="14" t="s">
        <v>77</v>
      </c>
      <c r="AY297" s="221" t="s">
        <v>116</v>
      </c>
    </row>
    <row r="298" spans="1:65" s="2" customFormat="1" ht="16.5" customHeight="1">
      <c r="A298" s="34"/>
      <c r="B298" s="35"/>
      <c r="C298" s="187" t="s">
        <v>316</v>
      </c>
      <c r="D298" s="187" t="s">
        <v>118</v>
      </c>
      <c r="E298" s="188" t="s">
        <v>317</v>
      </c>
      <c r="F298" s="189" t="s">
        <v>318</v>
      </c>
      <c r="G298" s="190" t="s">
        <v>169</v>
      </c>
      <c r="H298" s="191">
        <v>586.79999999999995</v>
      </c>
      <c r="I298" s="192"/>
      <c r="J298" s="193">
        <f>ROUND(I298*H298,2)</f>
        <v>0</v>
      </c>
      <c r="K298" s="189" t="s">
        <v>122</v>
      </c>
      <c r="L298" s="39"/>
      <c r="M298" s="194" t="s">
        <v>19</v>
      </c>
      <c r="N298" s="195" t="s">
        <v>43</v>
      </c>
      <c r="O298" s="64"/>
      <c r="P298" s="196">
        <f>O298*H298</f>
        <v>0</v>
      </c>
      <c r="Q298" s="196">
        <v>0</v>
      </c>
      <c r="R298" s="196">
        <f>Q298*H298</f>
        <v>0</v>
      </c>
      <c r="S298" s="196">
        <v>0</v>
      </c>
      <c r="T298" s="197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8" t="s">
        <v>123</v>
      </c>
      <c r="AT298" s="198" t="s">
        <v>118</v>
      </c>
      <c r="AU298" s="198" t="s">
        <v>81</v>
      </c>
      <c r="AY298" s="17" t="s">
        <v>116</v>
      </c>
      <c r="BE298" s="199">
        <f>IF(N298="základní",J298,0)</f>
        <v>0</v>
      </c>
      <c r="BF298" s="199">
        <f>IF(N298="snížená",J298,0)</f>
        <v>0</v>
      </c>
      <c r="BG298" s="199">
        <f>IF(N298="zákl. přenesená",J298,0)</f>
        <v>0</v>
      </c>
      <c r="BH298" s="199">
        <f>IF(N298="sníž. přenesená",J298,0)</f>
        <v>0</v>
      </c>
      <c r="BI298" s="199">
        <f>IF(N298="nulová",J298,0)</f>
        <v>0</v>
      </c>
      <c r="BJ298" s="17" t="s">
        <v>77</v>
      </c>
      <c r="BK298" s="199">
        <f>ROUND(I298*H298,2)</f>
        <v>0</v>
      </c>
      <c r="BL298" s="17" t="s">
        <v>123</v>
      </c>
      <c r="BM298" s="198" t="s">
        <v>319</v>
      </c>
    </row>
    <row r="299" spans="1:65" s="13" customFormat="1" ht="11.25">
      <c r="B299" s="200"/>
      <c r="C299" s="201"/>
      <c r="D299" s="202" t="s">
        <v>125</v>
      </c>
      <c r="E299" s="203" t="s">
        <v>19</v>
      </c>
      <c r="F299" s="204" t="s">
        <v>320</v>
      </c>
      <c r="G299" s="201"/>
      <c r="H299" s="203" t="s">
        <v>19</v>
      </c>
      <c r="I299" s="205"/>
      <c r="J299" s="201"/>
      <c r="K299" s="201"/>
      <c r="L299" s="206"/>
      <c r="M299" s="207"/>
      <c r="N299" s="208"/>
      <c r="O299" s="208"/>
      <c r="P299" s="208"/>
      <c r="Q299" s="208"/>
      <c r="R299" s="208"/>
      <c r="S299" s="208"/>
      <c r="T299" s="209"/>
      <c r="AT299" s="210" t="s">
        <v>125</v>
      </c>
      <c r="AU299" s="210" t="s">
        <v>81</v>
      </c>
      <c r="AV299" s="13" t="s">
        <v>77</v>
      </c>
      <c r="AW299" s="13" t="s">
        <v>33</v>
      </c>
      <c r="AX299" s="13" t="s">
        <v>72</v>
      </c>
      <c r="AY299" s="210" t="s">
        <v>116</v>
      </c>
    </row>
    <row r="300" spans="1:65" s="14" customFormat="1" ht="11.25">
      <c r="B300" s="211"/>
      <c r="C300" s="212"/>
      <c r="D300" s="202" t="s">
        <v>125</v>
      </c>
      <c r="E300" s="213" t="s">
        <v>19</v>
      </c>
      <c r="F300" s="214" t="s">
        <v>321</v>
      </c>
      <c r="G300" s="212"/>
      <c r="H300" s="215">
        <v>586.79999999999995</v>
      </c>
      <c r="I300" s="216"/>
      <c r="J300" s="212"/>
      <c r="K300" s="212"/>
      <c r="L300" s="217"/>
      <c r="M300" s="218"/>
      <c r="N300" s="219"/>
      <c r="O300" s="219"/>
      <c r="P300" s="219"/>
      <c r="Q300" s="219"/>
      <c r="R300" s="219"/>
      <c r="S300" s="219"/>
      <c r="T300" s="220"/>
      <c r="AT300" s="221" t="s">
        <v>125</v>
      </c>
      <c r="AU300" s="221" t="s">
        <v>81</v>
      </c>
      <c r="AV300" s="14" t="s">
        <v>81</v>
      </c>
      <c r="AW300" s="14" t="s">
        <v>33</v>
      </c>
      <c r="AX300" s="14" t="s">
        <v>77</v>
      </c>
      <c r="AY300" s="221" t="s">
        <v>116</v>
      </c>
    </row>
    <row r="301" spans="1:65" s="2" customFormat="1" ht="16.5" customHeight="1">
      <c r="A301" s="34"/>
      <c r="B301" s="35"/>
      <c r="C301" s="187" t="s">
        <v>322</v>
      </c>
      <c r="D301" s="187" t="s">
        <v>118</v>
      </c>
      <c r="E301" s="188" t="s">
        <v>323</v>
      </c>
      <c r="F301" s="189" t="s">
        <v>324</v>
      </c>
      <c r="G301" s="190" t="s">
        <v>174</v>
      </c>
      <c r="H301" s="191">
        <v>66.165999999999997</v>
      </c>
      <c r="I301" s="192"/>
      <c r="J301" s="193">
        <f>ROUND(I301*H301,2)</f>
        <v>0</v>
      </c>
      <c r="K301" s="189" t="s">
        <v>19</v>
      </c>
      <c r="L301" s="39"/>
      <c r="M301" s="194" t="s">
        <v>19</v>
      </c>
      <c r="N301" s="195" t="s">
        <v>43</v>
      </c>
      <c r="O301" s="64"/>
      <c r="P301" s="196">
        <f>O301*H301</f>
        <v>0</v>
      </c>
      <c r="Q301" s="196">
        <v>0</v>
      </c>
      <c r="R301" s="196">
        <f>Q301*H301</f>
        <v>0</v>
      </c>
      <c r="S301" s="196">
        <v>0</v>
      </c>
      <c r="T301" s="197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8" t="s">
        <v>123</v>
      </c>
      <c r="AT301" s="198" t="s">
        <v>118</v>
      </c>
      <c r="AU301" s="198" t="s">
        <v>81</v>
      </c>
      <c r="AY301" s="17" t="s">
        <v>116</v>
      </c>
      <c r="BE301" s="199">
        <f>IF(N301="základní",J301,0)</f>
        <v>0</v>
      </c>
      <c r="BF301" s="199">
        <f>IF(N301="snížená",J301,0)</f>
        <v>0</v>
      </c>
      <c r="BG301" s="199">
        <f>IF(N301="zákl. přenesená",J301,0)</f>
        <v>0</v>
      </c>
      <c r="BH301" s="199">
        <f>IF(N301="sníž. přenesená",J301,0)</f>
        <v>0</v>
      </c>
      <c r="BI301" s="199">
        <f>IF(N301="nulová",J301,0)</f>
        <v>0</v>
      </c>
      <c r="BJ301" s="17" t="s">
        <v>77</v>
      </c>
      <c r="BK301" s="199">
        <f>ROUND(I301*H301,2)</f>
        <v>0</v>
      </c>
      <c r="BL301" s="17" t="s">
        <v>123</v>
      </c>
      <c r="BM301" s="198" t="s">
        <v>325</v>
      </c>
    </row>
    <row r="302" spans="1:65" s="13" customFormat="1" ht="11.25">
      <c r="B302" s="200"/>
      <c r="C302" s="201"/>
      <c r="D302" s="202" t="s">
        <v>125</v>
      </c>
      <c r="E302" s="203" t="s">
        <v>19</v>
      </c>
      <c r="F302" s="204" t="s">
        <v>326</v>
      </c>
      <c r="G302" s="201"/>
      <c r="H302" s="203" t="s">
        <v>19</v>
      </c>
      <c r="I302" s="205"/>
      <c r="J302" s="201"/>
      <c r="K302" s="201"/>
      <c r="L302" s="206"/>
      <c r="M302" s="207"/>
      <c r="N302" s="208"/>
      <c r="O302" s="208"/>
      <c r="P302" s="208"/>
      <c r="Q302" s="208"/>
      <c r="R302" s="208"/>
      <c r="S302" s="208"/>
      <c r="T302" s="209"/>
      <c r="AT302" s="210" t="s">
        <v>125</v>
      </c>
      <c r="AU302" s="210" t="s">
        <v>81</v>
      </c>
      <c r="AV302" s="13" t="s">
        <v>77</v>
      </c>
      <c r="AW302" s="13" t="s">
        <v>33</v>
      </c>
      <c r="AX302" s="13" t="s">
        <v>72</v>
      </c>
      <c r="AY302" s="210" t="s">
        <v>116</v>
      </c>
    </row>
    <row r="303" spans="1:65" s="14" customFormat="1" ht="11.25">
      <c r="B303" s="211"/>
      <c r="C303" s="212"/>
      <c r="D303" s="202" t="s">
        <v>125</v>
      </c>
      <c r="E303" s="213" t="s">
        <v>19</v>
      </c>
      <c r="F303" s="214" t="s">
        <v>327</v>
      </c>
      <c r="G303" s="212"/>
      <c r="H303" s="215">
        <v>66.165999999999997</v>
      </c>
      <c r="I303" s="216"/>
      <c r="J303" s="212"/>
      <c r="K303" s="212"/>
      <c r="L303" s="217"/>
      <c r="M303" s="218"/>
      <c r="N303" s="219"/>
      <c r="O303" s="219"/>
      <c r="P303" s="219"/>
      <c r="Q303" s="219"/>
      <c r="R303" s="219"/>
      <c r="S303" s="219"/>
      <c r="T303" s="220"/>
      <c r="AT303" s="221" t="s">
        <v>125</v>
      </c>
      <c r="AU303" s="221" t="s">
        <v>81</v>
      </c>
      <c r="AV303" s="14" t="s">
        <v>81</v>
      </c>
      <c r="AW303" s="14" t="s">
        <v>33</v>
      </c>
      <c r="AX303" s="14" t="s">
        <v>77</v>
      </c>
      <c r="AY303" s="221" t="s">
        <v>116</v>
      </c>
    </row>
    <row r="304" spans="1:65" s="2" customFormat="1" ht="16.5" customHeight="1">
      <c r="A304" s="34"/>
      <c r="B304" s="35"/>
      <c r="C304" s="236" t="s">
        <v>328</v>
      </c>
      <c r="D304" s="236" t="s">
        <v>291</v>
      </c>
      <c r="E304" s="237" t="s">
        <v>329</v>
      </c>
      <c r="F304" s="238" t="s">
        <v>330</v>
      </c>
      <c r="G304" s="239" t="s">
        <v>174</v>
      </c>
      <c r="H304" s="240">
        <v>66.165999999999997</v>
      </c>
      <c r="I304" s="241"/>
      <c r="J304" s="242">
        <f>ROUND(I304*H304,2)</f>
        <v>0</v>
      </c>
      <c r="K304" s="238" t="s">
        <v>122</v>
      </c>
      <c r="L304" s="243"/>
      <c r="M304" s="244" t="s">
        <v>19</v>
      </c>
      <c r="N304" s="245" t="s">
        <v>43</v>
      </c>
      <c r="O304" s="64"/>
      <c r="P304" s="196">
        <f>O304*H304</f>
        <v>0</v>
      </c>
      <c r="Q304" s="196">
        <v>0</v>
      </c>
      <c r="R304" s="196">
        <f>Q304*H304</f>
        <v>0</v>
      </c>
      <c r="S304" s="196">
        <v>0</v>
      </c>
      <c r="T304" s="197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8" t="s">
        <v>166</v>
      </c>
      <c r="AT304" s="198" t="s">
        <v>291</v>
      </c>
      <c r="AU304" s="198" t="s">
        <v>81</v>
      </c>
      <c r="AY304" s="17" t="s">
        <v>116</v>
      </c>
      <c r="BE304" s="199">
        <f>IF(N304="základní",J304,0)</f>
        <v>0</v>
      </c>
      <c r="BF304" s="199">
        <f>IF(N304="snížená",J304,0)</f>
        <v>0</v>
      </c>
      <c r="BG304" s="199">
        <f>IF(N304="zákl. přenesená",J304,0)</f>
        <v>0</v>
      </c>
      <c r="BH304" s="199">
        <f>IF(N304="sníž. přenesená",J304,0)</f>
        <v>0</v>
      </c>
      <c r="BI304" s="199">
        <f>IF(N304="nulová",J304,0)</f>
        <v>0</v>
      </c>
      <c r="BJ304" s="17" t="s">
        <v>77</v>
      </c>
      <c r="BK304" s="199">
        <f>ROUND(I304*H304,2)</f>
        <v>0</v>
      </c>
      <c r="BL304" s="17" t="s">
        <v>123</v>
      </c>
      <c r="BM304" s="198" t="s">
        <v>331</v>
      </c>
    </row>
    <row r="305" spans="1:65" s="12" customFormat="1" ht="22.9" customHeight="1">
      <c r="B305" s="171"/>
      <c r="C305" s="172"/>
      <c r="D305" s="173" t="s">
        <v>71</v>
      </c>
      <c r="E305" s="185" t="s">
        <v>123</v>
      </c>
      <c r="F305" s="185" t="s">
        <v>332</v>
      </c>
      <c r="G305" s="172"/>
      <c r="H305" s="172"/>
      <c r="I305" s="175"/>
      <c r="J305" s="186">
        <f>BK305</f>
        <v>0</v>
      </c>
      <c r="K305" s="172"/>
      <c r="L305" s="177"/>
      <c r="M305" s="178"/>
      <c r="N305" s="179"/>
      <c r="O305" s="179"/>
      <c r="P305" s="180">
        <f>SUM(P306:P321)</f>
        <v>0</v>
      </c>
      <c r="Q305" s="179"/>
      <c r="R305" s="180">
        <f>SUM(R306:R321)</f>
        <v>1.8697000000000001</v>
      </c>
      <c r="S305" s="179"/>
      <c r="T305" s="181">
        <f>SUM(T306:T321)</f>
        <v>0</v>
      </c>
      <c r="AR305" s="182" t="s">
        <v>77</v>
      </c>
      <c r="AT305" s="183" t="s">
        <v>71</v>
      </c>
      <c r="AU305" s="183" t="s">
        <v>77</v>
      </c>
      <c r="AY305" s="182" t="s">
        <v>116</v>
      </c>
      <c r="BK305" s="184">
        <f>SUM(BK306:BK321)</f>
        <v>0</v>
      </c>
    </row>
    <row r="306" spans="1:65" s="2" customFormat="1" ht="16.5" customHeight="1">
      <c r="A306" s="34"/>
      <c r="B306" s="35"/>
      <c r="C306" s="187" t="s">
        <v>333</v>
      </c>
      <c r="D306" s="187" t="s">
        <v>118</v>
      </c>
      <c r="E306" s="188" t="s">
        <v>334</v>
      </c>
      <c r="F306" s="189" t="s">
        <v>335</v>
      </c>
      <c r="G306" s="190" t="s">
        <v>174</v>
      </c>
      <c r="H306" s="191">
        <v>82.66</v>
      </c>
      <c r="I306" s="192"/>
      <c r="J306" s="193">
        <f>ROUND(I306*H306,2)</f>
        <v>0</v>
      </c>
      <c r="K306" s="189" t="s">
        <v>122</v>
      </c>
      <c r="L306" s="39"/>
      <c r="M306" s="194" t="s">
        <v>19</v>
      </c>
      <c r="N306" s="195" t="s">
        <v>43</v>
      </c>
      <c r="O306" s="64"/>
      <c r="P306" s="196">
        <f>O306*H306</f>
        <v>0</v>
      </c>
      <c r="Q306" s="196">
        <v>0</v>
      </c>
      <c r="R306" s="196">
        <f>Q306*H306</f>
        <v>0</v>
      </c>
      <c r="S306" s="196">
        <v>0</v>
      </c>
      <c r="T306" s="197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8" t="s">
        <v>123</v>
      </c>
      <c r="AT306" s="198" t="s">
        <v>118</v>
      </c>
      <c r="AU306" s="198" t="s">
        <v>81</v>
      </c>
      <c r="AY306" s="17" t="s">
        <v>116</v>
      </c>
      <c r="BE306" s="199">
        <f>IF(N306="základní",J306,0)</f>
        <v>0</v>
      </c>
      <c r="BF306" s="199">
        <f>IF(N306="snížená",J306,0)</f>
        <v>0</v>
      </c>
      <c r="BG306" s="199">
        <f>IF(N306="zákl. přenesená",J306,0)</f>
        <v>0</v>
      </c>
      <c r="BH306" s="199">
        <f>IF(N306="sníž. přenesená",J306,0)</f>
        <v>0</v>
      </c>
      <c r="BI306" s="199">
        <f>IF(N306="nulová",J306,0)</f>
        <v>0</v>
      </c>
      <c r="BJ306" s="17" t="s">
        <v>77</v>
      </c>
      <c r="BK306" s="199">
        <f>ROUND(I306*H306,2)</f>
        <v>0</v>
      </c>
      <c r="BL306" s="17" t="s">
        <v>123</v>
      </c>
      <c r="BM306" s="198" t="s">
        <v>336</v>
      </c>
    </row>
    <row r="307" spans="1:65" s="13" customFormat="1" ht="11.25">
      <c r="B307" s="200"/>
      <c r="C307" s="201"/>
      <c r="D307" s="202" t="s">
        <v>125</v>
      </c>
      <c r="E307" s="203" t="s">
        <v>19</v>
      </c>
      <c r="F307" s="204" t="s">
        <v>181</v>
      </c>
      <c r="G307" s="201"/>
      <c r="H307" s="203" t="s">
        <v>19</v>
      </c>
      <c r="I307" s="205"/>
      <c r="J307" s="201"/>
      <c r="K307" s="201"/>
      <c r="L307" s="206"/>
      <c r="M307" s="207"/>
      <c r="N307" s="208"/>
      <c r="O307" s="208"/>
      <c r="P307" s="208"/>
      <c r="Q307" s="208"/>
      <c r="R307" s="208"/>
      <c r="S307" s="208"/>
      <c r="T307" s="209"/>
      <c r="AT307" s="210" t="s">
        <v>125</v>
      </c>
      <c r="AU307" s="210" t="s">
        <v>81</v>
      </c>
      <c r="AV307" s="13" t="s">
        <v>77</v>
      </c>
      <c r="AW307" s="13" t="s">
        <v>33</v>
      </c>
      <c r="AX307" s="13" t="s">
        <v>72</v>
      </c>
      <c r="AY307" s="210" t="s">
        <v>116</v>
      </c>
    </row>
    <row r="308" spans="1:65" s="14" customFormat="1" ht="11.25">
      <c r="B308" s="211"/>
      <c r="C308" s="212"/>
      <c r="D308" s="202" t="s">
        <v>125</v>
      </c>
      <c r="E308" s="213" t="s">
        <v>19</v>
      </c>
      <c r="F308" s="214" t="s">
        <v>337</v>
      </c>
      <c r="G308" s="212"/>
      <c r="H308" s="215">
        <v>70.33</v>
      </c>
      <c r="I308" s="216"/>
      <c r="J308" s="212"/>
      <c r="K308" s="212"/>
      <c r="L308" s="217"/>
      <c r="M308" s="218"/>
      <c r="N308" s="219"/>
      <c r="O308" s="219"/>
      <c r="P308" s="219"/>
      <c r="Q308" s="219"/>
      <c r="R308" s="219"/>
      <c r="S308" s="219"/>
      <c r="T308" s="220"/>
      <c r="AT308" s="221" t="s">
        <v>125</v>
      </c>
      <c r="AU308" s="221" t="s">
        <v>81</v>
      </c>
      <c r="AV308" s="14" t="s">
        <v>81</v>
      </c>
      <c r="AW308" s="14" t="s">
        <v>33</v>
      </c>
      <c r="AX308" s="14" t="s">
        <v>72</v>
      </c>
      <c r="AY308" s="221" t="s">
        <v>116</v>
      </c>
    </row>
    <row r="309" spans="1:65" s="13" customFormat="1" ht="11.25">
      <c r="B309" s="200"/>
      <c r="C309" s="201"/>
      <c r="D309" s="202" t="s">
        <v>125</v>
      </c>
      <c r="E309" s="203" t="s">
        <v>19</v>
      </c>
      <c r="F309" s="204" t="s">
        <v>183</v>
      </c>
      <c r="G309" s="201"/>
      <c r="H309" s="203" t="s">
        <v>19</v>
      </c>
      <c r="I309" s="205"/>
      <c r="J309" s="201"/>
      <c r="K309" s="201"/>
      <c r="L309" s="206"/>
      <c r="M309" s="207"/>
      <c r="N309" s="208"/>
      <c r="O309" s="208"/>
      <c r="P309" s="208"/>
      <c r="Q309" s="208"/>
      <c r="R309" s="208"/>
      <c r="S309" s="208"/>
      <c r="T309" s="209"/>
      <c r="AT309" s="210" t="s">
        <v>125</v>
      </c>
      <c r="AU309" s="210" t="s">
        <v>81</v>
      </c>
      <c r="AV309" s="13" t="s">
        <v>77</v>
      </c>
      <c r="AW309" s="13" t="s">
        <v>33</v>
      </c>
      <c r="AX309" s="13" t="s">
        <v>72</v>
      </c>
      <c r="AY309" s="210" t="s">
        <v>116</v>
      </c>
    </row>
    <row r="310" spans="1:65" s="14" customFormat="1" ht="11.25">
      <c r="B310" s="211"/>
      <c r="C310" s="212"/>
      <c r="D310" s="202" t="s">
        <v>125</v>
      </c>
      <c r="E310" s="213" t="s">
        <v>19</v>
      </c>
      <c r="F310" s="214" t="s">
        <v>338</v>
      </c>
      <c r="G310" s="212"/>
      <c r="H310" s="215">
        <v>11.78</v>
      </c>
      <c r="I310" s="216"/>
      <c r="J310" s="212"/>
      <c r="K310" s="212"/>
      <c r="L310" s="217"/>
      <c r="M310" s="218"/>
      <c r="N310" s="219"/>
      <c r="O310" s="219"/>
      <c r="P310" s="219"/>
      <c r="Q310" s="219"/>
      <c r="R310" s="219"/>
      <c r="S310" s="219"/>
      <c r="T310" s="220"/>
      <c r="AT310" s="221" t="s">
        <v>125</v>
      </c>
      <c r="AU310" s="221" t="s">
        <v>81</v>
      </c>
      <c r="AV310" s="14" t="s">
        <v>81</v>
      </c>
      <c r="AW310" s="14" t="s">
        <v>33</v>
      </c>
      <c r="AX310" s="14" t="s">
        <v>72</v>
      </c>
      <c r="AY310" s="221" t="s">
        <v>116</v>
      </c>
    </row>
    <row r="311" spans="1:65" s="13" customFormat="1" ht="11.25">
      <c r="B311" s="200"/>
      <c r="C311" s="201"/>
      <c r="D311" s="202" t="s">
        <v>125</v>
      </c>
      <c r="E311" s="203" t="s">
        <v>19</v>
      </c>
      <c r="F311" s="204" t="s">
        <v>194</v>
      </c>
      <c r="G311" s="201"/>
      <c r="H311" s="203" t="s">
        <v>19</v>
      </c>
      <c r="I311" s="205"/>
      <c r="J311" s="201"/>
      <c r="K311" s="201"/>
      <c r="L311" s="206"/>
      <c r="M311" s="207"/>
      <c r="N311" s="208"/>
      <c r="O311" s="208"/>
      <c r="P311" s="208"/>
      <c r="Q311" s="208"/>
      <c r="R311" s="208"/>
      <c r="S311" s="208"/>
      <c r="T311" s="209"/>
      <c r="AT311" s="210" t="s">
        <v>125</v>
      </c>
      <c r="AU311" s="210" t="s">
        <v>81</v>
      </c>
      <c r="AV311" s="13" t="s">
        <v>77</v>
      </c>
      <c r="AW311" s="13" t="s">
        <v>33</v>
      </c>
      <c r="AX311" s="13" t="s">
        <v>72</v>
      </c>
      <c r="AY311" s="210" t="s">
        <v>116</v>
      </c>
    </row>
    <row r="312" spans="1:65" s="14" customFormat="1" ht="11.25">
      <c r="B312" s="211"/>
      <c r="C312" s="212"/>
      <c r="D312" s="202" t="s">
        <v>125</v>
      </c>
      <c r="E312" s="213" t="s">
        <v>19</v>
      </c>
      <c r="F312" s="214" t="s">
        <v>339</v>
      </c>
      <c r="G312" s="212"/>
      <c r="H312" s="215">
        <v>0.55000000000000004</v>
      </c>
      <c r="I312" s="216"/>
      <c r="J312" s="212"/>
      <c r="K312" s="212"/>
      <c r="L312" s="217"/>
      <c r="M312" s="218"/>
      <c r="N312" s="219"/>
      <c r="O312" s="219"/>
      <c r="P312" s="219"/>
      <c r="Q312" s="219"/>
      <c r="R312" s="219"/>
      <c r="S312" s="219"/>
      <c r="T312" s="220"/>
      <c r="AT312" s="221" t="s">
        <v>125</v>
      </c>
      <c r="AU312" s="221" t="s">
        <v>81</v>
      </c>
      <c r="AV312" s="14" t="s">
        <v>81</v>
      </c>
      <c r="AW312" s="14" t="s">
        <v>33</v>
      </c>
      <c r="AX312" s="14" t="s">
        <v>72</v>
      </c>
      <c r="AY312" s="221" t="s">
        <v>116</v>
      </c>
    </row>
    <row r="313" spans="1:65" s="15" customFormat="1" ht="11.25">
      <c r="B313" s="222"/>
      <c r="C313" s="223"/>
      <c r="D313" s="202" t="s">
        <v>125</v>
      </c>
      <c r="E313" s="224" t="s">
        <v>19</v>
      </c>
      <c r="F313" s="225" t="s">
        <v>145</v>
      </c>
      <c r="G313" s="223"/>
      <c r="H313" s="226">
        <v>82.66</v>
      </c>
      <c r="I313" s="227"/>
      <c r="J313" s="223"/>
      <c r="K313" s="223"/>
      <c r="L313" s="228"/>
      <c r="M313" s="229"/>
      <c r="N313" s="230"/>
      <c r="O313" s="230"/>
      <c r="P313" s="230"/>
      <c r="Q313" s="230"/>
      <c r="R313" s="230"/>
      <c r="S313" s="230"/>
      <c r="T313" s="231"/>
      <c r="AT313" s="232" t="s">
        <v>125</v>
      </c>
      <c r="AU313" s="232" t="s">
        <v>81</v>
      </c>
      <c r="AV313" s="15" t="s">
        <v>123</v>
      </c>
      <c r="AW313" s="15" t="s">
        <v>33</v>
      </c>
      <c r="AX313" s="15" t="s">
        <v>77</v>
      </c>
      <c r="AY313" s="232" t="s">
        <v>116</v>
      </c>
    </row>
    <row r="314" spans="1:65" s="2" customFormat="1" ht="16.5" customHeight="1">
      <c r="A314" s="34"/>
      <c r="B314" s="35"/>
      <c r="C314" s="187" t="s">
        <v>340</v>
      </c>
      <c r="D314" s="187" t="s">
        <v>118</v>
      </c>
      <c r="E314" s="188" t="s">
        <v>341</v>
      </c>
      <c r="F314" s="189" t="s">
        <v>342</v>
      </c>
      <c r="G314" s="190" t="s">
        <v>343</v>
      </c>
      <c r="H314" s="191">
        <v>22</v>
      </c>
      <c r="I314" s="192"/>
      <c r="J314" s="193">
        <f>ROUND(I314*H314,2)</f>
        <v>0</v>
      </c>
      <c r="K314" s="189" t="s">
        <v>122</v>
      </c>
      <c r="L314" s="39"/>
      <c r="M314" s="194" t="s">
        <v>19</v>
      </c>
      <c r="N314" s="195" t="s">
        <v>43</v>
      </c>
      <c r="O314" s="64"/>
      <c r="P314" s="196">
        <f>O314*H314</f>
        <v>0</v>
      </c>
      <c r="Q314" s="196">
        <v>6.6E-3</v>
      </c>
      <c r="R314" s="196">
        <f>Q314*H314</f>
        <v>0.1452</v>
      </c>
      <c r="S314" s="196">
        <v>0</v>
      </c>
      <c r="T314" s="197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8" t="s">
        <v>123</v>
      </c>
      <c r="AT314" s="198" t="s">
        <v>118</v>
      </c>
      <c r="AU314" s="198" t="s">
        <v>81</v>
      </c>
      <c r="AY314" s="17" t="s">
        <v>116</v>
      </c>
      <c r="BE314" s="199">
        <f>IF(N314="základní",J314,0)</f>
        <v>0</v>
      </c>
      <c r="BF314" s="199">
        <f>IF(N314="snížená",J314,0)</f>
        <v>0</v>
      </c>
      <c r="BG314" s="199">
        <f>IF(N314="zákl. přenesená",J314,0)</f>
        <v>0</v>
      </c>
      <c r="BH314" s="199">
        <f>IF(N314="sníž. přenesená",J314,0)</f>
        <v>0</v>
      </c>
      <c r="BI314" s="199">
        <f>IF(N314="nulová",J314,0)</f>
        <v>0</v>
      </c>
      <c r="BJ314" s="17" t="s">
        <v>77</v>
      </c>
      <c r="BK314" s="199">
        <f>ROUND(I314*H314,2)</f>
        <v>0</v>
      </c>
      <c r="BL314" s="17" t="s">
        <v>123</v>
      </c>
      <c r="BM314" s="198" t="s">
        <v>344</v>
      </c>
    </row>
    <row r="315" spans="1:65" s="14" customFormat="1" ht="11.25">
      <c r="B315" s="211"/>
      <c r="C315" s="212"/>
      <c r="D315" s="202" t="s">
        <v>125</v>
      </c>
      <c r="E315" s="213" t="s">
        <v>19</v>
      </c>
      <c r="F315" s="214" t="s">
        <v>345</v>
      </c>
      <c r="G315" s="212"/>
      <c r="H315" s="215">
        <v>22</v>
      </c>
      <c r="I315" s="216"/>
      <c r="J315" s="212"/>
      <c r="K315" s="212"/>
      <c r="L315" s="217"/>
      <c r="M315" s="218"/>
      <c r="N315" s="219"/>
      <c r="O315" s="219"/>
      <c r="P315" s="219"/>
      <c r="Q315" s="219"/>
      <c r="R315" s="219"/>
      <c r="S315" s="219"/>
      <c r="T315" s="220"/>
      <c r="AT315" s="221" t="s">
        <v>125</v>
      </c>
      <c r="AU315" s="221" t="s">
        <v>81</v>
      </c>
      <c r="AV315" s="14" t="s">
        <v>81</v>
      </c>
      <c r="AW315" s="14" t="s">
        <v>33</v>
      </c>
      <c r="AX315" s="14" t="s">
        <v>77</v>
      </c>
      <c r="AY315" s="221" t="s">
        <v>116</v>
      </c>
    </row>
    <row r="316" spans="1:65" s="2" customFormat="1" ht="16.5" customHeight="1">
      <c r="A316" s="34"/>
      <c r="B316" s="35"/>
      <c r="C316" s="236" t="s">
        <v>346</v>
      </c>
      <c r="D316" s="236" t="s">
        <v>291</v>
      </c>
      <c r="E316" s="237" t="s">
        <v>347</v>
      </c>
      <c r="F316" s="238" t="s">
        <v>348</v>
      </c>
      <c r="G316" s="239" t="s">
        <v>343</v>
      </c>
      <c r="H316" s="240">
        <v>1</v>
      </c>
      <c r="I316" s="241"/>
      <c r="J316" s="242">
        <f t="shared" ref="J316:J321" si="0">ROUND(I316*H316,2)</f>
        <v>0</v>
      </c>
      <c r="K316" s="238" t="s">
        <v>19</v>
      </c>
      <c r="L316" s="243"/>
      <c r="M316" s="244" t="s">
        <v>19</v>
      </c>
      <c r="N316" s="245" t="s">
        <v>43</v>
      </c>
      <c r="O316" s="64"/>
      <c r="P316" s="196">
        <f t="shared" ref="P316:P321" si="1">O316*H316</f>
        <v>0</v>
      </c>
      <c r="Q316" s="196">
        <v>2.75E-2</v>
      </c>
      <c r="R316" s="196">
        <f t="shared" ref="R316:R321" si="2">Q316*H316</f>
        <v>2.75E-2</v>
      </c>
      <c r="S316" s="196">
        <v>0</v>
      </c>
      <c r="T316" s="197">
        <f t="shared" ref="T316:T321" si="3"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8" t="s">
        <v>166</v>
      </c>
      <c r="AT316" s="198" t="s">
        <v>291</v>
      </c>
      <c r="AU316" s="198" t="s">
        <v>81</v>
      </c>
      <c r="AY316" s="17" t="s">
        <v>116</v>
      </c>
      <c r="BE316" s="199">
        <f t="shared" ref="BE316:BE321" si="4">IF(N316="základní",J316,0)</f>
        <v>0</v>
      </c>
      <c r="BF316" s="199">
        <f t="shared" ref="BF316:BF321" si="5">IF(N316="snížená",J316,0)</f>
        <v>0</v>
      </c>
      <c r="BG316" s="199">
        <f t="shared" ref="BG316:BG321" si="6">IF(N316="zákl. přenesená",J316,0)</f>
        <v>0</v>
      </c>
      <c r="BH316" s="199">
        <f t="shared" ref="BH316:BH321" si="7">IF(N316="sníž. přenesená",J316,0)</f>
        <v>0</v>
      </c>
      <c r="BI316" s="199">
        <f t="shared" ref="BI316:BI321" si="8">IF(N316="nulová",J316,0)</f>
        <v>0</v>
      </c>
      <c r="BJ316" s="17" t="s">
        <v>77</v>
      </c>
      <c r="BK316" s="199">
        <f t="shared" ref="BK316:BK321" si="9">ROUND(I316*H316,2)</f>
        <v>0</v>
      </c>
      <c r="BL316" s="17" t="s">
        <v>123</v>
      </c>
      <c r="BM316" s="198" t="s">
        <v>349</v>
      </c>
    </row>
    <row r="317" spans="1:65" s="2" customFormat="1" ht="16.5" customHeight="1">
      <c r="A317" s="34"/>
      <c r="B317" s="35"/>
      <c r="C317" s="236" t="s">
        <v>350</v>
      </c>
      <c r="D317" s="236" t="s">
        <v>291</v>
      </c>
      <c r="E317" s="237" t="s">
        <v>351</v>
      </c>
      <c r="F317" s="238" t="s">
        <v>352</v>
      </c>
      <c r="G317" s="239" t="s">
        <v>343</v>
      </c>
      <c r="H317" s="240">
        <v>3</v>
      </c>
      <c r="I317" s="241"/>
      <c r="J317" s="242">
        <f t="shared" si="0"/>
        <v>0</v>
      </c>
      <c r="K317" s="238" t="s">
        <v>19</v>
      </c>
      <c r="L317" s="243"/>
      <c r="M317" s="244" t="s">
        <v>19</v>
      </c>
      <c r="N317" s="245" t="s">
        <v>43</v>
      </c>
      <c r="O317" s="64"/>
      <c r="P317" s="196">
        <f t="shared" si="1"/>
        <v>0</v>
      </c>
      <c r="Q317" s="196">
        <v>0.04</v>
      </c>
      <c r="R317" s="196">
        <f t="shared" si="2"/>
        <v>0.12</v>
      </c>
      <c r="S317" s="196">
        <v>0</v>
      </c>
      <c r="T317" s="197">
        <f t="shared" si="3"/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8" t="s">
        <v>166</v>
      </c>
      <c r="AT317" s="198" t="s">
        <v>291</v>
      </c>
      <c r="AU317" s="198" t="s">
        <v>81</v>
      </c>
      <c r="AY317" s="17" t="s">
        <v>116</v>
      </c>
      <c r="BE317" s="199">
        <f t="shared" si="4"/>
        <v>0</v>
      </c>
      <c r="BF317" s="199">
        <f t="shared" si="5"/>
        <v>0</v>
      </c>
      <c r="BG317" s="199">
        <f t="shared" si="6"/>
        <v>0</v>
      </c>
      <c r="BH317" s="199">
        <f t="shared" si="7"/>
        <v>0</v>
      </c>
      <c r="BI317" s="199">
        <f t="shared" si="8"/>
        <v>0</v>
      </c>
      <c r="BJ317" s="17" t="s">
        <v>77</v>
      </c>
      <c r="BK317" s="199">
        <f t="shared" si="9"/>
        <v>0</v>
      </c>
      <c r="BL317" s="17" t="s">
        <v>123</v>
      </c>
      <c r="BM317" s="198" t="s">
        <v>353</v>
      </c>
    </row>
    <row r="318" spans="1:65" s="2" customFormat="1" ht="16.5" customHeight="1">
      <c r="A318" s="34"/>
      <c r="B318" s="35"/>
      <c r="C318" s="236" t="s">
        <v>354</v>
      </c>
      <c r="D318" s="236" t="s">
        <v>291</v>
      </c>
      <c r="E318" s="237" t="s">
        <v>355</v>
      </c>
      <c r="F318" s="238" t="s">
        <v>356</v>
      </c>
      <c r="G318" s="239" t="s">
        <v>343</v>
      </c>
      <c r="H318" s="240">
        <v>5</v>
      </c>
      <c r="I318" s="241"/>
      <c r="J318" s="242">
        <f t="shared" si="0"/>
        <v>0</v>
      </c>
      <c r="K318" s="238" t="s">
        <v>19</v>
      </c>
      <c r="L318" s="243"/>
      <c r="M318" s="244" t="s">
        <v>19</v>
      </c>
      <c r="N318" s="245" t="s">
        <v>43</v>
      </c>
      <c r="O318" s="64"/>
      <c r="P318" s="196">
        <f t="shared" si="1"/>
        <v>0</v>
      </c>
      <c r="Q318" s="196">
        <v>5.0999999999999997E-2</v>
      </c>
      <c r="R318" s="196">
        <f t="shared" si="2"/>
        <v>0.255</v>
      </c>
      <c r="S318" s="196">
        <v>0</v>
      </c>
      <c r="T318" s="197">
        <f t="shared" si="3"/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8" t="s">
        <v>166</v>
      </c>
      <c r="AT318" s="198" t="s">
        <v>291</v>
      </c>
      <c r="AU318" s="198" t="s">
        <v>81</v>
      </c>
      <c r="AY318" s="17" t="s">
        <v>116</v>
      </c>
      <c r="BE318" s="199">
        <f t="shared" si="4"/>
        <v>0</v>
      </c>
      <c r="BF318" s="199">
        <f t="shared" si="5"/>
        <v>0</v>
      </c>
      <c r="BG318" s="199">
        <f t="shared" si="6"/>
        <v>0</v>
      </c>
      <c r="BH318" s="199">
        <f t="shared" si="7"/>
        <v>0</v>
      </c>
      <c r="BI318" s="199">
        <f t="shared" si="8"/>
        <v>0</v>
      </c>
      <c r="BJ318" s="17" t="s">
        <v>77</v>
      </c>
      <c r="BK318" s="199">
        <f t="shared" si="9"/>
        <v>0</v>
      </c>
      <c r="BL318" s="17" t="s">
        <v>123</v>
      </c>
      <c r="BM318" s="198" t="s">
        <v>357</v>
      </c>
    </row>
    <row r="319" spans="1:65" s="2" customFormat="1" ht="16.5" customHeight="1">
      <c r="A319" s="34"/>
      <c r="B319" s="35"/>
      <c r="C319" s="236" t="s">
        <v>358</v>
      </c>
      <c r="D319" s="236" t="s">
        <v>291</v>
      </c>
      <c r="E319" s="237" t="s">
        <v>359</v>
      </c>
      <c r="F319" s="238" t="s">
        <v>360</v>
      </c>
      <c r="G319" s="239" t="s">
        <v>343</v>
      </c>
      <c r="H319" s="240">
        <v>13</v>
      </c>
      <c r="I319" s="241"/>
      <c r="J319" s="242">
        <f t="shared" si="0"/>
        <v>0</v>
      </c>
      <c r="K319" s="238" t="s">
        <v>19</v>
      </c>
      <c r="L319" s="243"/>
      <c r="M319" s="244" t="s">
        <v>19</v>
      </c>
      <c r="N319" s="245" t="s">
        <v>43</v>
      </c>
      <c r="O319" s="64"/>
      <c r="P319" s="196">
        <f t="shared" si="1"/>
        <v>0</v>
      </c>
      <c r="Q319" s="196">
        <v>6.8000000000000005E-2</v>
      </c>
      <c r="R319" s="196">
        <f t="shared" si="2"/>
        <v>0.88400000000000012</v>
      </c>
      <c r="S319" s="196">
        <v>0</v>
      </c>
      <c r="T319" s="197">
        <f t="shared" si="3"/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8" t="s">
        <v>166</v>
      </c>
      <c r="AT319" s="198" t="s">
        <v>291</v>
      </c>
      <c r="AU319" s="198" t="s">
        <v>81</v>
      </c>
      <c r="AY319" s="17" t="s">
        <v>116</v>
      </c>
      <c r="BE319" s="199">
        <f t="shared" si="4"/>
        <v>0</v>
      </c>
      <c r="BF319" s="199">
        <f t="shared" si="5"/>
        <v>0</v>
      </c>
      <c r="BG319" s="199">
        <f t="shared" si="6"/>
        <v>0</v>
      </c>
      <c r="BH319" s="199">
        <f t="shared" si="7"/>
        <v>0</v>
      </c>
      <c r="BI319" s="199">
        <f t="shared" si="8"/>
        <v>0</v>
      </c>
      <c r="BJ319" s="17" t="s">
        <v>77</v>
      </c>
      <c r="BK319" s="199">
        <f t="shared" si="9"/>
        <v>0</v>
      </c>
      <c r="BL319" s="17" t="s">
        <v>123</v>
      </c>
      <c r="BM319" s="198" t="s">
        <v>361</v>
      </c>
    </row>
    <row r="320" spans="1:65" s="2" customFormat="1" ht="16.5" customHeight="1">
      <c r="A320" s="34"/>
      <c r="B320" s="35"/>
      <c r="C320" s="187" t="s">
        <v>362</v>
      </c>
      <c r="D320" s="187" t="s">
        <v>118</v>
      </c>
      <c r="E320" s="188" t="s">
        <v>363</v>
      </c>
      <c r="F320" s="189" t="s">
        <v>364</v>
      </c>
      <c r="G320" s="190" t="s">
        <v>343</v>
      </c>
      <c r="H320" s="191">
        <v>5</v>
      </c>
      <c r="I320" s="192"/>
      <c r="J320" s="193">
        <f t="shared" si="0"/>
        <v>0</v>
      </c>
      <c r="K320" s="189" t="s">
        <v>122</v>
      </c>
      <c r="L320" s="39"/>
      <c r="M320" s="194" t="s">
        <v>19</v>
      </c>
      <c r="N320" s="195" t="s">
        <v>43</v>
      </c>
      <c r="O320" s="64"/>
      <c r="P320" s="196">
        <f t="shared" si="1"/>
        <v>0</v>
      </c>
      <c r="Q320" s="196">
        <v>6.6E-3</v>
      </c>
      <c r="R320" s="196">
        <f t="shared" si="2"/>
        <v>3.3000000000000002E-2</v>
      </c>
      <c r="S320" s="196">
        <v>0</v>
      </c>
      <c r="T320" s="197">
        <f t="shared" si="3"/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8" t="s">
        <v>123</v>
      </c>
      <c r="AT320" s="198" t="s">
        <v>118</v>
      </c>
      <c r="AU320" s="198" t="s">
        <v>81</v>
      </c>
      <c r="AY320" s="17" t="s">
        <v>116</v>
      </c>
      <c r="BE320" s="199">
        <f t="shared" si="4"/>
        <v>0</v>
      </c>
      <c r="BF320" s="199">
        <f t="shared" si="5"/>
        <v>0</v>
      </c>
      <c r="BG320" s="199">
        <f t="shared" si="6"/>
        <v>0</v>
      </c>
      <c r="BH320" s="199">
        <f t="shared" si="7"/>
        <v>0</v>
      </c>
      <c r="BI320" s="199">
        <f t="shared" si="8"/>
        <v>0</v>
      </c>
      <c r="BJ320" s="17" t="s">
        <v>77</v>
      </c>
      <c r="BK320" s="199">
        <f t="shared" si="9"/>
        <v>0</v>
      </c>
      <c r="BL320" s="17" t="s">
        <v>123</v>
      </c>
      <c r="BM320" s="198" t="s">
        <v>365</v>
      </c>
    </row>
    <row r="321" spans="1:65" s="2" customFormat="1" ht="16.5" customHeight="1">
      <c r="A321" s="34"/>
      <c r="B321" s="35"/>
      <c r="C321" s="236" t="s">
        <v>366</v>
      </c>
      <c r="D321" s="236" t="s">
        <v>291</v>
      </c>
      <c r="E321" s="237" t="s">
        <v>367</v>
      </c>
      <c r="F321" s="238" t="s">
        <v>368</v>
      </c>
      <c r="G321" s="239" t="s">
        <v>343</v>
      </c>
      <c r="H321" s="240">
        <v>5</v>
      </c>
      <c r="I321" s="241"/>
      <c r="J321" s="242">
        <f t="shared" si="0"/>
        <v>0</v>
      </c>
      <c r="K321" s="238" t="s">
        <v>19</v>
      </c>
      <c r="L321" s="243"/>
      <c r="M321" s="244" t="s">
        <v>19</v>
      </c>
      <c r="N321" s="245" t="s">
        <v>43</v>
      </c>
      <c r="O321" s="64"/>
      <c r="P321" s="196">
        <f t="shared" si="1"/>
        <v>0</v>
      </c>
      <c r="Q321" s="196">
        <v>8.1000000000000003E-2</v>
      </c>
      <c r="R321" s="196">
        <f t="shared" si="2"/>
        <v>0.40500000000000003</v>
      </c>
      <c r="S321" s="196">
        <v>0</v>
      </c>
      <c r="T321" s="197">
        <f t="shared" si="3"/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8" t="s">
        <v>166</v>
      </c>
      <c r="AT321" s="198" t="s">
        <v>291</v>
      </c>
      <c r="AU321" s="198" t="s">
        <v>81</v>
      </c>
      <c r="AY321" s="17" t="s">
        <v>116</v>
      </c>
      <c r="BE321" s="199">
        <f t="shared" si="4"/>
        <v>0</v>
      </c>
      <c r="BF321" s="199">
        <f t="shared" si="5"/>
        <v>0</v>
      </c>
      <c r="BG321" s="199">
        <f t="shared" si="6"/>
        <v>0</v>
      </c>
      <c r="BH321" s="199">
        <f t="shared" si="7"/>
        <v>0</v>
      </c>
      <c r="BI321" s="199">
        <f t="shared" si="8"/>
        <v>0</v>
      </c>
      <c r="BJ321" s="17" t="s">
        <v>77</v>
      </c>
      <c r="BK321" s="199">
        <f t="shared" si="9"/>
        <v>0</v>
      </c>
      <c r="BL321" s="17" t="s">
        <v>123</v>
      </c>
      <c r="BM321" s="198" t="s">
        <v>369</v>
      </c>
    </row>
    <row r="322" spans="1:65" s="12" customFormat="1" ht="22.9" customHeight="1">
      <c r="B322" s="171"/>
      <c r="C322" s="172"/>
      <c r="D322" s="173" t="s">
        <v>71</v>
      </c>
      <c r="E322" s="185" t="s">
        <v>146</v>
      </c>
      <c r="F322" s="185" t="s">
        <v>370</v>
      </c>
      <c r="G322" s="172"/>
      <c r="H322" s="172"/>
      <c r="I322" s="175"/>
      <c r="J322" s="186">
        <f>BK322</f>
        <v>0</v>
      </c>
      <c r="K322" s="172"/>
      <c r="L322" s="177"/>
      <c r="M322" s="178"/>
      <c r="N322" s="179"/>
      <c r="O322" s="179"/>
      <c r="P322" s="180">
        <f>SUM(P323:P377)</f>
        <v>0</v>
      </c>
      <c r="Q322" s="179"/>
      <c r="R322" s="180">
        <f>SUM(R323:R377)</f>
        <v>112.80729167000001</v>
      </c>
      <c r="S322" s="179"/>
      <c r="T322" s="181">
        <f>SUM(T323:T377)</f>
        <v>0</v>
      </c>
      <c r="AR322" s="182" t="s">
        <v>77</v>
      </c>
      <c r="AT322" s="183" t="s">
        <v>71</v>
      </c>
      <c r="AU322" s="183" t="s">
        <v>77</v>
      </c>
      <c r="AY322" s="182" t="s">
        <v>116</v>
      </c>
      <c r="BK322" s="184">
        <f>SUM(BK323:BK377)</f>
        <v>0</v>
      </c>
    </row>
    <row r="323" spans="1:65" s="2" customFormat="1" ht="16.5" customHeight="1">
      <c r="A323" s="34"/>
      <c r="B323" s="35"/>
      <c r="C323" s="187" t="s">
        <v>371</v>
      </c>
      <c r="D323" s="187" t="s">
        <v>118</v>
      </c>
      <c r="E323" s="188" t="s">
        <v>372</v>
      </c>
      <c r="F323" s="189" t="s">
        <v>373</v>
      </c>
      <c r="G323" s="190" t="s">
        <v>121</v>
      </c>
      <c r="H323" s="191">
        <v>11</v>
      </c>
      <c r="I323" s="192"/>
      <c r="J323" s="193">
        <f>ROUND(I323*H323,2)</f>
        <v>0</v>
      </c>
      <c r="K323" s="189" t="s">
        <v>122</v>
      </c>
      <c r="L323" s="39"/>
      <c r="M323" s="194" t="s">
        <v>19</v>
      </c>
      <c r="N323" s="195" t="s">
        <v>43</v>
      </c>
      <c r="O323" s="64"/>
      <c r="P323" s="196">
        <f>O323*H323</f>
        <v>0</v>
      </c>
      <c r="Q323" s="196">
        <v>0</v>
      </c>
      <c r="R323" s="196">
        <f>Q323*H323</f>
        <v>0</v>
      </c>
      <c r="S323" s="196">
        <v>0</v>
      </c>
      <c r="T323" s="197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98" t="s">
        <v>123</v>
      </c>
      <c r="AT323" s="198" t="s">
        <v>118</v>
      </c>
      <c r="AU323" s="198" t="s">
        <v>81</v>
      </c>
      <c r="AY323" s="17" t="s">
        <v>116</v>
      </c>
      <c r="BE323" s="199">
        <f>IF(N323="základní",J323,0)</f>
        <v>0</v>
      </c>
      <c r="BF323" s="199">
        <f>IF(N323="snížená",J323,0)</f>
        <v>0</v>
      </c>
      <c r="BG323" s="199">
        <f>IF(N323="zákl. přenesená",J323,0)</f>
        <v>0</v>
      </c>
      <c r="BH323" s="199">
        <f>IF(N323="sníž. přenesená",J323,0)</f>
        <v>0</v>
      </c>
      <c r="BI323" s="199">
        <f>IF(N323="nulová",J323,0)</f>
        <v>0</v>
      </c>
      <c r="BJ323" s="17" t="s">
        <v>77</v>
      </c>
      <c r="BK323" s="199">
        <f>ROUND(I323*H323,2)</f>
        <v>0</v>
      </c>
      <c r="BL323" s="17" t="s">
        <v>123</v>
      </c>
      <c r="BM323" s="198" t="s">
        <v>374</v>
      </c>
    </row>
    <row r="324" spans="1:65" s="13" customFormat="1" ht="11.25">
      <c r="B324" s="200"/>
      <c r="C324" s="201"/>
      <c r="D324" s="202" t="s">
        <v>125</v>
      </c>
      <c r="E324" s="203" t="s">
        <v>19</v>
      </c>
      <c r="F324" s="204" t="s">
        <v>131</v>
      </c>
      <c r="G324" s="201"/>
      <c r="H324" s="203" t="s">
        <v>19</v>
      </c>
      <c r="I324" s="205"/>
      <c r="J324" s="201"/>
      <c r="K324" s="201"/>
      <c r="L324" s="206"/>
      <c r="M324" s="207"/>
      <c r="N324" s="208"/>
      <c r="O324" s="208"/>
      <c r="P324" s="208"/>
      <c r="Q324" s="208"/>
      <c r="R324" s="208"/>
      <c r="S324" s="208"/>
      <c r="T324" s="209"/>
      <c r="AT324" s="210" t="s">
        <v>125</v>
      </c>
      <c r="AU324" s="210" t="s">
        <v>81</v>
      </c>
      <c r="AV324" s="13" t="s">
        <v>77</v>
      </c>
      <c r="AW324" s="13" t="s">
        <v>33</v>
      </c>
      <c r="AX324" s="13" t="s">
        <v>72</v>
      </c>
      <c r="AY324" s="210" t="s">
        <v>116</v>
      </c>
    </row>
    <row r="325" spans="1:65" s="13" customFormat="1" ht="11.25">
      <c r="B325" s="200"/>
      <c r="C325" s="201"/>
      <c r="D325" s="202" t="s">
        <v>125</v>
      </c>
      <c r="E325" s="203" t="s">
        <v>19</v>
      </c>
      <c r="F325" s="204" t="s">
        <v>143</v>
      </c>
      <c r="G325" s="201"/>
      <c r="H325" s="203" t="s">
        <v>19</v>
      </c>
      <c r="I325" s="205"/>
      <c r="J325" s="201"/>
      <c r="K325" s="201"/>
      <c r="L325" s="206"/>
      <c r="M325" s="207"/>
      <c r="N325" s="208"/>
      <c r="O325" s="208"/>
      <c r="P325" s="208"/>
      <c r="Q325" s="208"/>
      <c r="R325" s="208"/>
      <c r="S325" s="208"/>
      <c r="T325" s="209"/>
      <c r="AT325" s="210" t="s">
        <v>125</v>
      </c>
      <c r="AU325" s="210" t="s">
        <v>81</v>
      </c>
      <c r="AV325" s="13" t="s">
        <v>77</v>
      </c>
      <c r="AW325" s="13" t="s">
        <v>33</v>
      </c>
      <c r="AX325" s="13" t="s">
        <v>72</v>
      </c>
      <c r="AY325" s="210" t="s">
        <v>116</v>
      </c>
    </row>
    <row r="326" spans="1:65" s="14" customFormat="1" ht="11.25">
      <c r="B326" s="211"/>
      <c r="C326" s="212"/>
      <c r="D326" s="202" t="s">
        <v>125</v>
      </c>
      <c r="E326" s="213" t="s">
        <v>19</v>
      </c>
      <c r="F326" s="214" t="s">
        <v>144</v>
      </c>
      <c r="G326" s="212"/>
      <c r="H326" s="215">
        <v>11</v>
      </c>
      <c r="I326" s="216"/>
      <c r="J326" s="212"/>
      <c r="K326" s="212"/>
      <c r="L326" s="217"/>
      <c r="M326" s="218"/>
      <c r="N326" s="219"/>
      <c r="O326" s="219"/>
      <c r="P326" s="219"/>
      <c r="Q326" s="219"/>
      <c r="R326" s="219"/>
      <c r="S326" s="219"/>
      <c r="T326" s="220"/>
      <c r="AT326" s="221" t="s">
        <v>125</v>
      </c>
      <c r="AU326" s="221" t="s">
        <v>81</v>
      </c>
      <c r="AV326" s="14" t="s">
        <v>81</v>
      </c>
      <c r="AW326" s="14" t="s">
        <v>33</v>
      </c>
      <c r="AX326" s="14" t="s">
        <v>77</v>
      </c>
      <c r="AY326" s="221" t="s">
        <v>116</v>
      </c>
    </row>
    <row r="327" spans="1:65" s="2" customFormat="1" ht="16.5" customHeight="1">
      <c r="A327" s="34"/>
      <c r="B327" s="35"/>
      <c r="C327" s="187" t="s">
        <v>375</v>
      </c>
      <c r="D327" s="187" t="s">
        <v>118</v>
      </c>
      <c r="E327" s="188" t="s">
        <v>376</v>
      </c>
      <c r="F327" s="189" t="s">
        <v>377</v>
      </c>
      <c r="G327" s="190" t="s">
        <v>121</v>
      </c>
      <c r="H327" s="191">
        <v>11</v>
      </c>
      <c r="I327" s="192"/>
      <c r="J327" s="193">
        <f>ROUND(I327*H327,2)</f>
        <v>0</v>
      </c>
      <c r="K327" s="189" t="s">
        <v>122</v>
      </c>
      <c r="L327" s="39"/>
      <c r="M327" s="194" t="s">
        <v>19</v>
      </c>
      <c r="N327" s="195" t="s">
        <v>43</v>
      </c>
      <c r="O327" s="64"/>
      <c r="P327" s="196">
        <f>O327*H327</f>
        <v>0</v>
      </c>
      <c r="Q327" s="196">
        <v>0</v>
      </c>
      <c r="R327" s="196">
        <f>Q327*H327</f>
        <v>0</v>
      </c>
      <c r="S327" s="196">
        <v>0</v>
      </c>
      <c r="T327" s="197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8" t="s">
        <v>123</v>
      </c>
      <c r="AT327" s="198" t="s">
        <v>118</v>
      </c>
      <c r="AU327" s="198" t="s">
        <v>81</v>
      </c>
      <c r="AY327" s="17" t="s">
        <v>116</v>
      </c>
      <c r="BE327" s="199">
        <f>IF(N327="základní",J327,0)</f>
        <v>0</v>
      </c>
      <c r="BF327" s="199">
        <f>IF(N327="snížená",J327,0)</f>
        <v>0</v>
      </c>
      <c r="BG327" s="199">
        <f>IF(N327="zákl. přenesená",J327,0)</f>
        <v>0</v>
      </c>
      <c r="BH327" s="199">
        <f>IF(N327="sníž. přenesená",J327,0)</f>
        <v>0</v>
      </c>
      <c r="BI327" s="199">
        <f>IF(N327="nulová",J327,0)</f>
        <v>0</v>
      </c>
      <c r="BJ327" s="17" t="s">
        <v>77</v>
      </c>
      <c r="BK327" s="199">
        <f>ROUND(I327*H327,2)</f>
        <v>0</v>
      </c>
      <c r="BL327" s="17" t="s">
        <v>123</v>
      </c>
      <c r="BM327" s="198" t="s">
        <v>378</v>
      </c>
    </row>
    <row r="328" spans="1:65" s="13" customFormat="1" ht="11.25">
      <c r="B328" s="200"/>
      <c r="C328" s="201"/>
      <c r="D328" s="202" t="s">
        <v>125</v>
      </c>
      <c r="E328" s="203" t="s">
        <v>19</v>
      </c>
      <c r="F328" s="204" t="s">
        <v>131</v>
      </c>
      <c r="G328" s="201"/>
      <c r="H328" s="203" t="s">
        <v>19</v>
      </c>
      <c r="I328" s="205"/>
      <c r="J328" s="201"/>
      <c r="K328" s="201"/>
      <c r="L328" s="206"/>
      <c r="M328" s="207"/>
      <c r="N328" s="208"/>
      <c r="O328" s="208"/>
      <c r="P328" s="208"/>
      <c r="Q328" s="208"/>
      <c r="R328" s="208"/>
      <c r="S328" s="208"/>
      <c r="T328" s="209"/>
      <c r="AT328" s="210" t="s">
        <v>125</v>
      </c>
      <c r="AU328" s="210" t="s">
        <v>81</v>
      </c>
      <c r="AV328" s="13" t="s">
        <v>77</v>
      </c>
      <c r="AW328" s="13" t="s">
        <v>33</v>
      </c>
      <c r="AX328" s="13" t="s">
        <v>72</v>
      </c>
      <c r="AY328" s="210" t="s">
        <v>116</v>
      </c>
    </row>
    <row r="329" spans="1:65" s="13" customFormat="1" ht="11.25">
      <c r="B329" s="200"/>
      <c r="C329" s="201"/>
      <c r="D329" s="202" t="s">
        <v>125</v>
      </c>
      <c r="E329" s="203" t="s">
        <v>19</v>
      </c>
      <c r="F329" s="204" t="s">
        <v>143</v>
      </c>
      <c r="G329" s="201"/>
      <c r="H329" s="203" t="s">
        <v>19</v>
      </c>
      <c r="I329" s="205"/>
      <c r="J329" s="201"/>
      <c r="K329" s="201"/>
      <c r="L329" s="206"/>
      <c r="M329" s="207"/>
      <c r="N329" s="208"/>
      <c r="O329" s="208"/>
      <c r="P329" s="208"/>
      <c r="Q329" s="208"/>
      <c r="R329" s="208"/>
      <c r="S329" s="208"/>
      <c r="T329" s="209"/>
      <c r="AT329" s="210" t="s">
        <v>125</v>
      </c>
      <c r="AU329" s="210" t="s">
        <v>81</v>
      </c>
      <c r="AV329" s="13" t="s">
        <v>77</v>
      </c>
      <c r="AW329" s="13" t="s">
        <v>33</v>
      </c>
      <c r="AX329" s="13" t="s">
        <v>72</v>
      </c>
      <c r="AY329" s="210" t="s">
        <v>116</v>
      </c>
    </row>
    <row r="330" spans="1:65" s="14" customFormat="1" ht="11.25">
      <c r="B330" s="211"/>
      <c r="C330" s="212"/>
      <c r="D330" s="202" t="s">
        <v>125</v>
      </c>
      <c r="E330" s="213" t="s">
        <v>19</v>
      </c>
      <c r="F330" s="214" t="s">
        <v>144</v>
      </c>
      <c r="G330" s="212"/>
      <c r="H330" s="215">
        <v>11</v>
      </c>
      <c r="I330" s="216"/>
      <c r="J330" s="212"/>
      <c r="K330" s="212"/>
      <c r="L330" s="217"/>
      <c r="M330" s="218"/>
      <c r="N330" s="219"/>
      <c r="O330" s="219"/>
      <c r="P330" s="219"/>
      <c r="Q330" s="219"/>
      <c r="R330" s="219"/>
      <c r="S330" s="219"/>
      <c r="T330" s="220"/>
      <c r="AT330" s="221" t="s">
        <v>125</v>
      </c>
      <c r="AU330" s="221" t="s">
        <v>81</v>
      </c>
      <c r="AV330" s="14" t="s">
        <v>81</v>
      </c>
      <c r="AW330" s="14" t="s">
        <v>33</v>
      </c>
      <c r="AX330" s="14" t="s">
        <v>77</v>
      </c>
      <c r="AY330" s="221" t="s">
        <v>116</v>
      </c>
    </row>
    <row r="331" spans="1:65" s="2" customFormat="1" ht="16.5" customHeight="1">
      <c r="A331" s="34"/>
      <c r="B331" s="35"/>
      <c r="C331" s="187" t="s">
        <v>379</v>
      </c>
      <c r="D331" s="187" t="s">
        <v>118</v>
      </c>
      <c r="E331" s="188" t="s">
        <v>380</v>
      </c>
      <c r="F331" s="189" t="s">
        <v>381</v>
      </c>
      <c r="G331" s="190" t="s">
        <v>121</v>
      </c>
      <c r="H331" s="191">
        <v>821</v>
      </c>
      <c r="I331" s="192"/>
      <c r="J331" s="193">
        <f>ROUND(I331*H331,2)</f>
        <v>0</v>
      </c>
      <c r="K331" s="189" t="s">
        <v>122</v>
      </c>
      <c r="L331" s="39"/>
      <c r="M331" s="194" t="s">
        <v>19</v>
      </c>
      <c r="N331" s="195" t="s">
        <v>43</v>
      </c>
      <c r="O331" s="64"/>
      <c r="P331" s="196">
        <f>O331*H331</f>
        <v>0</v>
      </c>
      <c r="Q331" s="196">
        <v>0</v>
      </c>
      <c r="R331" s="196">
        <f>Q331*H331</f>
        <v>0</v>
      </c>
      <c r="S331" s="196">
        <v>0</v>
      </c>
      <c r="T331" s="197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8" t="s">
        <v>123</v>
      </c>
      <c r="AT331" s="198" t="s">
        <v>118</v>
      </c>
      <c r="AU331" s="198" t="s">
        <v>81</v>
      </c>
      <c r="AY331" s="17" t="s">
        <v>116</v>
      </c>
      <c r="BE331" s="199">
        <f>IF(N331="základní",J331,0)</f>
        <v>0</v>
      </c>
      <c r="BF331" s="199">
        <f>IF(N331="snížená",J331,0)</f>
        <v>0</v>
      </c>
      <c r="BG331" s="199">
        <f>IF(N331="zákl. přenesená",J331,0)</f>
        <v>0</v>
      </c>
      <c r="BH331" s="199">
        <f>IF(N331="sníž. přenesená",J331,0)</f>
        <v>0</v>
      </c>
      <c r="BI331" s="199">
        <f>IF(N331="nulová",J331,0)</f>
        <v>0</v>
      </c>
      <c r="BJ331" s="17" t="s">
        <v>77</v>
      </c>
      <c r="BK331" s="199">
        <f>ROUND(I331*H331,2)</f>
        <v>0</v>
      </c>
      <c r="BL331" s="17" t="s">
        <v>123</v>
      </c>
      <c r="BM331" s="198" t="s">
        <v>382</v>
      </c>
    </row>
    <row r="332" spans="1:65" s="13" customFormat="1" ht="11.25">
      <c r="B332" s="200"/>
      <c r="C332" s="201"/>
      <c r="D332" s="202" t="s">
        <v>125</v>
      </c>
      <c r="E332" s="203" t="s">
        <v>19</v>
      </c>
      <c r="F332" s="204" t="s">
        <v>131</v>
      </c>
      <c r="G332" s="201"/>
      <c r="H332" s="203" t="s">
        <v>19</v>
      </c>
      <c r="I332" s="205"/>
      <c r="J332" s="201"/>
      <c r="K332" s="201"/>
      <c r="L332" s="206"/>
      <c r="M332" s="207"/>
      <c r="N332" s="208"/>
      <c r="O332" s="208"/>
      <c r="P332" s="208"/>
      <c r="Q332" s="208"/>
      <c r="R332" s="208"/>
      <c r="S332" s="208"/>
      <c r="T332" s="209"/>
      <c r="AT332" s="210" t="s">
        <v>125</v>
      </c>
      <c r="AU332" s="210" t="s">
        <v>81</v>
      </c>
      <c r="AV332" s="13" t="s">
        <v>77</v>
      </c>
      <c r="AW332" s="13" t="s">
        <v>33</v>
      </c>
      <c r="AX332" s="13" t="s">
        <v>72</v>
      </c>
      <c r="AY332" s="210" t="s">
        <v>116</v>
      </c>
    </row>
    <row r="333" spans="1:65" s="13" customFormat="1" ht="11.25">
      <c r="B333" s="200"/>
      <c r="C333" s="201"/>
      <c r="D333" s="202" t="s">
        <v>125</v>
      </c>
      <c r="E333" s="203" t="s">
        <v>19</v>
      </c>
      <c r="F333" s="204" t="s">
        <v>383</v>
      </c>
      <c r="G333" s="201"/>
      <c r="H333" s="203" t="s">
        <v>19</v>
      </c>
      <c r="I333" s="205"/>
      <c r="J333" s="201"/>
      <c r="K333" s="201"/>
      <c r="L333" s="206"/>
      <c r="M333" s="207"/>
      <c r="N333" s="208"/>
      <c r="O333" s="208"/>
      <c r="P333" s="208"/>
      <c r="Q333" s="208"/>
      <c r="R333" s="208"/>
      <c r="S333" s="208"/>
      <c r="T333" s="209"/>
      <c r="AT333" s="210" t="s">
        <v>125</v>
      </c>
      <c r="AU333" s="210" t="s">
        <v>81</v>
      </c>
      <c r="AV333" s="13" t="s">
        <v>77</v>
      </c>
      <c r="AW333" s="13" t="s">
        <v>33</v>
      </c>
      <c r="AX333" s="13" t="s">
        <v>72</v>
      </c>
      <c r="AY333" s="210" t="s">
        <v>116</v>
      </c>
    </row>
    <row r="334" spans="1:65" s="14" customFormat="1" ht="11.25">
      <c r="B334" s="211"/>
      <c r="C334" s="212"/>
      <c r="D334" s="202" t="s">
        <v>125</v>
      </c>
      <c r="E334" s="213" t="s">
        <v>19</v>
      </c>
      <c r="F334" s="214" t="s">
        <v>139</v>
      </c>
      <c r="G334" s="212"/>
      <c r="H334" s="215">
        <v>821</v>
      </c>
      <c r="I334" s="216"/>
      <c r="J334" s="212"/>
      <c r="K334" s="212"/>
      <c r="L334" s="217"/>
      <c r="M334" s="218"/>
      <c r="N334" s="219"/>
      <c r="O334" s="219"/>
      <c r="P334" s="219"/>
      <c r="Q334" s="219"/>
      <c r="R334" s="219"/>
      <c r="S334" s="219"/>
      <c r="T334" s="220"/>
      <c r="AT334" s="221" t="s">
        <v>125</v>
      </c>
      <c r="AU334" s="221" t="s">
        <v>81</v>
      </c>
      <c r="AV334" s="14" t="s">
        <v>81</v>
      </c>
      <c r="AW334" s="14" t="s">
        <v>33</v>
      </c>
      <c r="AX334" s="14" t="s">
        <v>77</v>
      </c>
      <c r="AY334" s="221" t="s">
        <v>116</v>
      </c>
    </row>
    <row r="335" spans="1:65" s="2" customFormat="1" ht="16.5" customHeight="1">
      <c r="A335" s="34"/>
      <c r="B335" s="35"/>
      <c r="C335" s="187" t="s">
        <v>384</v>
      </c>
      <c r="D335" s="187" t="s">
        <v>118</v>
      </c>
      <c r="E335" s="188" t="s">
        <v>385</v>
      </c>
      <c r="F335" s="189" t="s">
        <v>386</v>
      </c>
      <c r="G335" s="190" t="s">
        <v>121</v>
      </c>
      <c r="H335" s="191">
        <v>138</v>
      </c>
      <c r="I335" s="192"/>
      <c r="J335" s="193">
        <f>ROUND(I335*H335,2)</f>
        <v>0</v>
      </c>
      <c r="K335" s="189" t="s">
        <v>122</v>
      </c>
      <c r="L335" s="39"/>
      <c r="M335" s="194" t="s">
        <v>19</v>
      </c>
      <c r="N335" s="195" t="s">
        <v>43</v>
      </c>
      <c r="O335" s="64"/>
      <c r="P335" s="196">
        <f>O335*H335</f>
        <v>0</v>
      </c>
      <c r="Q335" s="196">
        <v>0</v>
      </c>
      <c r="R335" s="196">
        <f>Q335*H335</f>
        <v>0</v>
      </c>
      <c r="S335" s="196">
        <v>0</v>
      </c>
      <c r="T335" s="197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8" t="s">
        <v>123</v>
      </c>
      <c r="AT335" s="198" t="s">
        <v>118</v>
      </c>
      <c r="AU335" s="198" t="s">
        <v>81</v>
      </c>
      <c r="AY335" s="17" t="s">
        <v>116</v>
      </c>
      <c r="BE335" s="199">
        <f>IF(N335="základní",J335,0)</f>
        <v>0</v>
      </c>
      <c r="BF335" s="199">
        <f>IF(N335="snížená",J335,0)</f>
        <v>0</v>
      </c>
      <c r="BG335" s="199">
        <f>IF(N335="zákl. přenesená",J335,0)</f>
        <v>0</v>
      </c>
      <c r="BH335" s="199">
        <f>IF(N335="sníž. přenesená",J335,0)</f>
        <v>0</v>
      </c>
      <c r="BI335" s="199">
        <f>IF(N335="nulová",J335,0)</f>
        <v>0</v>
      </c>
      <c r="BJ335" s="17" t="s">
        <v>77</v>
      </c>
      <c r="BK335" s="199">
        <f>ROUND(I335*H335,2)</f>
        <v>0</v>
      </c>
      <c r="BL335" s="17" t="s">
        <v>123</v>
      </c>
      <c r="BM335" s="198" t="s">
        <v>387</v>
      </c>
    </row>
    <row r="336" spans="1:65" s="13" customFormat="1" ht="11.25">
      <c r="B336" s="200"/>
      <c r="C336" s="201"/>
      <c r="D336" s="202" t="s">
        <v>125</v>
      </c>
      <c r="E336" s="203" t="s">
        <v>19</v>
      </c>
      <c r="F336" s="204" t="s">
        <v>158</v>
      </c>
      <c r="G336" s="201"/>
      <c r="H336" s="203" t="s">
        <v>19</v>
      </c>
      <c r="I336" s="205"/>
      <c r="J336" s="201"/>
      <c r="K336" s="201"/>
      <c r="L336" s="206"/>
      <c r="M336" s="207"/>
      <c r="N336" s="208"/>
      <c r="O336" s="208"/>
      <c r="P336" s="208"/>
      <c r="Q336" s="208"/>
      <c r="R336" s="208"/>
      <c r="S336" s="208"/>
      <c r="T336" s="209"/>
      <c r="AT336" s="210" t="s">
        <v>125</v>
      </c>
      <c r="AU336" s="210" t="s">
        <v>81</v>
      </c>
      <c r="AV336" s="13" t="s">
        <v>77</v>
      </c>
      <c r="AW336" s="13" t="s">
        <v>33</v>
      </c>
      <c r="AX336" s="13" t="s">
        <v>72</v>
      </c>
      <c r="AY336" s="210" t="s">
        <v>116</v>
      </c>
    </row>
    <row r="337" spans="1:65" s="14" customFormat="1" ht="11.25">
      <c r="B337" s="211"/>
      <c r="C337" s="212"/>
      <c r="D337" s="202" t="s">
        <v>125</v>
      </c>
      <c r="E337" s="213" t="s">
        <v>19</v>
      </c>
      <c r="F337" s="214" t="s">
        <v>159</v>
      </c>
      <c r="G337" s="212"/>
      <c r="H337" s="215">
        <v>138</v>
      </c>
      <c r="I337" s="216"/>
      <c r="J337" s="212"/>
      <c r="K337" s="212"/>
      <c r="L337" s="217"/>
      <c r="M337" s="218"/>
      <c r="N337" s="219"/>
      <c r="O337" s="219"/>
      <c r="P337" s="219"/>
      <c r="Q337" s="219"/>
      <c r="R337" s="219"/>
      <c r="S337" s="219"/>
      <c r="T337" s="220"/>
      <c r="AT337" s="221" t="s">
        <v>125</v>
      </c>
      <c r="AU337" s="221" t="s">
        <v>81</v>
      </c>
      <c r="AV337" s="14" t="s">
        <v>81</v>
      </c>
      <c r="AW337" s="14" t="s">
        <v>33</v>
      </c>
      <c r="AX337" s="14" t="s">
        <v>77</v>
      </c>
      <c r="AY337" s="221" t="s">
        <v>116</v>
      </c>
    </row>
    <row r="338" spans="1:65" s="2" customFormat="1" ht="16.5" customHeight="1">
      <c r="A338" s="34"/>
      <c r="B338" s="35"/>
      <c r="C338" s="187" t="s">
        <v>388</v>
      </c>
      <c r="D338" s="187" t="s">
        <v>118</v>
      </c>
      <c r="E338" s="188" t="s">
        <v>389</v>
      </c>
      <c r="F338" s="189" t="s">
        <v>390</v>
      </c>
      <c r="G338" s="190" t="s">
        <v>121</v>
      </c>
      <c r="H338" s="191">
        <v>1642</v>
      </c>
      <c r="I338" s="192"/>
      <c r="J338" s="193">
        <f>ROUND(I338*H338,2)</f>
        <v>0</v>
      </c>
      <c r="K338" s="189" t="s">
        <v>122</v>
      </c>
      <c r="L338" s="39"/>
      <c r="M338" s="194" t="s">
        <v>19</v>
      </c>
      <c r="N338" s="195" t="s">
        <v>43</v>
      </c>
      <c r="O338" s="64"/>
      <c r="P338" s="196">
        <f>O338*H338</f>
        <v>0</v>
      </c>
      <c r="Q338" s="196">
        <v>0</v>
      </c>
      <c r="R338" s="196">
        <f>Q338*H338</f>
        <v>0</v>
      </c>
      <c r="S338" s="196">
        <v>0</v>
      </c>
      <c r="T338" s="197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8" t="s">
        <v>123</v>
      </c>
      <c r="AT338" s="198" t="s">
        <v>118</v>
      </c>
      <c r="AU338" s="198" t="s">
        <v>81</v>
      </c>
      <c r="AY338" s="17" t="s">
        <v>116</v>
      </c>
      <c r="BE338" s="199">
        <f>IF(N338="základní",J338,0)</f>
        <v>0</v>
      </c>
      <c r="BF338" s="199">
        <f>IF(N338="snížená",J338,0)</f>
        <v>0</v>
      </c>
      <c r="BG338" s="199">
        <f>IF(N338="zákl. přenesená",J338,0)</f>
        <v>0</v>
      </c>
      <c r="BH338" s="199">
        <f>IF(N338="sníž. přenesená",J338,0)</f>
        <v>0</v>
      </c>
      <c r="BI338" s="199">
        <f>IF(N338="nulová",J338,0)</f>
        <v>0</v>
      </c>
      <c r="BJ338" s="17" t="s">
        <v>77</v>
      </c>
      <c r="BK338" s="199">
        <f>ROUND(I338*H338,2)</f>
        <v>0</v>
      </c>
      <c r="BL338" s="17" t="s">
        <v>123</v>
      </c>
      <c r="BM338" s="198" t="s">
        <v>391</v>
      </c>
    </row>
    <row r="339" spans="1:65" s="13" customFormat="1" ht="11.25">
      <c r="B339" s="200"/>
      <c r="C339" s="201"/>
      <c r="D339" s="202" t="s">
        <v>125</v>
      </c>
      <c r="E339" s="203" t="s">
        <v>19</v>
      </c>
      <c r="F339" s="204" t="s">
        <v>156</v>
      </c>
      <c r="G339" s="201"/>
      <c r="H339" s="203" t="s">
        <v>19</v>
      </c>
      <c r="I339" s="205"/>
      <c r="J339" s="201"/>
      <c r="K339" s="201"/>
      <c r="L339" s="206"/>
      <c r="M339" s="207"/>
      <c r="N339" s="208"/>
      <c r="O339" s="208"/>
      <c r="P339" s="208"/>
      <c r="Q339" s="208"/>
      <c r="R339" s="208"/>
      <c r="S339" s="208"/>
      <c r="T339" s="209"/>
      <c r="AT339" s="210" t="s">
        <v>125</v>
      </c>
      <c r="AU339" s="210" t="s">
        <v>81</v>
      </c>
      <c r="AV339" s="13" t="s">
        <v>77</v>
      </c>
      <c r="AW339" s="13" t="s">
        <v>33</v>
      </c>
      <c r="AX339" s="13" t="s">
        <v>72</v>
      </c>
      <c r="AY339" s="210" t="s">
        <v>116</v>
      </c>
    </row>
    <row r="340" spans="1:65" s="14" customFormat="1" ht="11.25">
      <c r="B340" s="211"/>
      <c r="C340" s="212"/>
      <c r="D340" s="202" t="s">
        <v>125</v>
      </c>
      <c r="E340" s="213" t="s">
        <v>19</v>
      </c>
      <c r="F340" s="214" t="s">
        <v>157</v>
      </c>
      <c r="G340" s="212"/>
      <c r="H340" s="215">
        <v>1642</v>
      </c>
      <c r="I340" s="216"/>
      <c r="J340" s="212"/>
      <c r="K340" s="212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125</v>
      </c>
      <c r="AU340" s="221" t="s">
        <v>81</v>
      </c>
      <c r="AV340" s="14" t="s">
        <v>81</v>
      </c>
      <c r="AW340" s="14" t="s">
        <v>33</v>
      </c>
      <c r="AX340" s="14" t="s">
        <v>77</v>
      </c>
      <c r="AY340" s="221" t="s">
        <v>116</v>
      </c>
    </row>
    <row r="341" spans="1:65" s="2" customFormat="1" ht="21.75" customHeight="1">
      <c r="A341" s="34"/>
      <c r="B341" s="35"/>
      <c r="C341" s="187" t="s">
        <v>392</v>
      </c>
      <c r="D341" s="187" t="s">
        <v>118</v>
      </c>
      <c r="E341" s="188" t="s">
        <v>393</v>
      </c>
      <c r="F341" s="189" t="s">
        <v>394</v>
      </c>
      <c r="G341" s="190" t="s">
        <v>121</v>
      </c>
      <c r="H341" s="191">
        <v>821</v>
      </c>
      <c r="I341" s="192"/>
      <c r="J341" s="193">
        <f>ROUND(I341*H341,2)</f>
        <v>0</v>
      </c>
      <c r="K341" s="189" t="s">
        <v>122</v>
      </c>
      <c r="L341" s="39"/>
      <c r="M341" s="194" t="s">
        <v>19</v>
      </c>
      <c r="N341" s="195" t="s">
        <v>43</v>
      </c>
      <c r="O341" s="64"/>
      <c r="P341" s="196">
        <f>O341*H341</f>
        <v>0</v>
      </c>
      <c r="Q341" s="196">
        <v>0</v>
      </c>
      <c r="R341" s="196">
        <f>Q341*H341</f>
        <v>0</v>
      </c>
      <c r="S341" s="196">
        <v>0</v>
      </c>
      <c r="T341" s="197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8" t="s">
        <v>123</v>
      </c>
      <c r="AT341" s="198" t="s">
        <v>118</v>
      </c>
      <c r="AU341" s="198" t="s">
        <v>81</v>
      </c>
      <c r="AY341" s="17" t="s">
        <v>116</v>
      </c>
      <c r="BE341" s="199">
        <f>IF(N341="základní",J341,0)</f>
        <v>0</v>
      </c>
      <c r="BF341" s="199">
        <f>IF(N341="snížená",J341,0)</f>
        <v>0</v>
      </c>
      <c r="BG341" s="199">
        <f>IF(N341="zákl. přenesená",J341,0)</f>
        <v>0</v>
      </c>
      <c r="BH341" s="199">
        <f>IF(N341="sníž. přenesená",J341,0)</f>
        <v>0</v>
      </c>
      <c r="BI341" s="199">
        <f>IF(N341="nulová",J341,0)</f>
        <v>0</v>
      </c>
      <c r="BJ341" s="17" t="s">
        <v>77</v>
      </c>
      <c r="BK341" s="199">
        <f>ROUND(I341*H341,2)</f>
        <v>0</v>
      </c>
      <c r="BL341" s="17" t="s">
        <v>123</v>
      </c>
      <c r="BM341" s="198" t="s">
        <v>395</v>
      </c>
    </row>
    <row r="342" spans="1:65" s="13" customFormat="1" ht="11.25">
      <c r="B342" s="200"/>
      <c r="C342" s="201"/>
      <c r="D342" s="202" t="s">
        <v>125</v>
      </c>
      <c r="E342" s="203" t="s">
        <v>19</v>
      </c>
      <c r="F342" s="204" t="s">
        <v>131</v>
      </c>
      <c r="G342" s="201"/>
      <c r="H342" s="203" t="s">
        <v>19</v>
      </c>
      <c r="I342" s="205"/>
      <c r="J342" s="201"/>
      <c r="K342" s="201"/>
      <c r="L342" s="206"/>
      <c r="M342" s="207"/>
      <c r="N342" s="208"/>
      <c r="O342" s="208"/>
      <c r="P342" s="208"/>
      <c r="Q342" s="208"/>
      <c r="R342" s="208"/>
      <c r="S342" s="208"/>
      <c r="T342" s="209"/>
      <c r="AT342" s="210" t="s">
        <v>125</v>
      </c>
      <c r="AU342" s="210" t="s">
        <v>81</v>
      </c>
      <c r="AV342" s="13" t="s">
        <v>77</v>
      </c>
      <c r="AW342" s="13" t="s">
        <v>33</v>
      </c>
      <c r="AX342" s="13" t="s">
        <v>72</v>
      </c>
      <c r="AY342" s="210" t="s">
        <v>116</v>
      </c>
    </row>
    <row r="343" spans="1:65" s="13" customFormat="1" ht="11.25">
      <c r="B343" s="200"/>
      <c r="C343" s="201"/>
      <c r="D343" s="202" t="s">
        <v>125</v>
      </c>
      <c r="E343" s="203" t="s">
        <v>19</v>
      </c>
      <c r="F343" s="204" t="s">
        <v>383</v>
      </c>
      <c r="G343" s="201"/>
      <c r="H343" s="203" t="s">
        <v>19</v>
      </c>
      <c r="I343" s="205"/>
      <c r="J343" s="201"/>
      <c r="K343" s="201"/>
      <c r="L343" s="206"/>
      <c r="M343" s="207"/>
      <c r="N343" s="208"/>
      <c r="O343" s="208"/>
      <c r="P343" s="208"/>
      <c r="Q343" s="208"/>
      <c r="R343" s="208"/>
      <c r="S343" s="208"/>
      <c r="T343" s="209"/>
      <c r="AT343" s="210" t="s">
        <v>125</v>
      </c>
      <c r="AU343" s="210" t="s">
        <v>81</v>
      </c>
      <c r="AV343" s="13" t="s">
        <v>77</v>
      </c>
      <c r="AW343" s="13" t="s">
        <v>33</v>
      </c>
      <c r="AX343" s="13" t="s">
        <v>72</v>
      </c>
      <c r="AY343" s="210" t="s">
        <v>116</v>
      </c>
    </row>
    <row r="344" spans="1:65" s="14" customFormat="1" ht="11.25">
      <c r="B344" s="211"/>
      <c r="C344" s="212"/>
      <c r="D344" s="202" t="s">
        <v>125</v>
      </c>
      <c r="E344" s="213" t="s">
        <v>19</v>
      </c>
      <c r="F344" s="214" t="s">
        <v>139</v>
      </c>
      <c r="G344" s="212"/>
      <c r="H344" s="215">
        <v>821</v>
      </c>
      <c r="I344" s="216"/>
      <c r="J344" s="212"/>
      <c r="K344" s="212"/>
      <c r="L344" s="217"/>
      <c r="M344" s="218"/>
      <c r="N344" s="219"/>
      <c r="O344" s="219"/>
      <c r="P344" s="219"/>
      <c r="Q344" s="219"/>
      <c r="R344" s="219"/>
      <c r="S344" s="219"/>
      <c r="T344" s="220"/>
      <c r="AT344" s="221" t="s">
        <v>125</v>
      </c>
      <c r="AU344" s="221" t="s">
        <v>81</v>
      </c>
      <c r="AV344" s="14" t="s">
        <v>81</v>
      </c>
      <c r="AW344" s="14" t="s">
        <v>33</v>
      </c>
      <c r="AX344" s="14" t="s">
        <v>77</v>
      </c>
      <c r="AY344" s="221" t="s">
        <v>116</v>
      </c>
    </row>
    <row r="345" spans="1:65" s="2" customFormat="1" ht="21.75" customHeight="1">
      <c r="A345" s="34"/>
      <c r="B345" s="35"/>
      <c r="C345" s="187" t="s">
        <v>396</v>
      </c>
      <c r="D345" s="187" t="s">
        <v>118</v>
      </c>
      <c r="E345" s="188" t="s">
        <v>397</v>
      </c>
      <c r="F345" s="189" t="s">
        <v>398</v>
      </c>
      <c r="G345" s="190" t="s">
        <v>121</v>
      </c>
      <c r="H345" s="191">
        <v>821</v>
      </c>
      <c r="I345" s="192"/>
      <c r="J345" s="193">
        <f>ROUND(I345*H345,2)</f>
        <v>0</v>
      </c>
      <c r="K345" s="189" t="s">
        <v>122</v>
      </c>
      <c r="L345" s="39"/>
      <c r="M345" s="194" t="s">
        <v>19</v>
      </c>
      <c r="N345" s="195" t="s">
        <v>43</v>
      </c>
      <c r="O345" s="64"/>
      <c r="P345" s="196">
        <f>O345*H345</f>
        <v>0</v>
      </c>
      <c r="Q345" s="196">
        <v>0</v>
      </c>
      <c r="R345" s="196">
        <f>Q345*H345</f>
        <v>0</v>
      </c>
      <c r="S345" s="196">
        <v>0</v>
      </c>
      <c r="T345" s="197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8" t="s">
        <v>123</v>
      </c>
      <c r="AT345" s="198" t="s">
        <v>118</v>
      </c>
      <c r="AU345" s="198" t="s">
        <v>81</v>
      </c>
      <c r="AY345" s="17" t="s">
        <v>116</v>
      </c>
      <c r="BE345" s="199">
        <f>IF(N345="základní",J345,0)</f>
        <v>0</v>
      </c>
      <c r="BF345" s="199">
        <f>IF(N345="snížená",J345,0)</f>
        <v>0</v>
      </c>
      <c r="BG345" s="199">
        <f>IF(N345="zákl. přenesená",J345,0)</f>
        <v>0</v>
      </c>
      <c r="BH345" s="199">
        <f>IF(N345="sníž. přenesená",J345,0)</f>
        <v>0</v>
      </c>
      <c r="BI345" s="199">
        <f>IF(N345="nulová",J345,0)</f>
        <v>0</v>
      </c>
      <c r="BJ345" s="17" t="s">
        <v>77</v>
      </c>
      <c r="BK345" s="199">
        <f>ROUND(I345*H345,2)</f>
        <v>0</v>
      </c>
      <c r="BL345" s="17" t="s">
        <v>123</v>
      </c>
      <c r="BM345" s="198" t="s">
        <v>399</v>
      </c>
    </row>
    <row r="346" spans="1:65" s="13" customFormat="1" ht="11.25">
      <c r="B346" s="200"/>
      <c r="C346" s="201"/>
      <c r="D346" s="202" t="s">
        <v>125</v>
      </c>
      <c r="E346" s="203" t="s">
        <v>19</v>
      </c>
      <c r="F346" s="204" t="s">
        <v>131</v>
      </c>
      <c r="G346" s="201"/>
      <c r="H346" s="203" t="s">
        <v>19</v>
      </c>
      <c r="I346" s="205"/>
      <c r="J346" s="201"/>
      <c r="K346" s="201"/>
      <c r="L346" s="206"/>
      <c r="M346" s="207"/>
      <c r="N346" s="208"/>
      <c r="O346" s="208"/>
      <c r="P346" s="208"/>
      <c r="Q346" s="208"/>
      <c r="R346" s="208"/>
      <c r="S346" s="208"/>
      <c r="T346" s="209"/>
      <c r="AT346" s="210" t="s">
        <v>125</v>
      </c>
      <c r="AU346" s="210" t="s">
        <v>81</v>
      </c>
      <c r="AV346" s="13" t="s">
        <v>77</v>
      </c>
      <c r="AW346" s="13" t="s">
        <v>33</v>
      </c>
      <c r="AX346" s="13" t="s">
        <v>72</v>
      </c>
      <c r="AY346" s="210" t="s">
        <v>116</v>
      </c>
    </row>
    <row r="347" spans="1:65" s="13" customFormat="1" ht="11.25">
      <c r="B347" s="200"/>
      <c r="C347" s="201"/>
      <c r="D347" s="202" t="s">
        <v>125</v>
      </c>
      <c r="E347" s="203" t="s">
        <v>19</v>
      </c>
      <c r="F347" s="204" t="s">
        <v>383</v>
      </c>
      <c r="G347" s="201"/>
      <c r="H347" s="203" t="s">
        <v>19</v>
      </c>
      <c r="I347" s="205"/>
      <c r="J347" s="201"/>
      <c r="K347" s="201"/>
      <c r="L347" s="206"/>
      <c r="M347" s="207"/>
      <c r="N347" s="208"/>
      <c r="O347" s="208"/>
      <c r="P347" s="208"/>
      <c r="Q347" s="208"/>
      <c r="R347" s="208"/>
      <c r="S347" s="208"/>
      <c r="T347" s="209"/>
      <c r="AT347" s="210" t="s">
        <v>125</v>
      </c>
      <c r="AU347" s="210" t="s">
        <v>81</v>
      </c>
      <c r="AV347" s="13" t="s">
        <v>77</v>
      </c>
      <c r="AW347" s="13" t="s">
        <v>33</v>
      </c>
      <c r="AX347" s="13" t="s">
        <v>72</v>
      </c>
      <c r="AY347" s="210" t="s">
        <v>116</v>
      </c>
    </row>
    <row r="348" spans="1:65" s="14" customFormat="1" ht="11.25">
      <c r="B348" s="211"/>
      <c r="C348" s="212"/>
      <c r="D348" s="202" t="s">
        <v>125</v>
      </c>
      <c r="E348" s="213" t="s">
        <v>19</v>
      </c>
      <c r="F348" s="214" t="s">
        <v>139</v>
      </c>
      <c r="G348" s="212"/>
      <c r="H348" s="215">
        <v>821</v>
      </c>
      <c r="I348" s="216"/>
      <c r="J348" s="212"/>
      <c r="K348" s="212"/>
      <c r="L348" s="217"/>
      <c r="M348" s="218"/>
      <c r="N348" s="219"/>
      <c r="O348" s="219"/>
      <c r="P348" s="219"/>
      <c r="Q348" s="219"/>
      <c r="R348" s="219"/>
      <c r="S348" s="219"/>
      <c r="T348" s="220"/>
      <c r="AT348" s="221" t="s">
        <v>125</v>
      </c>
      <c r="AU348" s="221" t="s">
        <v>81</v>
      </c>
      <c r="AV348" s="14" t="s">
        <v>81</v>
      </c>
      <c r="AW348" s="14" t="s">
        <v>33</v>
      </c>
      <c r="AX348" s="14" t="s">
        <v>77</v>
      </c>
      <c r="AY348" s="221" t="s">
        <v>116</v>
      </c>
    </row>
    <row r="349" spans="1:65" s="2" customFormat="1" ht="16.5" customHeight="1">
      <c r="A349" s="34"/>
      <c r="B349" s="35"/>
      <c r="C349" s="187" t="s">
        <v>400</v>
      </c>
      <c r="D349" s="187" t="s">
        <v>118</v>
      </c>
      <c r="E349" s="188" t="s">
        <v>401</v>
      </c>
      <c r="F349" s="189" t="s">
        <v>402</v>
      </c>
      <c r="G349" s="190" t="s">
        <v>121</v>
      </c>
      <c r="H349" s="191">
        <v>821</v>
      </c>
      <c r="I349" s="192"/>
      <c r="J349" s="193">
        <f>ROUND(I349*H349,2)</f>
        <v>0</v>
      </c>
      <c r="K349" s="189" t="s">
        <v>122</v>
      </c>
      <c r="L349" s="39"/>
      <c r="M349" s="194" t="s">
        <v>19</v>
      </c>
      <c r="N349" s="195" t="s">
        <v>43</v>
      </c>
      <c r="O349" s="64"/>
      <c r="P349" s="196">
        <f>O349*H349</f>
        <v>0</v>
      </c>
      <c r="Q349" s="196">
        <v>0</v>
      </c>
      <c r="R349" s="196">
        <f>Q349*H349</f>
        <v>0</v>
      </c>
      <c r="S349" s="196">
        <v>0</v>
      </c>
      <c r="T349" s="197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98" t="s">
        <v>123</v>
      </c>
      <c r="AT349" s="198" t="s">
        <v>118</v>
      </c>
      <c r="AU349" s="198" t="s">
        <v>81</v>
      </c>
      <c r="AY349" s="17" t="s">
        <v>116</v>
      </c>
      <c r="BE349" s="199">
        <f>IF(N349="základní",J349,0)</f>
        <v>0</v>
      </c>
      <c r="BF349" s="199">
        <f>IF(N349="snížená",J349,0)</f>
        <v>0</v>
      </c>
      <c r="BG349" s="199">
        <f>IF(N349="zákl. přenesená",J349,0)</f>
        <v>0</v>
      </c>
      <c r="BH349" s="199">
        <f>IF(N349="sníž. přenesená",J349,0)</f>
        <v>0</v>
      </c>
      <c r="BI349" s="199">
        <f>IF(N349="nulová",J349,0)</f>
        <v>0</v>
      </c>
      <c r="BJ349" s="17" t="s">
        <v>77</v>
      </c>
      <c r="BK349" s="199">
        <f>ROUND(I349*H349,2)</f>
        <v>0</v>
      </c>
      <c r="BL349" s="17" t="s">
        <v>123</v>
      </c>
      <c r="BM349" s="198" t="s">
        <v>403</v>
      </c>
    </row>
    <row r="350" spans="1:65" s="13" customFormat="1" ht="11.25">
      <c r="B350" s="200"/>
      <c r="C350" s="201"/>
      <c r="D350" s="202" t="s">
        <v>125</v>
      </c>
      <c r="E350" s="203" t="s">
        <v>19</v>
      </c>
      <c r="F350" s="204" t="s">
        <v>131</v>
      </c>
      <c r="G350" s="201"/>
      <c r="H350" s="203" t="s">
        <v>19</v>
      </c>
      <c r="I350" s="205"/>
      <c r="J350" s="201"/>
      <c r="K350" s="201"/>
      <c r="L350" s="206"/>
      <c r="M350" s="207"/>
      <c r="N350" s="208"/>
      <c r="O350" s="208"/>
      <c r="P350" s="208"/>
      <c r="Q350" s="208"/>
      <c r="R350" s="208"/>
      <c r="S350" s="208"/>
      <c r="T350" s="209"/>
      <c r="AT350" s="210" t="s">
        <v>125</v>
      </c>
      <c r="AU350" s="210" t="s">
        <v>81</v>
      </c>
      <c r="AV350" s="13" t="s">
        <v>77</v>
      </c>
      <c r="AW350" s="13" t="s">
        <v>33</v>
      </c>
      <c r="AX350" s="13" t="s">
        <v>72</v>
      </c>
      <c r="AY350" s="210" t="s">
        <v>116</v>
      </c>
    </row>
    <row r="351" spans="1:65" s="13" customFormat="1" ht="11.25">
      <c r="B351" s="200"/>
      <c r="C351" s="201"/>
      <c r="D351" s="202" t="s">
        <v>125</v>
      </c>
      <c r="E351" s="203" t="s">
        <v>19</v>
      </c>
      <c r="F351" s="204" t="s">
        <v>383</v>
      </c>
      <c r="G351" s="201"/>
      <c r="H351" s="203" t="s">
        <v>19</v>
      </c>
      <c r="I351" s="205"/>
      <c r="J351" s="201"/>
      <c r="K351" s="201"/>
      <c r="L351" s="206"/>
      <c r="M351" s="207"/>
      <c r="N351" s="208"/>
      <c r="O351" s="208"/>
      <c r="P351" s="208"/>
      <c r="Q351" s="208"/>
      <c r="R351" s="208"/>
      <c r="S351" s="208"/>
      <c r="T351" s="209"/>
      <c r="AT351" s="210" t="s">
        <v>125</v>
      </c>
      <c r="AU351" s="210" t="s">
        <v>81</v>
      </c>
      <c r="AV351" s="13" t="s">
        <v>77</v>
      </c>
      <c r="AW351" s="13" t="s">
        <v>33</v>
      </c>
      <c r="AX351" s="13" t="s">
        <v>72</v>
      </c>
      <c r="AY351" s="210" t="s">
        <v>116</v>
      </c>
    </row>
    <row r="352" spans="1:65" s="14" customFormat="1" ht="11.25">
      <c r="B352" s="211"/>
      <c r="C352" s="212"/>
      <c r="D352" s="202" t="s">
        <v>125</v>
      </c>
      <c r="E352" s="213" t="s">
        <v>19</v>
      </c>
      <c r="F352" s="214" t="s">
        <v>139</v>
      </c>
      <c r="G352" s="212"/>
      <c r="H352" s="215">
        <v>821</v>
      </c>
      <c r="I352" s="216"/>
      <c r="J352" s="212"/>
      <c r="K352" s="212"/>
      <c r="L352" s="217"/>
      <c r="M352" s="218"/>
      <c r="N352" s="219"/>
      <c r="O352" s="219"/>
      <c r="P352" s="219"/>
      <c r="Q352" s="219"/>
      <c r="R352" s="219"/>
      <c r="S352" s="219"/>
      <c r="T352" s="220"/>
      <c r="AT352" s="221" t="s">
        <v>125</v>
      </c>
      <c r="AU352" s="221" t="s">
        <v>81</v>
      </c>
      <c r="AV352" s="14" t="s">
        <v>81</v>
      </c>
      <c r="AW352" s="14" t="s">
        <v>33</v>
      </c>
      <c r="AX352" s="14" t="s">
        <v>77</v>
      </c>
      <c r="AY352" s="221" t="s">
        <v>116</v>
      </c>
    </row>
    <row r="353" spans="1:65" s="2" customFormat="1" ht="16.5" customHeight="1">
      <c r="A353" s="34"/>
      <c r="B353" s="35"/>
      <c r="C353" s="187" t="s">
        <v>404</v>
      </c>
      <c r="D353" s="187" t="s">
        <v>118</v>
      </c>
      <c r="E353" s="188" t="s">
        <v>405</v>
      </c>
      <c r="F353" s="189" t="s">
        <v>406</v>
      </c>
      <c r="G353" s="190" t="s">
        <v>121</v>
      </c>
      <c r="H353" s="191">
        <v>2687.5</v>
      </c>
      <c r="I353" s="192"/>
      <c r="J353" s="193">
        <f>ROUND(I353*H353,2)</f>
        <v>0</v>
      </c>
      <c r="K353" s="189" t="s">
        <v>122</v>
      </c>
      <c r="L353" s="39"/>
      <c r="M353" s="194" t="s">
        <v>19</v>
      </c>
      <c r="N353" s="195" t="s">
        <v>43</v>
      </c>
      <c r="O353" s="64"/>
      <c r="P353" s="196">
        <f>O353*H353</f>
        <v>0</v>
      </c>
      <c r="Q353" s="196">
        <v>0</v>
      </c>
      <c r="R353" s="196">
        <f>Q353*H353</f>
        <v>0</v>
      </c>
      <c r="S353" s="196">
        <v>0</v>
      </c>
      <c r="T353" s="197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98" t="s">
        <v>123</v>
      </c>
      <c r="AT353" s="198" t="s">
        <v>118</v>
      </c>
      <c r="AU353" s="198" t="s">
        <v>81</v>
      </c>
      <c r="AY353" s="17" t="s">
        <v>116</v>
      </c>
      <c r="BE353" s="199">
        <f>IF(N353="základní",J353,0)</f>
        <v>0</v>
      </c>
      <c r="BF353" s="199">
        <f>IF(N353="snížená",J353,0)</f>
        <v>0</v>
      </c>
      <c r="BG353" s="199">
        <f>IF(N353="zákl. přenesená",J353,0)</f>
        <v>0</v>
      </c>
      <c r="BH353" s="199">
        <f>IF(N353="sníž. přenesená",J353,0)</f>
        <v>0</v>
      </c>
      <c r="BI353" s="199">
        <f>IF(N353="nulová",J353,0)</f>
        <v>0</v>
      </c>
      <c r="BJ353" s="17" t="s">
        <v>77</v>
      </c>
      <c r="BK353" s="199">
        <f>ROUND(I353*H353,2)</f>
        <v>0</v>
      </c>
      <c r="BL353" s="17" t="s">
        <v>123</v>
      </c>
      <c r="BM353" s="198" t="s">
        <v>407</v>
      </c>
    </row>
    <row r="354" spans="1:65" s="13" customFormat="1" ht="11.25">
      <c r="B354" s="200"/>
      <c r="C354" s="201"/>
      <c r="D354" s="202" t="s">
        <v>125</v>
      </c>
      <c r="E354" s="203" t="s">
        <v>19</v>
      </c>
      <c r="F354" s="204" t="s">
        <v>131</v>
      </c>
      <c r="G354" s="201"/>
      <c r="H354" s="203" t="s">
        <v>19</v>
      </c>
      <c r="I354" s="205"/>
      <c r="J354" s="201"/>
      <c r="K354" s="201"/>
      <c r="L354" s="206"/>
      <c r="M354" s="207"/>
      <c r="N354" s="208"/>
      <c r="O354" s="208"/>
      <c r="P354" s="208"/>
      <c r="Q354" s="208"/>
      <c r="R354" s="208"/>
      <c r="S354" s="208"/>
      <c r="T354" s="209"/>
      <c r="AT354" s="210" t="s">
        <v>125</v>
      </c>
      <c r="AU354" s="210" t="s">
        <v>81</v>
      </c>
      <c r="AV354" s="13" t="s">
        <v>77</v>
      </c>
      <c r="AW354" s="13" t="s">
        <v>33</v>
      </c>
      <c r="AX354" s="13" t="s">
        <v>72</v>
      </c>
      <c r="AY354" s="210" t="s">
        <v>116</v>
      </c>
    </row>
    <row r="355" spans="1:65" s="13" customFormat="1" ht="11.25">
      <c r="B355" s="200"/>
      <c r="C355" s="201"/>
      <c r="D355" s="202" t="s">
        <v>125</v>
      </c>
      <c r="E355" s="203" t="s">
        <v>19</v>
      </c>
      <c r="F355" s="204" t="s">
        <v>383</v>
      </c>
      <c r="G355" s="201"/>
      <c r="H355" s="203" t="s">
        <v>19</v>
      </c>
      <c r="I355" s="205"/>
      <c r="J355" s="201"/>
      <c r="K355" s="201"/>
      <c r="L355" s="206"/>
      <c r="M355" s="207"/>
      <c r="N355" s="208"/>
      <c r="O355" s="208"/>
      <c r="P355" s="208"/>
      <c r="Q355" s="208"/>
      <c r="R355" s="208"/>
      <c r="S355" s="208"/>
      <c r="T355" s="209"/>
      <c r="AT355" s="210" t="s">
        <v>125</v>
      </c>
      <c r="AU355" s="210" t="s">
        <v>81</v>
      </c>
      <c r="AV355" s="13" t="s">
        <v>77</v>
      </c>
      <c r="AW355" s="13" t="s">
        <v>33</v>
      </c>
      <c r="AX355" s="13" t="s">
        <v>72</v>
      </c>
      <c r="AY355" s="210" t="s">
        <v>116</v>
      </c>
    </row>
    <row r="356" spans="1:65" s="14" customFormat="1" ht="11.25">
      <c r="B356" s="211"/>
      <c r="C356" s="212"/>
      <c r="D356" s="202" t="s">
        <v>125</v>
      </c>
      <c r="E356" s="213" t="s">
        <v>19</v>
      </c>
      <c r="F356" s="214" t="s">
        <v>408</v>
      </c>
      <c r="G356" s="212"/>
      <c r="H356" s="215">
        <v>2687.5</v>
      </c>
      <c r="I356" s="216"/>
      <c r="J356" s="212"/>
      <c r="K356" s="212"/>
      <c r="L356" s="217"/>
      <c r="M356" s="218"/>
      <c r="N356" s="219"/>
      <c r="O356" s="219"/>
      <c r="P356" s="219"/>
      <c r="Q356" s="219"/>
      <c r="R356" s="219"/>
      <c r="S356" s="219"/>
      <c r="T356" s="220"/>
      <c r="AT356" s="221" t="s">
        <v>125</v>
      </c>
      <c r="AU356" s="221" t="s">
        <v>81</v>
      </c>
      <c r="AV356" s="14" t="s">
        <v>81</v>
      </c>
      <c r="AW356" s="14" t="s">
        <v>33</v>
      </c>
      <c r="AX356" s="14" t="s">
        <v>77</v>
      </c>
      <c r="AY356" s="221" t="s">
        <v>116</v>
      </c>
    </row>
    <row r="357" spans="1:65" s="2" customFormat="1" ht="21.75" customHeight="1">
      <c r="A357" s="34"/>
      <c r="B357" s="35"/>
      <c r="C357" s="187" t="s">
        <v>409</v>
      </c>
      <c r="D357" s="187" t="s">
        <v>118</v>
      </c>
      <c r="E357" s="188" t="s">
        <v>410</v>
      </c>
      <c r="F357" s="189" t="s">
        <v>411</v>
      </c>
      <c r="G357" s="190" t="s">
        <v>121</v>
      </c>
      <c r="H357" s="191">
        <v>1866.5</v>
      </c>
      <c r="I357" s="192"/>
      <c r="J357" s="193">
        <f>ROUND(I357*H357,2)</f>
        <v>0</v>
      </c>
      <c r="K357" s="189" t="s">
        <v>122</v>
      </c>
      <c r="L357" s="39"/>
      <c r="M357" s="194" t="s">
        <v>19</v>
      </c>
      <c r="N357" s="195" t="s">
        <v>43</v>
      </c>
      <c r="O357" s="64"/>
      <c r="P357" s="196">
        <f>O357*H357</f>
        <v>0</v>
      </c>
      <c r="Q357" s="196">
        <v>0</v>
      </c>
      <c r="R357" s="196">
        <f>Q357*H357</f>
        <v>0</v>
      </c>
      <c r="S357" s="196">
        <v>0</v>
      </c>
      <c r="T357" s="197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98" t="s">
        <v>123</v>
      </c>
      <c r="AT357" s="198" t="s">
        <v>118</v>
      </c>
      <c r="AU357" s="198" t="s">
        <v>81</v>
      </c>
      <c r="AY357" s="17" t="s">
        <v>116</v>
      </c>
      <c r="BE357" s="199">
        <f>IF(N357="základní",J357,0)</f>
        <v>0</v>
      </c>
      <c r="BF357" s="199">
        <f>IF(N357="snížená",J357,0)</f>
        <v>0</v>
      </c>
      <c r="BG357" s="199">
        <f>IF(N357="zákl. přenesená",J357,0)</f>
        <v>0</v>
      </c>
      <c r="BH357" s="199">
        <f>IF(N357="sníž. přenesená",J357,0)</f>
        <v>0</v>
      </c>
      <c r="BI357" s="199">
        <f>IF(N357="nulová",J357,0)</f>
        <v>0</v>
      </c>
      <c r="BJ357" s="17" t="s">
        <v>77</v>
      </c>
      <c r="BK357" s="199">
        <f>ROUND(I357*H357,2)</f>
        <v>0</v>
      </c>
      <c r="BL357" s="17" t="s">
        <v>123</v>
      </c>
      <c r="BM357" s="198" t="s">
        <v>412</v>
      </c>
    </row>
    <row r="358" spans="1:65" s="13" customFormat="1" ht="11.25">
      <c r="B358" s="200"/>
      <c r="C358" s="201"/>
      <c r="D358" s="202" t="s">
        <v>125</v>
      </c>
      <c r="E358" s="203" t="s">
        <v>19</v>
      </c>
      <c r="F358" s="204" t="s">
        <v>131</v>
      </c>
      <c r="G358" s="201"/>
      <c r="H358" s="203" t="s">
        <v>19</v>
      </c>
      <c r="I358" s="205"/>
      <c r="J358" s="201"/>
      <c r="K358" s="201"/>
      <c r="L358" s="206"/>
      <c r="M358" s="207"/>
      <c r="N358" s="208"/>
      <c r="O358" s="208"/>
      <c r="P358" s="208"/>
      <c r="Q358" s="208"/>
      <c r="R358" s="208"/>
      <c r="S358" s="208"/>
      <c r="T358" s="209"/>
      <c r="AT358" s="210" t="s">
        <v>125</v>
      </c>
      <c r="AU358" s="210" t="s">
        <v>81</v>
      </c>
      <c r="AV358" s="13" t="s">
        <v>77</v>
      </c>
      <c r="AW358" s="13" t="s">
        <v>33</v>
      </c>
      <c r="AX358" s="13" t="s">
        <v>72</v>
      </c>
      <c r="AY358" s="210" t="s">
        <v>116</v>
      </c>
    </row>
    <row r="359" spans="1:65" s="13" customFormat="1" ht="11.25">
      <c r="B359" s="200"/>
      <c r="C359" s="201"/>
      <c r="D359" s="202" t="s">
        <v>125</v>
      </c>
      <c r="E359" s="203" t="s">
        <v>19</v>
      </c>
      <c r="F359" s="204" t="s">
        <v>383</v>
      </c>
      <c r="G359" s="201"/>
      <c r="H359" s="203" t="s">
        <v>19</v>
      </c>
      <c r="I359" s="205"/>
      <c r="J359" s="201"/>
      <c r="K359" s="201"/>
      <c r="L359" s="206"/>
      <c r="M359" s="207"/>
      <c r="N359" s="208"/>
      <c r="O359" s="208"/>
      <c r="P359" s="208"/>
      <c r="Q359" s="208"/>
      <c r="R359" s="208"/>
      <c r="S359" s="208"/>
      <c r="T359" s="209"/>
      <c r="AT359" s="210" t="s">
        <v>125</v>
      </c>
      <c r="AU359" s="210" t="s">
        <v>81</v>
      </c>
      <c r="AV359" s="13" t="s">
        <v>77</v>
      </c>
      <c r="AW359" s="13" t="s">
        <v>33</v>
      </c>
      <c r="AX359" s="13" t="s">
        <v>72</v>
      </c>
      <c r="AY359" s="210" t="s">
        <v>116</v>
      </c>
    </row>
    <row r="360" spans="1:65" s="14" customFormat="1" ht="11.25">
      <c r="B360" s="211"/>
      <c r="C360" s="212"/>
      <c r="D360" s="202" t="s">
        <v>125</v>
      </c>
      <c r="E360" s="213" t="s">
        <v>19</v>
      </c>
      <c r="F360" s="214" t="s">
        <v>165</v>
      </c>
      <c r="G360" s="212"/>
      <c r="H360" s="215">
        <v>1866.5</v>
      </c>
      <c r="I360" s="216"/>
      <c r="J360" s="212"/>
      <c r="K360" s="212"/>
      <c r="L360" s="217"/>
      <c r="M360" s="218"/>
      <c r="N360" s="219"/>
      <c r="O360" s="219"/>
      <c r="P360" s="219"/>
      <c r="Q360" s="219"/>
      <c r="R360" s="219"/>
      <c r="S360" s="219"/>
      <c r="T360" s="220"/>
      <c r="AT360" s="221" t="s">
        <v>125</v>
      </c>
      <c r="AU360" s="221" t="s">
        <v>81</v>
      </c>
      <c r="AV360" s="14" t="s">
        <v>81</v>
      </c>
      <c r="AW360" s="14" t="s">
        <v>33</v>
      </c>
      <c r="AX360" s="14" t="s">
        <v>77</v>
      </c>
      <c r="AY360" s="221" t="s">
        <v>116</v>
      </c>
    </row>
    <row r="361" spans="1:65" s="2" customFormat="1" ht="21.75" customHeight="1">
      <c r="A361" s="34"/>
      <c r="B361" s="35"/>
      <c r="C361" s="187" t="s">
        <v>413</v>
      </c>
      <c r="D361" s="187" t="s">
        <v>118</v>
      </c>
      <c r="E361" s="188" t="s">
        <v>414</v>
      </c>
      <c r="F361" s="189" t="s">
        <v>415</v>
      </c>
      <c r="G361" s="190" t="s">
        <v>121</v>
      </c>
      <c r="H361" s="191">
        <v>1866.5</v>
      </c>
      <c r="I361" s="192"/>
      <c r="J361" s="193">
        <f>ROUND(I361*H361,2)</f>
        <v>0</v>
      </c>
      <c r="K361" s="189" t="s">
        <v>122</v>
      </c>
      <c r="L361" s="39"/>
      <c r="M361" s="194" t="s">
        <v>19</v>
      </c>
      <c r="N361" s="195" t="s">
        <v>43</v>
      </c>
      <c r="O361" s="64"/>
      <c r="P361" s="196">
        <f>O361*H361</f>
        <v>0</v>
      </c>
      <c r="Q361" s="196">
        <v>0</v>
      </c>
      <c r="R361" s="196">
        <f>Q361*H361</f>
        <v>0</v>
      </c>
      <c r="S361" s="196">
        <v>0</v>
      </c>
      <c r="T361" s="197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198" t="s">
        <v>123</v>
      </c>
      <c r="AT361" s="198" t="s">
        <v>118</v>
      </c>
      <c r="AU361" s="198" t="s">
        <v>81</v>
      </c>
      <c r="AY361" s="17" t="s">
        <v>116</v>
      </c>
      <c r="BE361" s="199">
        <f>IF(N361="základní",J361,0)</f>
        <v>0</v>
      </c>
      <c r="BF361" s="199">
        <f>IF(N361="snížená",J361,0)</f>
        <v>0</v>
      </c>
      <c r="BG361" s="199">
        <f>IF(N361="zákl. přenesená",J361,0)</f>
        <v>0</v>
      </c>
      <c r="BH361" s="199">
        <f>IF(N361="sníž. přenesená",J361,0)</f>
        <v>0</v>
      </c>
      <c r="BI361" s="199">
        <f>IF(N361="nulová",J361,0)</f>
        <v>0</v>
      </c>
      <c r="BJ361" s="17" t="s">
        <v>77</v>
      </c>
      <c r="BK361" s="199">
        <f>ROUND(I361*H361,2)</f>
        <v>0</v>
      </c>
      <c r="BL361" s="17" t="s">
        <v>123</v>
      </c>
      <c r="BM361" s="198" t="s">
        <v>416</v>
      </c>
    </row>
    <row r="362" spans="1:65" s="13" customFormat="1" ht="11.25">
      <c r="B362" s="200"/>
      <c r="C362" s="201"/>
      <c r="D362" s="202" t="s">
        <v>125</v>
      </c>
      <c r="E362" s="203" t="s">
        <v>19</v>
      </c>
      <c r="F362" s="204" t="s">
        <v>131</v>
      </c>
      <c r="G362" s="201"/>
      <c r="H362" s="203" t="s">
        <v>19</v>
      </c>
      <c r="I362" s="205"/>
      <c r="J362" s="201"/>
      <c r="K362" s="201"/>
      <c r="L362" s="206"/>
      <c r="M362" s="207"/>
      <c r="N362" s="208"/>
      <c r="O362" s="208"/>
      <c r="P362" s="208"/>
      <c r="Q362" s="208"/>
      <c r="R362" s="208"/>
      <c r="S362" s="208"/>
      <c r="T362" s="209"/>
      <c r="AT362" s="210" t="s">
        <v>125</v>
      </c>
      <c r="AU362" s="210" t="s">
        <v>81</v>
      </c>
      <c r="AV362" s="13" t="s">
        <v>77</v>
      </c>
      <c r="AW362" s="13" t="s">
        <v>33</v>
      </c>
      <c r="AX362" s="13" t="s">
        <v>72</v>
      </c>
      <c r="AY362" s="210" t="s">
        <v>116</v>
      </c>
    </row>
    <row r="363" spans="1:65" s="13" customFormat="1" ht="11.25">
      <c r="B363" s="200"/>
      <c r="C363" s="201"/>
      <c r="D363" s="202" t="s">
        <v>125</v>
      </c>
      <c r="E363" s="203" t="s">
        <v>19</v>
      </c>
      <c r="F363" s="204" t="s">
        <v>383</v>
      </c>
      <c r="G363" s="201"/>
      <c r="H363" s="203" t="s">
        <v>19</v>
      </c>
      <c r="I363" s="205"/>
      <c r="J363" s="201"/>
      <c r="K363" s="201"/>
      <c r="L363" s="206"/>
      <c r="M363" s="207"/>
      <c r="N363" s="208"/>
      <c r="O363" s="208"/>
      <c r="P363" s="208"/>
      <c r="Q363" s="208"/>
      <c r="R363" s="208"/>
      <c r="S363" s="208"/>
      <c r="T363" s="209"/>
      <c r="AT363" s="210" t="s">
        <v>125</v>
      </c>
      <c r="AU363" s="210" t="s">
        <v>81</v>
      </c>
      <c r="AV363" s="13" t="s">
        <v>77</v>
      </c>
      <c r="AW363" s="13" t="s">
        <v>33</v>
      </c>
      <c r="AX363" s="13" t="s">
        <v>72</v>
      </c>
      <c r="AY363" s="210" t="s">
        <v>116</v>
      </c>
    </row>
    <row r="364" spans="1:65" s="14" customFormat="1" ht="11.25">
      <c r="B364" s="211"/>
      <c r="C364" s="212"/>
      <c r="D364" s="202" t="s">
        <v>125</v>
      </c>
      <c r="E364" s="213" t="s">
        <v>19</v>
      </c>
      <c r="F364" s="214" t="s">
        <v>165</v>
      </c>
      <c r="G364" s="212"/>
      <c r="H364" s="215">
        <v>1866.5</v>
      </c>
      <c r="I364" s="216"/>
      <c r="J364" s="212"/>
      <c r="K364" s="212"/>
      <c r="L364" s="217"/>
      <c r="M364" s="218"/>
      <c r="N364" s="219"/>
      <c r="O364" s="219"/>
      <c r="P364" s="219"/>
      <c r="Q364" s="219"/>
      <c r="R364" s="219"/>
      <c r="S364" s="219"/>
      <c r="T364" s="220"/>
      <c r="AT364" s="221" t="s">
        <v>125</v>
      </c>
      <c r="AU364" s="221" t="s">
        <v>81</v>
      </c>
      <c r="AV364" s="14" t="s">
        <v>81</v>
      </c>
      <c r="AW364" s="14" t="s">
        <v>33</v>
      </c>
      <c r="AX364" s="14" t="s">
        <v>77</v>
      </c>
      <c r="AY364" s="221" t="s">
        <v>116</v>
      </c>
    </row>
    <row r="365" spans="1:65" s="2" customFormat="1" ht="21.75" customHeight="1">
      <c r="A365" s="34"/>
      <c r="B365" s="35"/>
      <c r="C365" s="187" t="s">
        <v>417</v>
      </c>
      <c r="D365" s="187" t="s">
        <v>118</v>
      </c>
      <c r="E365" s="188" t="s">
        <v>418</v>
      </c>
      <c r="F365" s="189" t="s">
        <v>419</v>
      </c>
      <c r="G365" s="190" t="s">
        <v>121</v>
      </c>
      <c r="H365" s="191">
        <v>240</v>
      </c>
      <c r="I365" s="192"/>
      <c r="J365" s="193">
        <f>ROUND(I365*H365,2)</f>
        <v>0</v>
      </c>
      <c r="K365" s="189" t="s">
        <v>122</v>
      </c>
      <c r="L365" s="39"/>
      <c r="M365" s="194" t="s">
        <v>19</v>
      </c>
      <c r="N365" s="195" t="s">
        <v>43</v>
      </c>
      <c r="O365" s="64"/>
      <c r="P365" s="196">
        <f>O365*H365</f>
        <v>0</v>
      </c>
      <c r="Q365" s="196">
        <v>8.3500000000000005E-2</v>
      </c>
      <c r="R365" s="196">
        <f>Q365*H365</f>
        <v>20.040000000000003</v>
      </c>
      <c r="S365" s="196">
        <v>0</v>
      </c>
      <c r="T365" s="197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98" t="s">
        <v>123</v>
      </c>
      <c r="AT365" s="198" t="s">
        <v>118</v>
      </c>
      <c r="AU365" s="198" t="s">
        <v>81</v>
      </c>
      <c r="AY365" s="17" t="s">
        <v>116</v>
      </c>
      <c r="BE365" s="199">
        <f>IF(N365="základní",J365,0)</f>
        <v>0</v>
      </c>
      <c r="BF365" s="199">
        <f>IF(N365="snížená",J365,0)</f>
        <v>0</v>
      </c>
      <c r="BG365" s="199">
        <f>IF(N365="zákl. přenesená",J365,0)</f>
        <v>0</v>
      </c>
      <c r="BH365" s="199">
        <f>IF(N365="sníž. přenesená",J365,0)</f>
        <v>0</v>
      </c>
      <c r="BI365" s="199">
        <f>IF(N365="nulová",J365,0)</f>
        <v>0</v>
      </c>
      <c r="BJ365" s="17" t="s">
        <v>77</v>
      </c>
      <c r="BK365" s="199">
        <f>ROUND(I365*H365,2)</f>
        <v>0</v>
      </c>
      <c r="BL365" s="17" t="s">
        <v>123</v>
      </c>
      <c r="BM365" s="198" t="s">
        <v>420</v>
      </c>
    </row>
    <row r="366" spans="1:65" s="13" customFormat="1" ht="11.25">
      <c r="B366" s="200"/>
      <c r="C366" s="201"/>
      <c r="D366" s="202" t="s">
        <v>125</v>
      </c>
      <c r="E366" s="203" t="s">
        <v>19</v>
      </c>
      <c r="F366" s="204" t="s">
        <v>158</v>
      </c>
      <c r="G366" s="201"/>
      <c r="H366" s="203" t="s">
        <v>19</v>
      </c>
      <c r="I366" s="205"/>
      <c r="J366" s="201"/>
      <c r="K366" s="201"/>
      <c r="L366" s="206"/>
      <c r="M366" s="207"/>
      <c r="N366" s="208"/>
      <c r="O366" s="208"/>
      <c r="P366" s="208"/>
      <c r="Q366" s="208"/>
      <c r="R366" s="208"/>
      <c r="S366" s="208"/>
      <c r="T366" s="209"/>
      <c r="AT366" s="210" t="s">
        <v>125</v>
      </c>
      <c r="AU366" s="210" t="s">
        <v>81</v>
      </c>
      <c r="AV366" s="13" t="s">
        <v>77</v>
      </c>
      <c r="AW366" s="13" t="s">
        <v>33</v>
      </c>
      <c r="AX366" s="13" t="s">
        <v>72</v>
      </c>
      <c r="AY366" s="210" t="s">
        <v>116</v>
      </c>
    </row>
    <row r="367" spans="1:65" s="14" customFormat="1" ht="11.25">
      <c r="B367" s="211"/>
      <c r="C367" s="212"/>
      <c r="D367" s="202" t="s">
        <v>125</v>
      </c>
      <c r="E367" s="213" t="s">
        <v>19</v>
      </c>
      <c r="F367" s="214" t="s">
        <v>421</v>
      </c>
      <c r="G367" s="212"/>
      <c r="H367" s="215">
        <v>240</v>
      </c>
      <c r="I367" s="216"/>
      <c r="J367" s="212"/>
      <c r="K367" s="212"/>
      <c r="L367" s="217"/>
      <c r="M367" s="218"/>
      <c r="N367" s="219"/>
      <c r="O367" s="219"/>
      <c r="P367" s="219"/>
      <c r="Q367" s="219"/>
      <c r="R367" s="219"/>
      <c r="S367" s="219"/>
      <c r="T367" s="220"/>
      <c r="AT367" s="221" t="s">
        <v>125</v>
      </c>
      <c r="AU367" s="221" t="s">
        <v>81</v>
      </c>
      <c r="AV367" s="14" t="s">
        <v>81</v>
      </c>
      <c r="AW367" s="14" t="s">
        <v>33</v>
      </c>
      <c r="AX367" s="14" t="s">
        <v>77</v>
      </c>
      <c r="AY367" s="221" t="s">
        <v>116</v>
      </c>
    </row>
    <row r="368" spans="1:65" s="2" customFormat="1" ht="16.5" customHeight="1">
      <c r="A368" s="34"/>
      <c r="B368" s="35"/>
      <c r="C368" s="236" t="s">
        <v>422</v>
      </c>
      <c r="D368" s="236" t="s">
        <v>291</v>
      </c>
      <c r="E368" s="237" t="s">
        <v>423</v>
      </c>
      <c r="F368" s="238" t="s">
        <v>424</v>
      </c>
      <c r="G368" s="239" t="s">
        <v>343</v>
      </c>
      <c r="H368" s="240">
        <v>80</v>
      </c>
      <c r="I368" s="241"/>
      <c r="J368" s="242">
        <f>ROUND(I368*H368,2)</f>
        <v>0</v>
      </c>
      <c r="K368" s="238" t="s">
        <v>122</v>
      </c>
      <c r="L368" s="243"/>
      <c r="M368" s="244" t="s">
        <v>19</v>
      </c>
      <c r="N368" s="245" t="s">
        <v>43</v>
      </c>
      <c r="O368" s="64"/>
      <c r="P368" s="196">
        <f>O368*H368</f>
        <v>0</v>
      </c>
      <c r="Q368" s="196">
        <v>1.1200000000000001</v>
      </c>
      <c r="R368" s="196">
        <f>Q368*H368</f>
        <v>89.600000000000009</v>
      </c>
      <c r="S368" s="196">
        <v>0</v>
      </c>
      <c r="T368" s="197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98" t="s">
        <v>166</v>
      </c>
      <c r="AT368" s="198" t="s">
        <v>291</v>
      </c>
      <c r="AU368" s="198" t="s">
        <v>81</v>
      </c>
      <c r="AY368" s="17" t="s">
        <v>116</v>
      </c>
      <c r="BE368" s="199">
        <f>IF(N368="základní",J368,0)</f>
        <v>0</v>
      </c>
      <c r="BF368" s="199">
        <f>IF(N368="snížená",J368,0)</f>
        <v>0</v>
      </c>
      <c r="BG368" s="199">
        <f>IF(N368="zákl. přenesená",J368,0)</f>
        <v>0</v>
      </c>
      <c r="BH368" s="199">
        <f>IF(N368="sníž. přenesená",J368,0)</f>
        <v>0</v>
      </c>
      <c r="BI368" s="199">
        <f>IF(N368="nulová",J368,0)</f>
        <v>0</v>
      </c>
      <c r="BJ368" s="17" t="s">
        <v>77</v>
      </c>
      <c r="BK368" s="199">
        <f>ROUND(I368*H368,2)</f>
        <v>0</v>
      </c>
      <c r="BL368" s="17" t="s">
        <v>123</v>
      </c>
      <c r="BM368" s="198" t="s">
        <v>425</v>
      </c>
    </row>
    <row r="369" spans="1:65" s="2" customFormat="1" ht="33" customHeight="1">
      <c r="A369" s="34"/>
      <c r="B369" s="35"/>
      <c r="C369" s="187" t="s">
        <v>426</v>
      </c>
      <c r="D369" s="187" t="s">
        <v>118</v>
      </c>
      <c r="E369" s="188" t="s">
        <v>427</v>
      </c>
      <c r="F369" s="189" t="s">
        <v>428</v>
      </c>
      <c r="G369" s="190" t="s">
        <v>121</v>
      </c>
      <c r="H369" s="191">
        <v>11</v>
      </c>
      <c r="I369" s="192"/>
      <c r="J369" s="193">
        <f>ROUND(I369*H369,2)</f>
        <v>0</v>
      </c>
      <c r="K369" s="189" t="s">
        <v>122</v>
      </c>
      <c r="L369" s="39"/>
      <c r="M369" s="194" t="s">
        <v>19</v>
      </c>
      <c r="N369" s="195" t="s">
        <v>43</v>
      </c>
      <c r="O369" s="64"/>
      <c r="P369" s="196">
        <f>O369*H369</f>
        <v>0</v>
      </c>
      <c r="Q369" s="196">
        <v>8.4250000000000005E-2</v>
      </c>
      <c r="R369" s="196">
        <f>Q369*H369</f>
        <v>0.92675000000000007</v>
      </c>
      <c r="S369" s="196">
        <v>0</v>
      </c>
      <c r="T369" s="197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98" t="s">
        <v>123</v>
      </c>
      <c r="AT369" s="198" t="s">
        <v>118</v>
      </c>
      <c r="AU369" s="198" t="s">
        <v>81</v>
      </c>
      <c r="AY369" s="17" t="s">
        <v>116</v>
      </c>
      <c r="BE369" s="199">
        <f>IF(N369="základní",J369,0)</f>
        <v>0</v>
      </c>
      <c r="BF369" s="199">
        <f>IF(N369="snížená",J369,0)</f>
        <v>0</v>
      </c>
      <c r="BG369" s="199">
        <f>IF(N369="zákl. přenesená",J369,0)</f>
        <v>0</v>
      </c>
      <c r="BH369" s="199">
        <f>IF(N369="sníž. přenesená",J369,0)</f>
        <v>0</v>
      </c>
      <c r="BI369" s="199">
        <f>IF(N369="nulová",J369,0)</f>
        <v>0</v>
      </c>
      <c r="BJ369" s="17" t="s">
        <v>77</v>
      </c>
      <c r="BK369" s="199">
        <f>ROUND(I369*H369,2)</f>
        <v>0</v>
      </c>
      <c r="BL369" s="17" t="s">
        <v>123</v>
      </c>
      <c r="BM369" s="198" t="s">
        <v>429</v>
      </c>
    </row>
    <row r="370" spans="1:65" s="13" customFormat="1" ht="11.25">
      <c r="B370" s="200"/>
      <c r="C370" s="201"/>
      <c r="D370" s="202" t="s">
        <v>125</v>
      </c>
      <c r="E370" s="203" t="s">
        <v>19</v>
      </c>
      <c r="F370" s="204" t="s">
        <v>131</v>
      </c>
      <c r="G370" s="201"/>
      <c r="H370" s="203" t="s">
        <v>19</v>
      </c>
      <c r="I370" s="205"/>
      <c r="J370" s="201"/>
      <c r="K370" s="201"/>
      <c r="L370" s="206"/>
      <c r="M370" s="207"/>
      <c r="N370" s="208"/>
      <c r="O370" s="208"/>
      <c r="P370" s="208"/>
      <c r="Q370" s="208"/>
      <c r="R370" s="208"/>
      <c r="S370" s="208"/>
      <c r="T370" s="209"/>
      <c r="AT370" s="210" t="s">
        <v>125</v>
      </c>
      <c r="AU370" s="210" t="s">
        <v>81</v>
      </c>
      <c r="AV370" s="13" t="s">
        <v>77</v>
      </c>
      <c r="AW370" s="13" t="s">
        <v>33</v>
      </c>
      <c r="AX370" s="13" t="s">
        <v>72</v>
      </c>
      <c r="AY370" s="210" t="s">
        <v>116</v>
      </c>
    </row>
    <row r="371" spans="1:65" s="13" customFormat="1" ht="11.25">
      <c r="B371" s="200"/>
      <c r="C371" s="201"/>
      <c r="D371" s="202" t="s">
        <v>125</v>
      </c>
      <c r="E371" s="203" t="s">
        <v>19</v>
      </c>
      <c r="F371" s="204" t="s">
        <v>143</v>
      </c>
      <c r="G371" s="201"/>
      <c r="H371" s="203" t="s">
        <v>19</v>
      </c>
      <c r="I371" s="205"/>
      <c r="J371" s="201"/>
      <c r="K371" s="201"/>
      <c r="L371" s="206"/>
      <c r="M371" s="207"/>
      <c r="N371" s="208"/>
      <c r="O371" s="208"/>
      <c r="P371" s="208"/>
      <c r="Q371" s="208"/>
      <c r="R371" s="208"/>
      <c r="S371" s="208"/>
      <c r="T371" s="209"/>
      <c r="AT371" s="210" t="s">
        <v>125</v>
      </c>
      <c r="AU371" s="210" t="s">
        <v>81</v>
      </c>
      <c r="AV371" s="13" t="s">
        <v>77</v>
      </c>
      <c r="AW371" s="13" t="s">
        <v>33</v>
      </c>
      <c r="AX371" s="13" t="s">
        <v>72</v>
      </c>
      <c r="AY371" s="210" t="s">
        <v>116</v>
      </c>
    </row>
    <row r="372" spans="1:65" s="14" customFormat="1" ht="11.25">
      <c r="B372" s="211"/>
      <c r="C372" s="212"/>
      <c r="D372" s="202" t="s">
        <v>125</v>
      </c>
      <c r="E372" s="213" t="s">
        <v>19</v>
      </c>
      <c r="F372" s="214" t="s">
        <v>144</v>
      </c>
      <c r="G372" s="212"/>
      <c r="H372" s="215">
        <v>11</v>
      </c>
      <c r="I372" s="216"/>
      <c r="J372" s="212"/>
      <c r="K372" s="212"/>
      <c r="L372" s="217"/>
      <c r="M372" s="218"/>
      <c r="N372" s="219"/>
      <c r="O372" s="219"/>
      <c r="P372" s="219"/>
      <c r="Q372" s="219"/>
      <c r="R372" s="219"/>
      <c r="S372" s="219"/>
      <c r="T372" s="220"/>
      <c r="AT372" s="221" t="s">
        <v>125</v>
      </c>
      <c r="AU372" s="221" t="s">
        <v>81</v>
      </c>
      <c r="AV372" s="14" t="s">
        <v>81</v>
      </c>
      <c r="AW372" s="14" t="s">
        <v>33</v>
      </c>
      <c r="AX372" s="14" t="s">
        <v>77</v>
      </c>
      <c r="AY372" s="221" t="s">
        <v>116</v>
      </c>
    </row>
    <row r="373" spans="1:65" s="2" customFormat="1" ht="16.5" customHeight="1">
      <c r="A373" s="34"/>
      <c r="B373" s="35"/>
      <c r="C373" s="236" t="s">
        <v>430</v>
      </c>
      <c r="D373" s="236" t="s">
        <v>291</v>
      </c>
      <c r="E373" s="237" t="s">
        <v>431</v>
      </c>
      <c r="F373" s="238" t="s">
        <v>432</v>
      </c>
      <c r="G373" s="239" t="s">
        <v>121</v>
      </c>
      <c r="H373" s="240">
        <v>11.33</v>
      </c>
      <c r="I373" s="241"/>
      <c r="J373" s="242">
        <f>ROUND(I373*H373,2)</f>
        <v>0</v>
      </c>
      <c r="K373" s="238" t="s">
        <v>122</v>
      </c>
      <c r="L373" s="243"/>
      <c r="M373" s="244" t="s">
        <v>19</v>
      </c>
      <c r="N373" s="245" t="s">
        <v>43</v>
      </c>
      <c r="O373" s="64"/>
      <c r="P373" s="196">
        <f>O373*H373</f>
        <v>0</v>
      </c>
      <c r="Q373" s="196">
        <v>0.113</v>
      </c>
      <c r="R373" s="196">
        <f>Q373*H373</f>
        <v>1.2802900000000002</v>
      </c>
      <c r="S373" s="196">
        <v>0</v>
      </c>
      <c r="T373" s="197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198" t="s">
        <v>166</v>
      </c>
      <c r="AT373" s="198" t="s">
        <v>291</v>
      </c>
      <c r="AU373" s="198" t="s">
        <v>81</v>
      </c>
      <c r="AY373" s="17" t="s">
        <v>116</v>
      </c>
      <c r="BE373" s="199">
        <f>IF(N373="základní",J373,0)</f>
        <v>0</v>
      </c>
      <c r="BF373" s="199">
        <f>IF(N373="snížená",J373,0)</f>
        <v>0</v>
      </c>
      <c r="BG373" s="199">
        <f>IF(N373="zákl. přenesená",J373,0)</f>
        <v>0</v>
      </c>
      <c r="BH373" s="199">
        <f>IF(N373="sníž. přenesená",J373,0)</f>
        <v>0</v>
      </c>
      <c r="BI373" s="199">
        <f>IF(N373="nulová",J373,0)</f>
        <v>0</v>
      </c>
      <c r="BJ373" s="17" t="s">
        <v>77</v>
      </c>
      <c r="BK373" s="199">
        <f>ROUND(I373*H373,2)</f>
        <v>0</v>
      </c>
      <c r="BL373" s="17" t="s">
        <v>123</v>
      </c>
      <c r="BM373" s="198" t="s">
        <v>433</v>
      </c>
    </row>
    <row r="374" spans="1:65" s="14" customFormat="1" ht="11.25">
      <c r="B374" s="211"/>
      <c r="C374" s="212"/>
      <c r="D374" s="202" t="s">
        <v>125</v>
      </c>
      <c r="E374" s="212"/>
      <c r="F374" s="214" t="s">
        <v>434</v>
      </c>
      <c r="G374" s="212"/>
      <c r="H374" s="215">
        <v>11.33</v>
      </c>
      <c r="I374" s="216"/>
      <c r="J374" s="212"/>
      <c r="K374" s="212"/>
      <c r="L374" s="217"/>
      <c r="M374" s="218"/>
      <c r="N374" s="219"/>
      <c r="O374" s="219"/>
      <c r="P374" s="219"/>
      <c r="Q374" s="219"/>
      <c r="R374" s="219"/>
      <c r="S374" s="219"/>
      <c r="T374" s="220"/>
      <c r="AT374" s="221" t="s">
        <v>125</v>
      </c>
      <c r="AU374" s="221" t="s">
        <v>81</v>
      </c>
      <c r="AV374" s="14" t="s">
        <v>81</v>
      </c>
      <c r="AW374" s="14" t="s">
        <v>4</v>
      </c>
      <c r="AX374" s="14" t="s">
        <v>77</v>
      </c>
      <c r="AY374" s="221" t="s">
        <v>116</v>
      </c>
    </row>
    <row r="375" spans="1:65" s="2" customFormat="1" ht="16.5" customHeight="1">
      <c r="A375" s="34"/>
      <c r="B375" s="35"/>
      <c r="C375" s="187" t="s">
        <v>435</v>
      </c>
      <c r="D375" s="187" t="s">
        <v>118</v>
      </c>
      <c r="E375" s="188" t="s">
        <v>436</v>
      </c>
      <c r="F375" s="189" t="s">
        <v>437</v>
      </c>
      <c r="G375" s="190" t="s">
        <v>169</v>
      </c>
      <c r="H375" s="191">
        <v>191.667</v>
      </c>
      <c r="I375" s="192"/>
      <c r="J375" s="193">
        <f>ROUND(I375*H375,2)</f>
        <v>0</v>
      </c>
      <c r="K375" s="189" t="s">
        <v>19</v>
      </c>
      <c r="L375" s="39"/>
      <c r="M375" s="194" t="s">
        <v>19</v>
      </c>
      <c r="N375" s="195" t="s">
        <v>43</v>
      </c>
      <c r="O375" s="64"/>
      <c r="P375" s="196">
        <f>O375*H375</f>
        <v>0</v>
      </c>
      <c r="Q375" s="196">
        <v>5.0099999999999997E-3</v>
      </c>
      <c r="R375" s="196">
        <f>Q375*H375</f>
        <v>0.96025167</v>
      </c>
      <c r="S375" s="196">
        <v>0</v>
      </c>
      <c r="T375" s="197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198" t="s">
        <v>123</v>
      </c>
      <c r="AT375" s="198" t="s">
        <v>118</v>
      </c>
      <c r="AU375" s="198" t="s">
        <v>81</v>
      </c>
      <c r="AY375" s="17" t="s">
        <v>116</v>
      </c>
      <c r="BE375" s="199">
        <f>IF(N375="základní",J375,0)</f>
        <v>0</v>
      </c>
      <c r="BF375" s="199">
        <f>IF(N375="snížená",J375,0)</f>
        <v>0</v>
      </c>
      <c r="BG375" s="199">
        <f>IF(N375="zákl. přenesená",J375,0)</f>
        <v>0</v>
      </c>
      <c r="BH375" s="199">
        <f>IF(N375="sníž. přenesená",J375,0)</f>
        <v>0</v>
      </c>
      <c r="BI375" s="199">
        <f>IF(N375="nulová",J375,0)</f>
        <v>0</v>
      </c>
      <c r="BJ375" s="17" t="s">
        <v>77</v>
      </c>
      <c r="BK375" s="199">
        <f>ROUND(I375*H375,2)</f>
        <v>0</v>
      </c>
      <c r="BL375" s="17" t="s">
        <v>123</v>
      </c>
      <c r="BM375" s="198" t="s">
        <v>438</v>
      </c>
    </row>
    <row r="376" spans="1:65" s="13" customFormat="1" ht="11.25">
      <c r="B376" s="200"/>
      <c r="C376" s="201"/>
      <c r="D376" s="202" t="s">
        <v>125</v>
      </c>
      <c r="E376" s="203" t="s">
        <v>19</v>
      </c>
      <c r="F376" s="204" t="s">
        <v>439</v>
      </c>
      <c r="G376" s="201"/>
      <c r="H376" s="203" t="s">
        <v>19</v>
      </c>
      <c r="I376" s="205"/>
      <c r="J376" s="201"/>
      <c r="K376" s="201"/>
      <c r="L376" s="206"/>
      <c r="M376" s="207"/>
      <c r="N376" s="208"/>
      <c r="O376" s="208"/>
      <c r="P376" s="208"/>
      <c r="Q376" s="208"/>
      <c r="R376" s="208"/>
      <c r="S376" s="208"/>
      <c r="T376" s="209"/>
      <c r="AT376" s="210" t="s">
        <v>125</v>
      </c>
      <c r="AU376" s="210" t="s">
        <v>81</v>
      </c>
      <c r="AV376" s="13" t="s">
        <v>77</v>
      </c>
      <c r="AW376" s="13" t="s">
        <v>33</v>
      </c>
      <c r="AX376" s="13" t="s">
        <v>72</v>
      </c>
      <c r="AY376" s="210" t="s">
        <v>116</v>
      </c>
    </row>
    <row r="377" spans="1:65" s="14" customFormat="1" ht="11.25">
      <c r="B377" s="211"/>
      <c r="C377" s="212"/>
      <c r="D377" s="202" t="s">
        <v>125</v>
      </c>
      <c r="E377" s="213" t="s">
        <v>19</v>
      </c>
      <c r="F377" s="214" t="s">
        <v>440</v>
      </c>
      <c r="G377" s="212"/>
      <c r="H377" s="215">
        <v>191.667</v>
      </c>
      <c r="I377" s="216"/>
      <c r="J377" s="212"/>
      <c r="K377" s="212"/>
      <c r="L377" s="217"/>
      <c r="M377" s="218"/>
      <c r="N377" s="219"/>
      <c r="O377" s="219"/>
      <c r="P377" s="219"/>
      <c r="Q377" s="219"/>
      <c r="R377" s="219"/>
      <c r="S377" s="219"/>
      <c r="T377" s="220"/>
      <c r="AT377" s="221" t="s">
        <v>125</v>
      </c>
      <c r="AU377" s="221" t="s">
        <v>81</v>
      </c>
      <c r="AV377" s="14" t="s">
        <v>81</v>
      </c>
      <c r="AW377" s="14" t="s">
        <v>33</v>
      </c>
      <c r="AX377" s="14" t="s">
        <v>77</v>
      </c>
      <c r="AY377" s="221" t="s">
        <v>116</v>
      </c>
    </row>
    <row r="378" spans="1:65" s="12" customFormat="1" ht="22.9" customHeight="1">
      <c r="B378" s="171"/>
      <c r="C378" s="172"/>
      <c r="D378" s="173" t="s">
        <v>71</v>
      </c>
      <c r="E378" s="185" t="s">
        <v>166</v>
      </c>
      <c r="F378" s="185" t="s">
        <v>441</v>
      </c>
      <c r="G378" s="172"/>
      <c r="H378" s="172"/>
      <c r="I378" s="175"/>
      <c r="J378" s="186">
        <f>BK378</f>
        <v>0</v>
      </c>
      <c r="K378" s="172"/>
      <c r="L378" s="177"/>
      <c r="M378" s="178"/>
      <c r="N378" s="179"/>
      <c r="O378" s="179"/>
      <c r="P378" s="180">
        <f>SUM(P379:P438)</f>
        <v>0</v>
      </c>
      <c r="Q378" s="179"/>
      <c r="R378" s="180">
        <f>SUM(R379:R438)</f>
        <v>93.195005379999998</v>
      </c>
      <c r="S378" s="179"/>
      <c r="T378" s="181">
        <f>SUM(T379:T438)</f>
        <v>30.5274</v>
      </c>
      <c r="AR378" s="182" t="s">
        <v>77</v>
      </c>
      <c r="AT378" s="183" t="s">
        <v>71</v>
      </c>
      <c r="AU378" s="183" t="s">
        <v>77</v>
      </c>
      <c r="AY378" s="182" t="s">
        <v>116</v>
      </c>
      <c r="BK378" s="184">
        <f>SUM(BK379:BK438)</f>
        <v>0</v>
      </c>
    </row>
    <row r="379" spans="1:65" s="2" customFormat="1" ht="16.5" customHeight="1">
      <c r="A379" s="34"/>
      <c r="B379" s="35"/>
      <c r="C379" s="187" t="s">
        <v>442</v>
      </c>
      <c r="D379" s="187" t="s">
        <v>118</v>
      </c>
      <c r="E379" s="188" t="s">
        <v>443</v>
      </c>
      <c r="F379" s="189" t="s">
        <v>444</v>
      </c>
      <c r="G379" s="190" t="s">
        <v>169</v>
      </c>
      <c r="H379" s="191">
        <v>60</v>
      </c>
      <c r="I379" s="192"/>
      <c r="J379" s="193">
        <f>ROUND(I379*H379,2)</f>
        <v>0</v>
      </c>
      <c r="K379" s="189" t="s">
        <v>122</v>
      </c>
      <c r="L379" s="39"/>
      <c r="M379" s="194" t="s">
        <v>19</v>
      </c>
      <c r="N379" s="195" t="s">
        <v>43</v>
      </c>
      <c r="O379" s="64"/>
      <c r="P379" s="196">
        <f>O379*H379</f>
        <v>0</v>
      </c>
      <c r="Q379" s="196">
        <v>0</v>
      </c>
      <c r="R379" s="196">
        <f>Q379*H379</f>
        <v>0</v>
      </c>
      <c r="S379" s="196">
        <v>0.32</v>
      </c>
      <c r="T379" s="197">
        <f>S379*H379</f>
        <v>19.2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198" t="s">
        <v>123</v>
      </c>
      <c r="AT379" s="198" t="s">
        <v>118</v>
      </c>
      <c r="AU379" s="198" t="s">
        <v>81</v>
      </c>
      <c r="AY379" s="17" t="s">
        <v>116</v>
      </c>
      <c r="BE379" s="199">
        <f>IF(N379="základní",J379,0)</f>
        <v>0</v>
      </c>
      <c r="BF379" s="199">
        <f>IF(N379="snížená",J379,0)</f>
        <v>0</v>
      </c>
      <c r="BG379" s="199">
        <f>IF(N379="zákl. přenesená",J379,0)</f>
        <v>0</v>
      </c>
      <c r="BH379" s="199">
        <f>IF(N379="sníž. přenesená",J379,0)</f>
        <v>0</v>
      </c>
      <c r="BI379" s="199">
        <f>IF(N379="nulová",J379,0)</f>
        <v>0</v>
      </c>
      <c r="BJ379" s="17" t="s">
        <v>77</v>
      </c>
      <c r="BK379" s="199">
        <f>ROUND(I379*H379,2)</f>
        <v>0</v>
      </c>
      <c r="BL379" s="17" t="s">
        <v>123</v>
      </c>
      <c r="BM379" s="198" t="s">
        <v>445</v>
      </c>
    </row>
    <row r="380" spans="1:65" s="13" customFormat="1" ht="11.25">
      <c r="B380" s="200"/>
      <c r="C380" s="201"/>
      <c r="D380" s="202" t="s">
        <v>125</v>
      </c>
      <c r="E380" s="203" t="s">
        <v>19</v>
      </c>
      <c r="F380" s="204" t="s">
        <v>446</v>
      </c>
      <c r="G380" s="201"/>
      <c r="H380" s="203" t="s">
        <v>19</v>
      </c>
      <c r="I380" s="205"/>
      <c r="J380" s="201"/>
      <c r="K380" s="201"/>
      <c r="L380" s="206"/>
      <c r="M380" s="207"/>
      <c r="N380" s="208"/>
      <c r="O380" s="208"/>
      <c r="P380" s="208"/>
      <c r="Q380" s="208"/>
      <c r="R380" s="208"/>
      <c r="S380" s="208"/>
      <c r="T380" s="209"/>
      <c r="AT380" s="210" t="s">
        <v>125</v>
      </c>
      <c r="AU380" s="210" t="s">
        <v>81</v>
      </c>
      <c r="AV380" s="13" t="s">
        <v>77</v>
      </c>
      <c r="AW380" s="13" t="s">
        <v>33</v>
      </c>
      <c r="AX380" s="13" t="s">
        <v>72</v>
      </c>
      <c r="AY380" s="210" t="s">
        <v>116</v>
      </c>
    </row>
    <row r="381" spans="1:65" s="14" customFormat="1" ht="11.25">
      <c r="B381" s="211"/>
      <c r="C381" s="212"/>
      <c r="D381" s="202" t="s">
        <v>125</v>
      </c>
      <c r="E381" s="213" t="s">
        <v>19</v>
      </c>
      <c r="F381" s="214" t="s">
        <v>447</v>
      </c>
      <c r="G381" s="212"/>
      <c r="H381" s="215">
        <v>60</v>
      </c>
      <c r="I381" s="216"/>
      <c r="J381" s="212"/>
      <c r="K381" s="212"/>
      <c r="L381" s="217"/>
      <c r="M381" s="218"/>
      <c r="N381" s="219"/>
      <c r="O381" s="219"/>
      <c r="P381" s="219"/>
      <c r="Q381" s="219"/>
      <c r="R381" s="219"/>
      <c r="S381" s="219"/>
      <c r="T381" s="220"/>
      <c r="AT381" s="221" t="s">
        <v>125</v>
      </c>
      <c r="AU381" s="221" t="s">
        <v>81</v>
      </c>
      <c r="AV381" s="14" t="s">
        <v>81</v>
      </c>
      <c r="AW381" s="14" t="s">
        <v>33</v>
      </c>
      <c r="AX381" s="14" t="s">
        <v>77</v>
      </c>
      <c r="AY381" s="221" t="s">
        <v>116</v>
      </c>
    </row>
    <row r="382" spans="1:65" s="2" customFormat="1" ht="21.75" customHeight="1">
      <c r="A382" s="34"/>
      <c r="B382" s="35"/>
      <c r="C382" s="187" t="s">
        <v>448</v>
      </c>
      <c r="D382" s="187" t="s">
        <v>118</v>
      </c>
      <c r="E382" s="188" t="s">
        <v>449</v>
      </c>
      <c r="F382" s="189" t="s">
        <v>450</v>
      </c>
      <c r="G382" s="190" t="s">
        <v>169</v>
      </c>
      <c r="H382" s="191">
        <v>22.5</v>
      </c>
      <c r="I382" s="192"/>
      <c r="J382" s="193">
        <f>ROUND(I382*H382,2)</f>
        <v>0</v>
      </c>
      <c r="K382" s="189" t="s">
        <v>122</v>
      </c>
      <c r="L382" s="39"/>
      <c r="M382" s="194" t="s">
        <v>19</v>
      </c>
      <c r="N382" s="195" t="s">
        <v>43</v>
      </c>
      <c r="O382" s="64"/>
      <c r="P382" s="196">
        <f>O382*H382</f>
        <v>0</v>
      </c>
      <c r="Q382" s="196">
        <v>2.6800000000000001E-3</v>
      </c>
      <c r="R382" s="196">
        <f>Q382*H382</f>
        <v>6.0299999999999999E-2</v>
      </c>
      <c r="S382" s="196">
        <v>0</v>
      </c>
      <c r="T382" s="197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198" t="s">
        <v>123</v>
      </c>
      <c r="AT382" s="198" t="s">
        <v>118</v>
      </c>
      <c r="AU382" s="198" t="s">
        <v>81</v>
      </c>
      <c r="AY382" s="17" t="s">
        <v>116</v>
      </c>
      <c r="BE382" s="199">
        <f>IF(N382="základní",J382,0)</f>
        <v>0</v>
      </c>
      <c r="BF382" s="199">
        <f>IF(N382="snížená",J382,0)</f>
        <v>0</v>
      </c>
      <c r="BG382" s="199">
        <f>IF(N382="zákl. přenesená",J382,0)</f>
        <v>0</v>
      </c>
      <c r="BH382" s="199">
        <f>IF(N382="sníž. přenesená",J382,0)</f>
        <v>0</v>
      </c>
      <c r="BI382" s="199">
        <f>IF(N382="nulová",J382,0)</f>
        <v>0</v>
      </c>
      <c r="BJ382" s="17" t="s">
        <v>77</v>
      </c>
      <c r="BK382" s="199">
        <f>ROUND(I382*H382,2)</f>
        <v>0</v>
      </c>
      <c r="BL382" s="17" t="s">
        <v>123</v>
      </c>
      <c r="BM382" s="198" t="s">
        <v>451</v>
      </c>
    </row>
    <row r="383" spans="1:65" s="13" customFormat="1" ht="11.25">
      <c r="B383" s="200"/>
      <c r="C383" s="201"/>
      <c r="D383" s="202" t="s">
        <v>125</v>
      </c>
      <c r="E383" s="203" t="s">
        <v>19</v>
      </c>
      <c r="F383" s="204" t="s">
        <v>452</v>
      </c>
      <c r="G383" s="201"/>
      <c r="H383" s="203" t="s">
        <v>19</v>
      </c>
      <c r="I383" s="205"/>
      <c r="J383" s="201"/>
      <c r="K383" s="201"/>
      <c r="L383" s="206"/>
      <c r="M383" s="207"/>
      <c r="N383" s="208"/>
      <c r="O383" s="208"/>
      <c r="P383" s="208"/>
      <c r="Q383" s="208"/>
      <c r="R383" s="208"/>
      <c r="S383" s="208"/>
      <c r="T383" s="209"/>
      <c r="AT383" s="210" t="s">
        <v>125</v>
      </c>
      <c r="AU383" s="210" t="s">
        <v>81</v>
      </c>
      <c r="AV383" s="13" t="s">
        <v>77</v>
      </c>
      <c r="AW383" s="13" t="s">
        <v>33</v>
      </c>
      <c r="AX383" s="13" t="s">
        <v>72</v>
      </c>
      <c r="AY383" s="210" t="s">
        <v>116</v>
      </c>
    </row>
    <row r="384" spans="1:65" s="14" customFormat="1" ht="11.25">
      <c r="B384" s="211"/>
      <c r="C384" s="212"/>
      <c r="D384" s="202" t="s">
        <v>125</v>
      </c>
      <c r="E384" s="213" t="s">
        <v>19</v>
      </c>
      <c r="F384" s="214" t="s">
        <v>453</v>
      </c>
      <c r="G384" s="212"/>
      <c r="H384" s="215">
        <v>22.5</v>
      </c>
      <c r="I384" s="216"/>
      <c r="J384" s="212"/>
      <c r="K384" s="212"/>
      <c r="L384" s="217"/>
      <c r="M384" s="218"/>
      <c r="N384" s="219"/>
      <c r="O384" s="219"/>
      <c r="P384" s="219"/>
      <c r="Q384" s="219"/>
      <c r="R384" s="219"/>
      <c r="S384" s="219"/>
      <c r="T384" s="220"/>
      <c r="AT384" s="221" t="s">
        <v>125</v>
      </c>
      <c r="AU384" s="221" t="s">
        <v>81</v>
      </c>
      <c r="AV384" s="14" t="s">
        <v>81</v>
      </c>
      <c r="AW384" s="14" t="s">
        <v>33</v>
      </c>
      <c r="AX384" s="14" t="s">
        <v>77</v>
      </c>
      <c r="AY384" s="221" t="s">
        <v>116</v>
      </c>
    </row>
    <row r="385" spans="1:65" s="2" customFormat="1" ht="21.75" customHeight="1">
      <c r="A385" s="34"/>
      <c r="B385" s="35"/>
      <c r="C385" s="187" t="s">
        <v>454</v>
      </c>
      <c r="D385" s="187" t="s">
        <v>118</v>
      </c>
      <c r="E385" s="188" t="s">
        <v>455</v>
      </c>
      <c r="F385" s="189" t="s">
        <v>456</v>
      </c>
      <c r="G385" s="190" t="s">
        <v>169</v>
      </c>
      <c r="H385" s="191">
        <v>95.3</v>
      </c>
      <c r="I385" s="192"/>
      <c r="J385" s="193">
        <f>ROUND(I385*H385,2)</f>
        <v>0</v>
      </c>
      <c r="K385" s="189" t="s">
        <v>122</v>
      </c>
      <c r="L385" s="39"/>
      <c r="M385" s="194" t="s">
        <v>19</v>
      </c>
      <c r="N385" s="195" t="s">
        <v>43</v>
      </c>
      <c r="O385" s="64"/>
      <c r="P385" s="196">
        <f>O385*H385</f>
        <v>0</v>
      </c>
      <c r="Q385" s="196">
        <v>4.2700000000000004E-3</v>
      </c>
      <c r="R385" s="196">
        <f>Q385*H385</f>
        <v>0.40693100000000004</v>
      </c>
      <c r="S385" s="196">
        <v>0</v>
      </c>
      <c r="T385" s="197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98" t="s">
        <v>123</v>
      </c>
      <c r="AT385" s="198" t="s">
        <v>118</v>
      </c>
      <c r="AU385" s="198" t="s">
        <v>81</v>
      </c>
      <c r="AY385" s="17" t="s">
        <v>116</v>
      </c>
      <c r="BE385" s="199">
        <f>IF(N385="základní",J385,0)</f>
        <v>0</v>
      </c>
      <c r="BF385" s="199">
        <f>IF(N385="snížená",J385,0)</f>
        <v>0</v>
      </c>
      <c r="BG385" s="199">
        <f>IF(N385="zákl. přenesená",J385,0)</f>
        <v>0</v>
      </c>
      <c r="BH385" s="199">
        <f>IF(N385="sníž. přenesená",J385,0)</f>
        <v>0</v>
      </c>
      <c r="BI385" s="199">
        <f>IF(N385="nulová",J385,0)</f>
        <v>0</v>
      </c>
      <c r="BJ385" s="17" t="s">
        <v>77</v>
      </c>
      <c r="BK385" s="199">
        <f>ROUND(I385*H385,2)</f>
        <v>0</v>
      </c>
      <c r="BL385" s="17" t="s">
        <v>123</v>
      </c>
      <c r="BM385" s="198" t="s">
        <v>457</v>
      </c>
    </row>
    <row r="386" spans="1:65" s="13" customFormat="1" ht="11.25">
      <c r="B386" s="200"/>
      <c r="C386" s="201"/>
      <c r="D386" s="202" t="s">
        <v>125</v>
      </c>
      <c r="E386" s="203" t="s">
        <v>19</v>
      </c>
      <c r="F386" s="204" t="s">
        <v>458</v>
      </c>
      <c r="G386" s="201"/>
      <c r="H386" s="203" t="s">
        <v>19</v>
      </c>
      <c r="I386" s="205"/>
      <c r="J386" s="201"/>
      <c r="K386" s="201"/>
      <c r="L386" s="206"/>
      <c r="M386" s="207"/>
      <c r="N386" s="208"/>
      <c r="O386" s="208"/>
      <c r="P386" s="208"/>
      <c r="Q386" s="208"/>
      <c r="R386" s="208"/>
      <c r="S386" s="208"/>
      <c r="T386" s="209"/>
      <c r="AT386" s="210" t="s">
        <v>125</v>
      </c>
      <c r="AU386" s="210" t="s">
        <v>81</v>
      </c>
      <c r="AV386" s="13" t="s">
        <v>77</v>
      </c>
      <c r="AW386" s="13" t="s">
        <v>33</v>
      </c>
      <c r="AX386" s="13" t="s">
        <v>72</v>
      </c>
      <c r="AY386" s="210" t="s">
        <v>116</v>
      </c>
    </row>
    <row r="387" spans="1:65" s="14" customFormat="1" ht="11.25">
      <c r="B387" s="211"/>
      <c r="C387" s="212"/>
      <c r="D387" s="202" t="s">
        <v>125</v>
      </c>
      <c r="E387" s="213" t="s">
        <v>19</v>
      </c>
      <c r="F387" s="214" t="s">
        <v>459</v>
      </c>
      <c r="G387" s="212"/>
      <c r="H387" s="215">
        <v>95.3</v>
      </c>
      <c r="I387" s="216"/>
      <c r="J387" s="212"/>
      <c r="K387" s="212"/>
      <c r="L387" s="217"/>
      <c r="M387" s="218"/>
      <c r="N387" s="219"/>
      <c r="O387" s="219"/>
      <c r="P387" s="219"/>
      <c r="Q387" s="219"/>
      <c r="R387" s="219"/>
      <c r="S387" s="219"/>
      <c r="T387" s="220"/>
      <c r="AT387" s="221" t="s">
        <v>125</v>
      </c>
      <c r="AU387" s="221" t="s">
        <v>81</v>
      </c>
      <c r="AV387" s="14" t="s">
        <v>81</v>
      </c>
      <c r="AW387" s="14" t="s">
        <v>33</v>
      </c>
      <c r="AX387" s="14" t="s">
        <v>77</v>
      </c>
      <c r="AY387" s="221" t="s">
        <v>116</v>
      </c>
    </row>
    <row r="388" spans="1:65" s="2" customFormat="1" ht="16.5" customHeight="1">
      <c r="A388" s="34"/>
      <c r="B388" s="35"/>
      <c r="C388" s="187" t="s">
        <v>460</v>
      </c>
      <c r="D388" s="187" t="s">
        <v>118</v>
      </c>
      <c r="E388" s="188" t="s">
        <v>461</v>
      </c>
      <c r="F388" s="189" t="s">
        <v>462</v>
      </c>
      <c r="G388" s="190" t="s">
        <v>169</v>
      </c>
      <c r="H388" s="191">
        <v>586.08000000000004</v>
      </c>
      <c r="I388" s="192"/>
      <c r="J388" s="193">
        <f>ROUND(I388*H388,2)</f>
        <v>0</v>
      </c>
      <c r="K388" s="189" t="s">
        <v>122</v>
      </c>
      <c r="L388" s="39"/>
      <c r="M388" s="194" t="s">
        <v>19</v>
      </c>
      <c r="N388" s="195" t="s">
        <v>43</v>
      </c>
      <c r="O388" s="64"/>
      <c r="P388" s="196">
        <f>O388*H388</f>
        <v>0</v>
      </c>
      <c r="Q388" s="196">
        <v>3.0000000000000001E-5</v>
      </c>
      <c r="R388" s="196">
        <f>Q388*H388</f>
        <v>1.7582400000000001E-2</v>
      </c>
      <c r="S388" s="196">
        <v>0</v>
      </c>
      <c r="T388" s="197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198" t="s">
        <v>123</v>
      </c>
      <c r="AT388" s="198" t="s">
        <v>118</v>
      </c>
      <c r="AU388" s="198" t="s">
        <v>81</v>
      </c>
      <c r="AY388" s="17" t="s">
        <v>116</v>
      </c>
      <c r="BE388" s="199">
        <f>IF(N388="základní",J388,0)</f>
        <v>0</v>
      </c>
      <c r="BF388" s="199">
        <f>IF(N388="snížená",J388,0)</f>
        <v>0</v>
      </c>
      <c r="BG388" s="199">
        <f>IF(N388="zákl. přenesená",J388,0)</f>
        <v>0</v>
      </c>
      <c r="BH388" s="199">
        <f>IF(N388="sníž. přenesená",J388,0)</f>
        <v>0</v>
      </c>
      <c r="BI388" s="199">
        <f>IF(N388="nulová",J388,0)</f>
        <v>0</v>
      </c>
      <c r="BJ388" s="17" t="s">
        <v>77</v>
      </c>
      <c r="BK388" s="199">
        <f>ROUND(I388*H388,2)</f>
        <v>0</v>
      </c>
      <c r="BL388" s="17" t="s">
        <v>123</v>
      </c>
      <c r="BM388" s="198" t="s">
        <v>463</v>
      </c>
    </row>
    <row r="389" spans="1:65" s="2" customFormat="1" ht="16.5" customHeight="1">
      <c r="A389" s="34"/>
      <c r="B389" s="35"/>
      <c r="C389" s="236" t="s">
        <v>464</v>
      </c>
      <c r="D389" s="236" t="s">
        <v>291</v>
      </c>
      <c r="E389" s="237" t="s">
        <v>465</v>
      </c>
      <c r="F389" s="238" t="s">
        <v>466</v>
      </c>
      <c r="G389" s="239" t="s">
        <v>169</v>
      </c>
      <c r="H389" s="240">
        <v>594.87099999999998</v>
      </c>
      <c r="I389" s="241"/>
      <c r="J389" s="242">
        <f>ROUND(I389*H389,2)</f>
        <v>0</v>
      </c>
      <c r="K389" s="238" t="s">
        <v>122</v>
      </c>
      <c r="L389" s="243"/>
      <c r="M389" s="244" t="s">
        <v>19</v>
      </c>
      <c r="N389" s="245" t="s">
        <v>43</v>
      </c>
      <c r="O389" s="64"/>
      <c r="P389" s="196">
        <f>O389*H389</f>
        <v>0</v>
      </c>
      <c r="Q389" s="196">
        <v>8.1799999999999998E-3</v>
      </c>
      <c r="R389" s="196">
        <f>Q389*H389</f>
        <v>4.8660447799999993</v>
      </c>
      <c r="S389" s="196">
        <v>0</v>
      </c>
      <c r="T389" s="197">
        <f>S389*H389</f>
        <v>0</v>
      </c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R389" s="198" t="s">
        <v>166</v>
      </c>
      <c r="AT389" s="198" t="s">
        <v>291</v>
      </c>
      <c r="AU389" s="198" t="s">
        <v>81</v>
      </c>
      <c r="AY389" s="17" t="s">
        <v>116</v>
      </c>
      <c r="BE389" s="199">
        <f>IF(N389="základní",J389,0)</f>
        <v>0</v>
      </c>
      <c r="BF389" s="199">
        <f>IF(N389="snížená",J389,0)</f>
        <v>0</v>
      </c>
      <c r="BG389" s="199">
        <f>IF(N389="zákl. přenesená",J389,0)</f>
        <v>0</v>
      </c>
      <c r="BH389" s="199">
        <f>IF(N389="sníž. přenesená",J389,0)</f>
        <v>0</v>
      </c>
      <c r="BI389" s="199">
        <f>IF(N389="nulová",J389,0)</f>
        <v>0</v>
      </c>
      <c r="BJ389" s="17" t="s">
        <v>77</v>
      </c>
      <c r="BK389" s="199">
        <f>ROUND(I389*H389,2)</f>
        <v>0</v>
      </c>
      <c r="BL389" s="17" t="s">
        <v>123</v>
      </c>
      <c r="BM389" s="198" t="s">
        <v>467</v>
      </c>
    </row>
    <row r="390" spans="1:65" s="14" customFormat="1" ht="11.25">
      <c r="B390" s="211"/>
      <c r="C390" s="212"/>
      <c r="D390" s="202" t="s">
        <v>125</v>
      </c>
      <c r="E390" s="212"/>
      <c r="F390" s="214" t="s">
        <v>468</v>
      </c>
      <c r="G390" s="212"/>
      <c r="H390" s="215">
        <v>594.87099999999998</v>
      </c>
      <c r="I390" s="216"/>
      <c r="J390" s="212"/>
      <c r="K390" s="212"/>
      <c r="L390" s="217"/>
      <c r="M390" s="218"/>
      <c r="N390" s="219"/>
      <c r="O390" s="219"/>
      <c r="P390" s="219"/>
      <c r="Q390" s="219"/>
      <c r="R390" s="219"/>
      <c r="S390" s="219"/>
      <c r="T390" s="220"/>
      <c r="AT390" s="221" t="s">
        <v>125</v>
      </c>
      <c r="AU390" s="221" t="s">
        <v>81</v>
      </c>
      <c r="AV390" s="14" t="s">
        <v>81</v>
      </c>
      <c r="AW390" s="14" t="s">
        <v>4</v>
      </c>
      <c r="AX390" s="14" t="s">
        <v>77</v>
      </c>
      <c r="AY390" s="221" t="s">
        <v>116</v>
      </c>
    </row>
    <row r="391" spans="1:65" s="2" customFormat="1" ht="21.75" customHeight="1">
      <c r="A391" s="34"/>
      <c r="B391" s="35"/>
      <c r="C391" s="187" t="s">
        <v>469</v>
      </c>
      <c r="D391" s="187" t="s">
        <v>118</v>
      </c>
      <c r="E391" s="188" t="s">
        <v>470</v>
      </c>
      <c r="F391" s="189" t="s">
        <v>471</v>
      </c>
      <c r="G391" s="190" t="s">
        <v>169</v>
      </c>
      <c r="H391" s="191">
        <v>1</v>
      </c>
      <c r="I391" s="192"/>
      <c r="J391" s="193">
        <f>ROUND(I391*H391,2)</f>
        <v>0</v>
      </c>
      <c r="K391" s="189" t="s">
        <v>122</v>
      </c>
      <c r="L391" s="39"/>
      <c r="M391" s="194" t="s">
        <v>19</v>
      </c>
      <c r="N391" s="195" t="s">
        <v>43</v>
      </c>
      <c r="O391" s="64"/>
      <c r="P391" s="196">
        <f>O391*H391</f>
        <v>0</v>
      </c>
      <c r="Q391" s="196">
        <v>2.563E-2</v>
      </c>
      <c r="R391" s="196">
        <f>Q391*H391</f>
        <v>2.563E-2</v>
      </c>
      <c r="S391" s="196">
        <v>0</v>
      </c>
      <c r="T391" s="197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198" t="s">
        <v>123</v>
      </c>
      <c r="AT391" s="198" t="s">
        <v>118</v>
      </c>
      <c r="AU391" s="198" t="s">
        <v>81</v>
      </c>
      <c r="AY391" s="17" t="s">
        <v>116</v>
      </c>
      <c r="BE391" s="199">
        <f>IF(N391="základní",J391,0)</f>
        <v>0</v>
      </c>
      <c r="BF391" s="199">
        <f>IF(N391="snížená",J391,0)</f>
        <v>0</v>
      </c>
      <c r="BG391" s="199">
        <f>IF(N391="zákl. přenesená",J391,0)</f>
        <v>0</v>
      </c>
      <c r="BH391" s="199">
        <f>IF(N391="sníž. přenesená",J391,0)</f>
        <v>0</v>
      </c>
      <c r="BI391" s="199">
        <f>IF(N391="nulová",J391,0)</f>
        <v>0</v>
      </c>
      <c r="BJ391" s="17" t="s">
        <v>77</v>
      </c>
      <c r="BK391" s="199">
        <f>ROUND(I391*H391,2)</f>
        <v>0</v>
      </c>
      <c r="BL391" s="17" t="s">
        <v>123</v>
      </c>
      <c r="BM391" s="198" t="s">
        <v>472</v>
      </c>
    </row>
    <row r="392" spans="1:65" s="14" customFormat="1" ht="11.25">
      <c r="B392" s="211"/>
      <c r="C392" s="212"/>
      <c r="D392" s="202" t="s">
        <v>125</v>
      </c>
      <c r="E392" s="213" t="s">
        <v>19</v>
      </c>
      <c r="F392" s="214" t="s">
        <v>473</v>
      </c>
      <c r="G392" s="212"/>
      <c r="H392" s="215">
        <v>1</v>
      </c>
      <c r="I392" s="216"/>
      <c r="J392" s="212"/>
      <c r="K392" s="212"/>
      <c r="L392" s="217"/>
      <c r="M392" s="218"/>
      <c r="N392" s="219"/>
      <c r="O392" s="219"/>
      <c r="P392" s="219"/>
      <c r="Q392" s="219"/>
      <c r="R392" s="219"/>
      <c r="S392" s="219"/>
      <c r="T392" s="220"/>
      <c r="AT392" s="221" t="s">
        <v>125</v>
      </c>
      <c r="AU392" s="221" t="s">
        <v>81</v>
      </c>
      <c r="AV392" s="14" t="s">
        <v>81</v>
      </c>
      <c r="AW392" s="14" t="s">
        <v>33</v>
      </c>
      <c r="AX392" s="14" t="s">
        <v>77</v>
      </c>
      <c r="AY392" s="221" t="s">
        <v>116</v>
      </c>
    </row>
    <row r="393" spans="1:65" s="2" customFormat="1" ht="16.5" customHeight="1">
      <c r="A393" s="34"/>
      <c r="B393" s="35"/>
      <c r="C393" s="236" t="s">
        <v>474</v>
      </c>
      <c r="D393" s="236" t="s">
        <v>291</v>
      </c>
      <c r="E393" s="237" t="s">
        <v>475</v>
      </c>
      <c r="F393" s="238" t="s">
        <v>476</v>
      </c>
      <c r="G393" s="239" t="s">
        <v>343</v>
      </c>
      <c r="H393" s="240">
        <v>1</v>
      </c>
      <c r="I393" s="241"/>
      <c r="J393" s="242">
        <f>ROUND(I393*H393,2)</f>
        <v>0</v>
      </c>
      <c r="K393" s="238" t="s">
        <v>122</v>
      </c>
      <c r="L393" s="243"/>
      <c r="M393" s="244" t="s">
        <v>19</v>
      </c>
      <c r="N393" s="245" t="s">
        <v>43</v>
      </c>
      <c r="O393" s="64"/>
      <c r="P393" s="196">
        <f>O393*H393</f>
        <v>0</v>
      </c>
      <c r="Q393" s="196">
        <v>6.7000000000000002E-3</v>
      </c>
      <c r="R393" s="196">
        <f>Q393*H393</f>
        <v>6.7000000000000002E-3</v>
      </c>
      <c r="S393" s="196">
        <v>0</v>
      </c>
      <c r="T393" s="197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198" t="s">
        <v>166</v>
      </c>
      <c r="AT393" s="198" t="s">
        <v>291</v>
      </c>
      <c r="AU393" s="198" t="s">
        <v>81</v>
      </c>
      <c r="AY393" s="17" t="s">
        <v>116</v>
      </c>
      <c r="BE393" s="199">
        <f>IF(N393="základní",J393,0)</f>
        <v>0</v>
      </c>
      <c r="BF393" s="199">
        <f>IF(N393="snížená",J393,0)</f>
        <v>0</v>
      </c>
      <c r="BG393" s="199">
        <f>IF(N393="zákl. přenesená",J393,0)</f>
        <v>0</v>
      </c>
      <c r="BH393" s="199">
        <f>IF(N393="sníž. přenesená",J393,0)</f>
        <v>0</v>
      </c>
      <c r="BI393" s="199">
        <f>IF(N393="nulová",J393,0)</f>
        <v>0</v>
      </c>
      <c r="BJ393" s="17" t="s">
        <v>77</v>
      </c>
      <c r="BK393" s="199">
        <f>ROUND(I393*H393,2)</f>
        <v>0</v>
      </c>
      <c r="BL393" s="17" t="s">
        <v>123</v>
      </c>
      <c r="BM393" s="198" t="s">
        <v>477</v>
      </c>
    </row>
    <row r="394" spans="1:65" s="2" customFormat="1" ht="16.5" customHeight="1">
      <c r="A394" s="34"/>
      <c r="B394" s="35"/>
      <c r="C394" s="187" t="s">
        <v>478</v>
      </c>
      <c r="D394" s="187" t="s">
        <v>118</v>
      </c>
      <c r="E394" s="188" t="s">
        <v>479</v>
      </c>
      <c r="F394" s="189" t="s">
        <v>480</v>
      </c>
      <c r="G394" s="190" t="s">
        <v>343</v>
      </c>
      <c r="H394" s="191">
        <v>15</v>
      </c>
      <c r="I394" s="192"/>
      <c r="J394" s="193">
        <f>ROUND(I394*H394,2)</f>
        <v>0</v>
      </c>
      <c r="K394" s="189" t="s">
        <v>122</v>
      </c>
      <c r="L394" s="39"/>
      <c r="M394" s="194" t="s">
        <v>19</v>
      </c>
      <c r="N394" s="195" t="s">
        <v>43</v>
      </c>
      <c r="O394" s="64"/>
      <c r="P394" s="196">
        <f>O394*H394</f>
        <v>0</v>
      </c>
      <c r="Q394" s="196">
        <v>6.9999999999999994E-5</v>
      </c>
      <c r="R394" s="196">
        <f>Q394*H394</f>
        <v>1.0499999999999999E-3</v>
      </c>
      <c r="S394" s="196">
        <v>0</v>
      </c>
      <c r="T394" s="197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198" t="s">
        <v>123</v>
      </c>
      <c r="AT394" s="198" t="s">
        <v>118</v>
      </c>
      <c r="AU394" s="198" t="s">
        <v>81</v>
      </c>
      <c r="AY394" s="17" t="s">
        <v>116</v>
      </c>
      <c r="BE394" s="199">
        <f>IF(N394="základní",J394,0)</f>
        <v>0</v>
      </c>
      <c r="BF394" s="199">
        <f>IF(N394="snížená",J394,0)</f>
        <v>0</v>
      </c>
      <c r="BG394" s="199">
        <f>IF(N394="zákl. přenesená",J394,0)</f>
        <v>0</v>
      </c>
      <c r="BH394" s="199">
        <f>IF(N394="sníž. přenesená",J394,0)</f>
        <v>0</v>
      </c>
      <c r="BI394" s="199">
        <f>IF(N394="nulová",J394,0)</f>
        <v>0</v>
      </c>
      <c r="BJ394" s="17" t="s">
        <v>77</v>
      </c>
      <c r="BK394" s="199">
        <f>ROUND(I394*H394,2)</f>
        <v>0</v>
      </c>
      <c r="BL394" s="17" t="s">
        <v>123</v>
      </c>
      <c r="BM394" s="198" t="s">
        <v>481</v>
      </c>
    </row>
    <row r="395" spans="1:65" s="2" customFormat="1" ht="19.5">
      <c r="A395" s="34"/>
      <c r="B395" s="35"/>
      <c r="C395" s="36"/>
      <c r="D395" s="202" t="s">
        <v>189</v>
      </c>
      <c r="E395" s="36"/>
      <c r="F395" s="233" t="s">
        <v>482</v>
      </c>
      <c r="G395" s="36"/>
      <c r="H395" s="36"/>
      <c r="I395" s="108"/>
      <c r="J395" s="36"/>
      <c r="K395" s="36"/>
      <c r="L395" s="39"/>
      <c r="M395" s="234"/>
      <c r="N395" s="235"/>
      <c r="O395" s="64"/>
      <c r="P395" s="64"/>
      <c r="Q395" s="64"/>
      <c r="R395" s="64"/>
      <c r="S395" s="64"/>
      <c r="T395" s="65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T395" s="17" t="s">
        <v>189</v>
      </c>
      <c r="AU395" s="17" t="s">
        <v>81</v>
      </c>
    </row>
    <row r="396" spans="1:65" s="2" customFormat="1" ht="16.5" customHeight="1">
      <c r="A396" s="34"/>
      <c r="B396" s="35"/>
      <c r="C396" s="236" t="s">
        <v>483</v>
      </c>
      <c r="D396" s="236" t="s">
        <v>291</v>
      </c>
      <c r="E396" s="237" t="s">
        <v>484</v>
      </c>
      <c r="F396" s="238" t="s">
        <v>485</v>
      </c>
      <c r="G396" s="239" t="s">
        <v>343</v>
      </c>
      <c r="H396" s="240">
        <v>15</v>
      </c>
      <c r="I396" s="241"/>
      <c r="J396" s="242">
        <f>ROUND(I396*H396,2)</f>
        <v>0</v>
      </c>
      <c r="K396" s="238" t="s">
        <v>19</v>
      </c>
      <c r="L396" s="243"/>
      <c r="M396" s="244" t="s">
        <v>19</v>
      </c>
      <c r="N396" s="245" t="s">
        <v>43</v>
      </c>
      <c r="O396" s="64"/>
      <c r="P396" s="196">
        <f>O396*H396</f>
        <v>0</v>
      </c>
      <c r="Q396" s="196">
        <v>3.2000000000000002E-3</v>
      </c>
      <c r="R396" s="196">
        <f>Q396*H396</f>
        <v>4.8000000000000001E-2</v>
      </c>
      <c r="S396" s="196">
        <v>0</v>
      </c>
      <c r="T396" s="197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98" t="s">
        <v>166</v>
      </c>
      <c r="AT396" s="198" t="s">
        <v>291</v>
      </c>
      <c r="AU396" s="198" t="s">
        <v>81</v>
      </c>
      <c r="AY396" s="17" t="s">
        <v>116</v>
      </c>
      <c r="BE396" s="199">
        <f>IF(N396="základní",J396,0)</f>
        <v>0</v>
      </c>
      <c r="BF396" s="199">
        <f>IF(N396="snížená",J396,0)</f>
        <v>0</v>
      </c>
      <c r="BG396" s="199">
        <f>IF(N396="zákl. přenesená",J396,0)</f>
        <v>0</v>
      </c>
      <c r="BH396" s="199">
        <f>IF(N396="sníž. přenesená",J396,0)</f>
        <v>0</v>
      </c>
      <c r="BI396" s="199">
        <f>IF(N396="nulová",J396,0)</f>
        <v>0</v>
      </c>
      <c r="BJ396" s="17" t="s">
        <v>77</v>
      </c>
      <c r="BK396" s="199">
        <f>ROUND(I396*H396,2)</f>
        <v>0</v>
      </c>
      <c r="BL396" s="17" t="s">
        <v>123</v>
      </c>
      <c r="BM396" s="198" t="s">
        <v>486</v>
      </c>
    </row>
    <row r="397" spans="1:65" s="2" customFormat="1" ht="16.5" customHeight="1">
      <c r="A397" s="34"/>
      <c r="B397" s="35"/>
      <c r="C397" s="236" t="s">
        <v>487</v>
      </c>
      <c r="D397" s="236" t="s">
        <v>291</v>
      </c>
      <c r="E397" s="237" t="s">
        <v>488</v>
      </c>
      <c r="F397" s="238" t="s">
        <v>489</v>
      </c>
      <c r="G397" s="239" t="s">
        <v>343</v>
      </c>
      <c r="H397" s="240">
        <v>1</v>
      </c>
      <c r="I397" s="241"/>
      <c r="J397" s="242">
        <f>ROUND(I397*H397,2)</f>
        <v>0</v>
      </c>
      <c r="K397" s="238" t="s">
        <v>122</v>
      </c>
      <c r="L397" s="243"/>
      <c r="M397" s="244" t="s">
        <v>19</v>
      </c>
      <c r="N397" s="245" t="s">
        <v>43</v>
      </c>
      <c r="O397" s="64"/>
      <c r="P397" s="196">
        <f>O397*H397</f>
        <v>0</v>
      </c>
      <c r="Q397" s="196">
        <v>4.6000000000000001E-4</v>
      </c>
      <c r="R397" s="196">
        <f>Q397*H397</f>
        <v>4.6000000000000001E-4</v>
      </c>
      <c r="S397" s="196">
        <v>0</v>
      </c>
      <c r="T397" s="197">
        <f>S397*H397</f>
        <v>0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198" t="s">
        <v>166</v>
      </c>
      <c r="AT397" s="198" t="s">
        <v>291</v>
      </c>
      <c r="AU397" s="198" t="s">
        <v>81</v>
      </c>
      <c r="AY397" s="17" t="s">
        <v>116</v>
      </c>
      <c r="BE397" s="199">
        <f>IF(N397="základní",J397,0)</f>
        <v>0</v>
      </c>
      <c r="BF397" s="199">
        <f>IF(N397="snížená",J397,0)</f>
        <v>0</v>
      </c>
      <c r="BG397" s="199">
        <f>IF(N397="zákl. přenesená",J397,0)</f>
        <v>0</v>
      </c>
      <c r="BH397" s="199">
        <f>IF(N397="sníž. přenesená",J397,0)</f>
        <v>0</v>
      </c>
      <c r="BI397" s="199">
        <f>IF(N397="nulová",J397,0)</f>
        <v>0</v>
      </c>
      <c r="BJ397" s="17" t="s">
        <v>77</v>
      </c>
      <c r="BK397" s="199">
        <f>ROUND(I397*H397,2)</f>
        <v>0</v>
      </c>
      <c r="BL397" s="17" t="s">
        <v>123</v>
      </c>
      <c r="BM397" s="198" t="s">
        <v>490</v>
      </c>
    </row>
    <row r="398" spans="1:65" s="2" customFormat="1" ht="16.5" customHeight="1">
      <c r="A398" s="34"/>
      <c r="B398" s="35"/>
      <c r="C398" s="187" t="s">
        <v>491</v>
      </c>
      <c r="D398" s="187" t="s">
        <v>118</v>
      </c>
      <c r="E398" s="188" t="s">
        <v>492</v>
      </c>
      <c r="F398" s="189" t="s">
        <v>493</v>
      </c>
      <c r="G398" s="190" t="s">
        <v>174</v>
      </c>
      <c r="H398" s="191">
        <v>15.879</v>
      </c>
      <c r="I398" s="192"/>
      <c r="J398" s="193">
        <f>ROUND(I398*H398,2)</f>
        <v>0</v>
      </c>
      <c r="K398" s="189" t="s">
        <v>122</v>
      </c>
      <c r="L398" s="39"/>
      <c r="M398" s="194" t="s">
        <v>19</v>
      </c>
      <c r="N398" s="195" t="s">
        <v>43</v>
      </c>
      <c r="O398" s="64"/>
      <c r="P398" s="196">
        <f>O398*H398</f>
        <v>0</v>
      </c>
      <c r="Q398" s="196">
        <v>0</v>
      </c>
      <c r="R398" s="196">
        <f>Q398*H398</f>
        <v>0</v>
      </c>
      <c r="S398" s="196">
        <v>0.6</v>
      </c>
      <c r="T398" s="197">
        <f>S398*H398</f>
        <v>9.5274000000000001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98" t="s">
        <v>123</v>
      </c>
      <c r="AT398" s="198" t="s">
        <v>118</v>
      </c>
      <c r="AU398" s="198" t="s">
        <v>81</v>
      </c>
      <c r="AY398" s="17" t="s">
        <v>116</v>
      </c>
      <c r="BE398" s="199">
        <f>IF(N398="základní",J398,0)</f>
        <v>0</v>
      </c>
      <c r="BF398" s="199">
        <f>IF(N398="snížená",J398,0)</f>
        <v>0</v>
      </c>
      <c r="BG398" s="199">
        <f>IF(N398="zákl. přenesená",J398,0)</f>
        <v>0</v>
      </c>
      <c r="BH398" s="199">
        <f>IF(N398="sníž. přenesená",J398,0)</f>
        <v>0</v>
      </c>
      <c r="BI398" s="199">
        <f>IF(N398="nulová",J398,0)</f>
        <v>0</v>
      </c>
      <c r="BJ398" s="17" t="s">
        <v>77</v>
      </c>
      <c r="BK398" s="199">
        <f>ROUND(I398*H398,2)</f>
        <v>0</v>
      </c>
      <c r="BL398" s="17" t="s">
        <v>123</v>
      </c>
      <c r="BM398" s="198" t="s">
        <v>494</v>
      </c>
    </row>
    <row r="399" spans="1:65" s="13" customFormat="1" ht="11.25">
      <c r="B399" s="200"/>
      <c r="C399" s="201"/>
      <c r="D399" s="202" t="s">
        <v>125</v>
      </c>
      <c r="E399" s="203" t="s">
        <v>19</v>
      </c>
      <c r="F399" s="204" t="s">
        <v>495</v>
      </c>
      <c r="G399" s="201"/>
      <c r="H399" s="203" t="s">
        <v>19</v>
      </c>
      <c r="I399" s="205"/>
      <c r="J399" s="201"/>
      <c r="K399" s="201"/>
      <c r="L399" s="206"/>
      <c r="M399" s="207"/>
      <c r="N399" s="208"/>
      <c r="O399" s="208"/>
      <c r="P399" s="208"/>
      <c r="Q399" s="208"/>
      <c r="R399" s="208"/>
      <c r="S399" s="208"/>
      <c r="T399" s="209"/>
      <c r="AT399" s="210" t="s">
        <v>125</v>
      </c>
      <c r="AU399" s="210" t="s">
        <v>81</v>
      </c>
      <c r="AV399" s="13" t="s">
        <v>77</v>
      </c>
      <c r="AW399" s="13" t="s">
        <v>33</v>
      </c>
      <c r="AX399" s="13" t="s">
        <v>72</v>
      </c>
      <c r="AY399" s="210" t="s">
        <v>116</v>
      </c>
    </row>
    <row r="400" spans="1:65" s="14" customFormat="1" ht="11.25">
      <c r="B400" s="211"/>
      <c r="C400" s="212"/>
      <c r="D400" s="202" t="s">
        <v>125</v>
      </c>
      <c r="E400" s="213" t="s">
        <v>19</v>
      </c>
      <c r="F400" s="214" t="s">
        <v>496</v>
      </c>
      <c r="G400" s="212"/>
      <c r="H400" s="215">
        <v>15.879</v>
      </c>
      <c r="I400" s="216"/>
      <c r="J400" s="212"/>
      <c r="K400" s="212"/>
      <c r="L400" s="217"/>
      <c r="M400" s="218"/>
      <c r="N400" s="219"/>
      <c r="O400" s="219"/>
      <c r="P400" s="219"/>
      <c r="Q400" s="219"/>
      <c r="R400" s="219"/>
      <c r="S400" s="219"/>
      <c r="T400" s="220"/>
      <c r="AT400" s="221" t="s">
        <v>125</v>
      </c>
      <c r="AU400" s="221" t="s">
        <v>81</v>
      </c>
      <c r="AV400" s="14" t="s">
        <v>81</v>
      </c>
      <c r="AW400" s="14" t="s">
        <v>33</v>
      </c>
      <c r="AX400" s="14" t="s">
        <v>77</v>
      </c>
      <c r="AY400" s="221" t="s">
        <v>116</v>
      </c>
    </row>
    <row r="401" spans="1:65" s="2" customFormat="1" ht="16.5" customHeight="1">
      <c r="A401" s="34"/>
      <c r="B401" s="35"/>
      <c r="C401" s="187" t="s">
        <v>497</v>
      </c>
      <c r="D401" s="187" t="s">
        <v>118</v>
      </c>
      <c r="E401" s="188" t="s">
        <v>498</v>
      </c>
      <c r="F401" s="189" t="s">
        <v>499</v>
      </c>
      <c r="G401" s="190" t="s">
        <v>500</v>
      </c>
      <c r="H401" s="191">
        <v>19</v>
      </c>
      <c r="I401" s="192"/>
      <c r="J401" s="193">
        <f>ROUND(I401*H401,2)</f>
        <v>0</v>
      </c>
      <c r="K401" s="189" t="s">
        <v>122</v>
      </c>
      <c r="L401" s="39"/>
      <c r="M401" s="194" t="s">
        <v>19</v>
      </c>
      <c r="N401" s="195" t="s">
        <v>43</v>
      </c>
      <c r="O401" s="64"/>
      <c r="P401" s="196">
        <f>O401*H401</f>
        <v>0</v>
      </c>
      <c r="Q401" s="196">
        <v>2.5000000000000001E-4</v>
      </c>
      <c r="R401" s="196">
        <f>Q401*H401</f>
        <v>4.7499999999999999E-3</v>
      </c>
      <c r="S401" s="196">
        <v>0</v>
      </c>
      <c r="T401" s="197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198" t="s">
        <v>123</v>
      </c>
      <c r="AT401" s="198" t="s">
        <v>118</v>
      </c>
      <c r="AU401" s="198" t="s">
        <v>81</v>
      </c>
      <c r="AY401" s="17" t="s">
        <v>116</v>
      </c>
      <c r="BE401" s="199">
        <f>IF(N401="základní",J401,0)</f>
        <v>0</v>
      </c>
      <c r="BF401" s="199">
        <f>IF(N401="snížená",J401,0)</f>
        <v>0</v>
      </c>
      <c r="BG401" s="199">
        <f>IF(N401="zákl. přenesená",J401,0)</f>
        <v>0</v>
      </c>
      <c r="BH401" s="199">
        <f>IF(N401="sníž. přenesená",J401,0)</f>
        <v>0</v>
      </c>
      <c r="BI401" s="199">
        <f>IF(N401="nulová",J401,0)</f>
        <v>0</v>
      </c>
      <c r="BJ401" s="17" t="s">
        <v>77</v>
      </c>
      <c r="BK401" s="199">
        <f>ROUND(I401*H401,2)</f>
        <v>0</v>
      </c>
      <c r="BL401" s="17" t="s">
        <v>123</v>
      </c>
      <c r="BM401" s="198" t="s">
        <v>501</v>
      </c>
    </row>
    <row r="402" spans="1:65" s="2" customFormat="1" ht="16.5" customHeight="1">
      <c r="A402" s="34"/>
      <c r="B402" s="35"/>
      <c r="C402" s="187" t="s">
        <v>502</v>
      </c>
      <c r="D402" s="187" t="s">
        <v>118</v>
      </c>
      <c r="E402" s="188" t="s">
        <v>503</v>
      </c>
      <c r="F402" s="189" t="s">
        <v>504</v>
      </c>
      <c r="G402" s="190" t="s">
        <v>343</v>
      </c>
      <c r="H402" s="191">
        <v>6</v>
      </c>
      <c r="I402" s="192"/>
      <c r="J402" s="193">
        <f>ROUND(I402*H402,2)</f>
        <v>0</v>
      </c>
      <c r="K402" s="189" t="s">
        <v>122</v>
      </c>
      <c r="L402" s="39"/>
      <c r="M402" s="194" t="s">
        <v>19</v>
      </c>
      <c r="N402" s="195" t="s">
        <v>43</v>
      </c>
      <c r="O402" s="64"/>
      <c r="P402" s="196">
        <f>O402*H402</f>
        <v>0</v>
      </c>
      <c r="Q402" s="196">
        <v>1.0189999999999999E-2</v>
      </c>
      <c r="R402" s="196">
        <f>Q402*H402</f>
        <v>6.114E-2</v>
      </c>
      <c r="S402" s="196">
        <v>0</v>
      </c>
      <c r="T402" s="197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198" t="s">
        <v>123</v>
      </c>
      <c r="AT402" s="198" t="s">
        <v>118</v>
      </c>
      <c r="AU402" s="198" t="s">
        <v>81</v>
      </c>
      <c r="AY402" s="17" t="s">
        <v>116</v>
      </c>
      <c r="BE402" s="199">
        <f>IF(N402="základní",J402,0)</f>
        <v>0</v>
      </c>
      <c r="BF402" s="199">
        <f>IF(N402="snížená",J402,0)</f>
        <v>0</v>
      </c>
      <c r="BG402" s="199">
        <f>IF(N402="zákl. přenesená",J402,0)</f>
        <v>0</v>
      </c>
      <c r="BH402" s="199">
        <f>IF(N402="sníž. přenesená",J402,0)</f>
        <v>0</v>
      </c>
      <c r="BI402" s="199">
        <f>IF(N402="nulová",J402,0)</f>
        <v>0</v>
      </c>
      <c r="BJ402" s="17" t="s">
        <v>77</v>
      </c>
      <c r="BK402" s="199">
        <f>ROUND(I402*H402,2)</f>
        <v>0</v>
      </c>
      <c r="BL402" s="17" t="s">
        <v>123</v>
      </c>
      <c r="BM402" s="198" t="s">
        <v>505</v>
      </c>
    </row>
    <row r="403" spans="1:65" s="14" customFormat="1" ht="11.25">
      <c r="B403" s="211"/>
      <c r="C403" s="212"/>
      <c r="D403" s="202" t="s">
        <v>125</v>
      </c>
      <c r="E403" s="213" t="s">
        <v>19</v>
      </c>
      <c r="F403" s="214" t="s">
        <v>506</v>
      </c>
      <c r="G403" s="212"/>
      <c r="H403" s="215">
        <v>6</v>
      </c>
      <c r="I403" s="216"/>
      <c r="J403" s="212"/>
      <c r="K403" s="212"/>
      <c r="L403" s="217"/>
      <c r="M403" s="218"/>
      <c r="N403" s="219"/>
      <c r="O403" s="219"/>
      <c r="P403" s="219"/>
      <c r="Q403" s="219"/>
      <c r="R403" s="219"/>
      <c r="S403" s="219"/>
      <c r="T403" s="220"/>
      <c r="AT403" s="221" t="s">
        <v>125</v>
      </c>
      <c r="AU403" s="221" t="s">
        <v>81</v>
      </c>
      <c r="AV403" s="14" t="s">
        <v>81</v>
      </c>
      <c r="AW403" s="14" t="s">
        <v>33</v>
      </c>
      <c r="AX403" s="14" t="s">
        <v>77</v>
      </c>
      <c r="AY403" s="221" t="s">
        <v>116</v>
      </c>
    </row>
    <row r="404" spans="1:65" s="2" customFormat="1" ht="16.5" customHeight="1">
      <c r="A404" s="34"/>
      <c r="B404" s="35"/>
      <c r="C404" s="236" t="s">
        <v>507</v>
      </c>
      <c r="D404" s="236" t="s">
        <v>291</v>
      </c>
      <c r="E404" s="237" t="s">
        <v>508</v>
      </c>
      <c r="F404" s="238" t="s">
        <v>509</v>
      </c>
      <c r="G404" s="239" t="s">
        <v>343</v>
      </c>
      <c r="H404" s="240">
        <v>5</v>
      </c>
      <c r="I404" s="241"/>
      <c r="J404" s="242">
        <f t="shared" ref="J404:J410" si="10">ROUND(I404*H404,2)</f>
        <v>0</v>
      </c>
      <c r="K404" s="238" t="s">
        <v>122</v>
      </c>
      <c r="L404" s="243"/>
      <c r="M404" s="244" t="s">
        <v>19</v>
      </c>
      <c r="N404" s="245" t="s">
        <v>43</v>
      </c>
      <c r="O404" s="64"/>
      <c r="P404" s="196">
        <f t="shared" ref="P404:P410" si="11">O404*H404</f>
        <v>0</v>
      </c>
      <c r="Q404" s="196">
        <v>0.254</v>
      </c>
      <c r="R404" s="196">
        <f t="shared" ref="R404:R410" si="12">Q404*H404</f>
        <v>1.27</v>
      </c>
      <c r="S404" s="196">
        <v>0</v>
      </c>
      <c r="T404" s="197">
        <f t="shared" ref="T404:T410" si="13"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198" t="s">
        <v>166</v>
      </c>
      <c r="AT404" s="198" t="s">
        <v>291</v>
      </c>
      <c r="AU404" s="198" t="s">
        <v>81</v>
      </c>
      <c r="AY404" s="17" t="s">
        <v>116</v>
      </c>
      <c r="BE404" s="199">
        <f t="shared" ref="BE404:BE410" si="14">IF(N404="základní",J404,0)</f>
        <v>0</v>
      </c>
      <c r="BF404" s="199">
        <f t="shared" ref="BF404:BF410" si="15">IF(N404="snížená",J404,0)</f>
        <v>0</v>
      </c>
      <c r="BG404" s="199">
        <f t="shared" ref="BG404:BG410" si="16">IF(N404="zákl. přenesená",J404,0)</f>
        <v>0</v>
      </c>
      <c r="BH404" s="199">
        <f t="shared" ref="BH404:BH410" si="17">IF(N404="sníž. přenesená",J404,0)</f>
        <v>0</v>
      </c>
      <c r="BI404" s="199">
        <f t="shared" ref="BI404:BI410" si="18">IF(N404="nulová",J404,0)</f>
        <v>0</v>
      </c>
      <c r="BJ404" s="17" t="s">
        <v>77</v>
      </c>
      <c r="BK404" s="199">
        <f t="shared" ref="BK404:BK410" si="19">ROUND(I404*H404,2)</f>
        <v>0</v>
      </c>
      <c r="BL404" s="17" t="s">
        <v>123</v>
      </c>
      <c r="BM404" s="198" t="s">
        <v>510</v>
      </c>
    </row>
    <row r="405" spans="1:65" s="2" customFormat="1" ht="16.5" customHeight="1">
      <c r="A405" s="34"/>
      <c r="B405" s="35"/>
      <c r="C405" s="236" t="s">
        <v>511</v>
      </c>
      <c r="D405" s="236" t="s">
        <v>291</v>
      </c>
      <c r="E405" s="237" t="s">
        <v>512</v>
      </c>
      <c r="F405" s="238" t="s">
        <v>513</v>
      </c>
      <c r="G405" s="239" t="s">
        <v>343</v>
      </c>
      <c r="H405" s="240">
        <v>1</v>
      </c>
      <c r="I405" s="241"/>
      <c r="J405" s="242">
        <f t="shared" si="10"/>
        <v>0</v>
      </c>
      <c r="K405" s="238" t="s">
        <v>122</v>
      </c>
      <c r="L405" s="243"/>
      <c r="M405" s="244" t="s">
        <v>19</v>
      </c>
      <c r="N405" s="245" t="s">
        <v>43</v>
      </c>
      <c r="O405" s="64"/>
      <c r="P405" s="196">
        <f t="shared" si="11"/>
        <v>0</v>
      </c>
      <c r="Q405" s="196">
        <v>0.50600000000000001</v>
      </c>
      <c r="R405" s="196">
        <f t="shared" si="12"/>
        <v>0.50600000000000001</v>
      </c>
      <c r="S405" s="196">
        <v>0</v>
      </c>
      <c r="T405" s="197">
        <f t="shared" si="13"/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198" t="s">
        <v>166</v>
      </c>
      <c r="AT405" s="198" t="s">
        <v>291</v>
      </c>
      <c r="AU405" s="198" t="s">
        <v>81</v>
      </c>
      <c r="AY405" s="17" t="s">
        <v>116</v>
      </c>
      <c r="BE405" s="199">
        <f t="shared" si="14"/>
        <v>0</v>
      </c>
      <c r="BF405" s="199">
        <f t="shared" si="15"/>
        <v>0</v>
      </c>
      <c r="BG405" s="199">
        <f t="shared" si="16"/>
        <v>0</v>
      </c>
      <c r="BH405" s="199">
        <f t="shared" si="17"/>
        <v>0</v>
      </c>
      <c r="BI405" s="199">
        <f t="shared" si="18"/>
        <v>0</v>
      </c>
      <c r="BJ405" s="17" t="s">
        <v>77</v>
      </c>
      <c r="BK405" s="199">
        <f t="shared" si="19"/>
        <v>0</v>
      </c>
      <c r="BL405" s="17" t="s">
        <v>123</v>
      </c>
      <c r="BM405" s="198" t="s">
        <v>514</v>
      </c>
    </row>
    <row r="406" spans="1:65" s="2" customFormat="1" ht="16.5" customHeight="1">
      <c r="A406" s="34"/>
      <c r="B406" s="35"/>
      <c r="C406" s="187" t="s">
        <v>515</v>
      </c>
      <c r="D406" s="187" t="s">
        <v>118</v>
      </c>
      <c r="E406" s="188" t="s">
        <v>516</v>
      </c>
      <c r="F406" s="189" t="s">
        <v>517</v>
      </c>
      <c r="G406" s="190" t="s">
        <v>343</v>
      </c>
      <c r="H406" s="191">
        <v>15</v>
      </c>
      <c r="I406" s="192"/>
      <c r="J406" s="193">
        <f t="shared" si="10"/>
        <v>0</v>
      </c>
      <c r="K406" s="189" t="s">
        <v>122</v>
      </c>
      <c r="L406" s="39"/>
      <c r="M406" s="194" t="s">
        <v>19</v>
      </c>
      <c r="N406" s="195" t="s">
        <v>43</v>
      </c>
      <c r="O406" s="64"/>
      <c r="P406" s="196">
        <f t="shared" si="11"/>
        <v>0</v>
      </c>
      <c r="Q406" s="196">
        <v>1.248E-2</v>
      </c>
      <c r="R406" s="196">
        <f t="shared" si="12"/>
        <v>0.18720000000000001</v>
      </c>
      <c r="S406" s="196">
        <v>0</v>
      </c>
      <c r="T406" s="197">
        <f t="shared" si="13"/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198" t="s">
        <v>123</v>
      </c>
      <c r="AT406" s="198" t="s">
        <v>118</v>
      </c>
      <c r="AU406" s="198" t="s">
        <v>81</v>
      </c>
      <c r="AY406" s="17" t="s">
        <v>116</v>
      </c>
      <c r="BE406" s="199">
        <f t="shared" si="14"/>
        <v>0</v>
      </c>
      <c r="BF406" s="199">
        <f t="shared" si="15"/>
        <v>0</v>
      </c>
      <c r="BG406" s="199">
        <f t="shared" si="16"/>
        <v>0</v>
      </c>
      <c r="BH406" s="199">
        <f t="shared" si="17"/>
        <v>0</v>
      </c>
      <c r="BI406" s="199">
        <f t="shared" si="18"/>
        <v>0</v>
      </c>
      <c r="BJ406" s="17" t="s">
        <v>77</v>
      </c>
      <c r="BK406" s="199">
        <f t="shared" si="19"/>
        <v>0</v>
      </c>
      <c r="BL406" s="17" t="s">
        <v>123</v>
      </c>
      <c r="BM406" s="198" t="s">
        <v>518</v>
      </c>
    </row>
    <row r="407" spans="1:65" s="2" customFormat="1" ht="16.5" customHeight="1">
      <c r="A407" s="34"/>
      <c r="B407" s="35"/>
      <c r="C407" s="236" t="s">
        <v>519</v>
      </c>
      <c r="D407" s="236" t="s">
        <v>291</v>
      </c>
      <c r="E407" s="237" t="s">
        <v>520</v>
      </c>
      <c r="F407" s="238" t="s">
        <v>521</v>
      </c>
      <c r="G407" s="239" t="s">
        <v>343</v>
      </c>
      <c r="H407" s="240">
        <v>15</v>
      </c>
      <c r="I407" s="241"/>
      <c r="J407" s="242">
        <f t="shared" si="10"/>
        <v>0</v>
      </c>
      <c r="K407" s="238" t="s">
        <v>122</v>
      </c>
      <c r="L407" s="243"/>
      <c r="M407" s="244" t="s">
        <v>19</v>
      </c>
      <c r="N407" s="245" t="s">
        <v>43</v>
      </c>
      <c r="O407" s="64"/>
      <c r="P407" s="196">
        <f t="shared" si="11"/>
        <v>0</v>
      </c>
      <c r="Q407" s="196">
        <v>0.54800000000000004</v>
      </c>
      <c r="R407" s="196">
        <f t="shared" si="12"/>
        <v>8.2200000000000006</v>
      </c>
      <c r="S407" s="196">
        <v>0</v>
      </c>
      <c r="T407" s="197">
        <f t="shared" si="13"/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198" t="s">
        <v>166</v>
      </c>
      <c r="AT407" s="198" t="s">
        <v>291</v>
      </c>
      <c r="AU407" s="198" t="s">
        <v>81</v>
      </c>
      <c r="AY407" s="17" t="s">
        <v>116</v>
      </c>
      <c r="BE407" s="199">
        <f t="shared" si="14"/>
        <v>0</v>
      </c>
      <c r="BF407" s="199">
        <f t="shared" si="15"/>
        <v>0</v>
      </c>
      <c r="BG407" s="199">
        <f t="shared" si="16"/>
        <v>0</v>
      </c>
      <c r="BH407" s="199">
        <f t="shared" si="17"/>
        <v>0</v>
      </c>
      <c r="BI407" s="199">
        <f t="shared" si="18"/>
        <v>0</v>
      </c>
      <c r="BJ407" s="17" t="s">
        <v>77</v>
      </c>
      <c r="BK407" s="199">
        <f t="shared" si="19"/>
        <v>0</v>
      </c>
      <c r="BL407" s="17" t="s">
        <v>123</v>
      </c>
      <c r="BM407" s="198" t="s">
        <v>522</v>
      </c>
    </row>
    <row r="408" spans="1:65" s="2" customFormat="1" ht="16.5" customHeight="1">
      <c r="A408" s="34"/>
      <c r="B408" s="35"/>
      <c r="C408" s="187" t="s">
        <v>523</v>
      </c>
      <c r="D408" s="187" t="s">
        <v>118</v>
      </c>
      <c r="E408" s="188" t="s">
        <v>524</v>
      </c>
      <c r="F408" s="189" t="s">
        <v>525</v>
      </c>
      <c r="G408" s="190" t="s">
        <v>343</v>
      </c>
      <c r="H408" s="191">
        <v>19</v>
      </c>
      <c r="I408" s="192"/>
      <c r="J408" s="193">
        <f t="shared" si="10"/>
        <v>0</v>
      </c>
      <c r="K408" s="189" t="s">
        <v>122</v>
      </c>
      <c r="L408" s="39"/>
      <c r="M408" s="194" t="s">
        <v>19</v>
      </c>
      <c r="N408" s="195" t="s">
        <v>43</v>
      </c>
      <c r="O408" s="64"/>
      <c r="P408" s="196">
        <f t="shared" si="11"/>
        <v>0</v>
      </c>
      <c r="Q408" s="196">
        <v>2.8539999999999999E-2</v>
      </c>
      <c r="R408" s="196">
        <f t="shared" si="12"/>
        <v>0.54225999999999996</v>
      </c>
      <c r="S408" s="196">
        <v>0</v>
      </c>
      <c r="T408" s="197">
        <f t="shared" si="13"/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198" t="s">
        <v>123</v>
      </c>
      <c r="AT408" s="198" t="s">
        <v>118</v>
      </c>
      <c r="AU408" s="198" t="s">
        <v>81</v>
      </c>
      <c r="AY408" s="17" t="s">
        <v>116</v>
      </c>
      <c r="BE408" s="199">
        <f t="shared" si="14"/>
        <v>0</v>
      </c>
      <c r="BF408" s="199">
        <f t="shared" si="15"/>
        <v>0</v>
      </c>
      <c r="BG408" s="199">
        <f t="shared" si="16"/>
        <v>0</v>
      </c>
      <c r="BH408" s="199">
        <f t="shared" si="17"/>
        <v>0</v>
      </c>
      <c r="BI408" s="199">
        <f t="shared" si="18"/>
        <v>0</v>
      </c>
      <c r="BJ408" s="17" t="s">
        <v>77</v>
      </c>
      <c r="BK408" s="199">
        <f t="shared" si="19"/>
        <v>0</v>
      </c>
      <c r="BL408" s="17" t="s">
        <v>123</v>
      </c>
      <c r="BM408" s="198" t="s">
        <v>526</v>
      </c>
    </row>
    <row r="409" spans="1:65" s="2" customFormat="1" ht="16.5" customHeight="1">
      <c r="A409" s="34"/>
      <c r="B409" s="35"/>
      <c r="C409" s="236" t="s">
        <v>527</v>
      </c>
      <c r="D409" s="236" t="s">
        <v>291</v>
      </c>
      <c r="E409" s="237" t="s">
        <v>528</v>
      </c>
      <c r="F409" s="238" t="s">
        <v>529</v>
      </c>
      <c r="G409" s="239" t="s">
        <v>343</v>
      </c>
      <c r="H409" s="240">
        <v>18</v>
      </c>
      <c r="I409" s="241"/>
      <c r="J409" s="242">
        <f t="shared" si="10"/>
        <v>0</v>
      </c>
      <c r="K409" s="238" t="s">
        <v>19</v>
      </c>
      <c r="L409" s="243"/>
      <c r="M409" s="244" t="s">
        <v>19</v>
      </c>
      <c r="N409" s="245" t="s">
        <v>43</v>
      </c>
      <c r="O409" s="64"/>
      <c r="P409" s="196">
        <f t="shared" si="11"/>
        <v>0</v>
      </c>
      <c r="Q409" s="196">
        <v>1.83</v>
      </c>
      <c r="R409" s="196">
        <f t="shared" si="12"/>
        <v>32.94</v>
      </c>
      <c r="S409" s="196">
        <v>0</v>
      </c>
      <c r="T409" s="197">
        <f t="shared" si="13"/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198" t="s">
        <v>166</v>
      </c>
      <c r="AT409" s="198" t="s">
        <v>291</v>
      </c>
      <c r="AU409" s="198" t="s">
        <v>81</v>
      </c>
      <c r="AY409" s="17" t="s">
        <v>116</v>
      </c>
      <c r="BE409" s="199">
        <f t="shared" si="14"/>
        <v>0</v>
      </c>
      <c r="BF409" s="199">
        <f t="shared" si="15"/>
        <v>0</v>
      </c>
      <c r="BG409" s="199">
        <f t="shared" si="16"/>
        <v>0</v>
      </c>
      <c r="BH409" s="199">
        <f t="shared" si="17"/>
        <v>0</v>
      </c>
      <c r="BI409" s="199">
        <f t="shared" si="18"/>
        <v>0</v>
      </c>
      <c r="BJ409" s="17" t="s">
        <v>77</v>
      </c>
      <c r="BK409" s="199">
        <f t="shared" si="19"/>
        <v>0</v>
      </c>
      <c r="BL409" s="17" t="s">
        <v>123</v>
      </c>
      <c r="BM409" s="198" t="s">
        <v>530</v>
      </c>
    </row>
    <row r="410" spans="1:65" s="2" customFormat="1" ht="16.5" customHeight="1">
      <c r="A410" s="34"/>
      <c r="B410" s="35"/>
      <c r="C410" s="236" t="s">
        <v>531</v>
      </c>
      <c r="D410" s="236" t="s">
        <v>291</v>
      </c>
      <c r="E410" s="237" t="s">
        <v>532</v>
      </c>
      <c r="F410" s="238" t="s">
        <v>533</v>
      </c>
      <c r="G410" s="239" t="s">
        <v>343</v>
      </c>
      <c r="H410" s="240">
        <v>1</v>
      </c>
      <c r="I410" s="241"/>
      <c r="J410" s="242">
        <f t="shared" si="10"/>
        <v>0</v>
      </c>
      <c r="K410" s="238" t="s">
        <v>19</v>
      </c>
      <c r="L410" s="243"/>
      <c r="M410" s="244" t="s">
        <v>19</v>
      </c>
      <c r="N410" s="245" t="s">
        <v>43</v>
      </c>
      <c r="O410" s="64"/>
      <c r="P410" s="196">
        <f t="shared" si="11"/>
        <v>0</v>
      </c>
      <c r="Q410" s="196">
        <v>2.76</v>
      </c>
      <c r="R410" s="196">
        <f t="shared" si="12"/>
        <v>2.76</v>
      </c>
      <c r="S410" s="196">
        <v>0</v>
      </c>
      <c r="T410" s="197">
        <f t="shared" si="13"/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98" t="s">
        <v>166</v>
      </c>
      <c r="AT410" s="198" t="s">
        <v>291</v>
      </c>
      <c r="AU410" s="198" t="s">
        <v>81</v>
      </c>
      <c r="AY410" s="17" t="s">
        <v>116</v>
      </c>
      <c r="BE410" s="199">
        <f t="shared" si="14"/>
        <v>0</v>
      </c>
      <c r="BF410" s="199">
        <f t="shared" si="15"/>
        <v>0</v>
      </c>
      <c r="BG410" s="199">
        <f t="shared" si="16"/>
        <v>0</v>
      </c>
      <c r="BH410" s="199">
        <f t="shared" si="17"/>
        <v>0</v>
      </c>
      <c r="BI410" s="199">
        <f t="shared" si="18"/>
        <v>0</v>
      </c>
      <c r="BJ410" s="17" t="s">
        <v>77</v>
      </c>
      <c r="BK410" s="199">
        <f t="shared" si="19"/>
        <v>0</v>
      </c>
      <c r="BL410" s="17" t="s">
        <v>123</v>
      </c>
      <c r="BM410" s="198" t="s">
        <v>534</v>
      </c>
    </row>
    <row r="411" spans="1:65" s="2" customFormat="1" ht="19.5">
      <c r="A411" s="34"/>
      <c r="B411" s="35"/>
      <c r="C411" s="36"/>
      <c r="D411" s="202" t="s">
        <v>189</v>
      </c>
      <c r="E411" s="36"/>
      <c r="F411" s="233" t="s">
        <v>535</v>
      </c>
      <c r="G411" s="36"/>
      <c r="H411" s="36"/>
      <c r="I411" s="108"/>
      <c r="J411" s="36"/>
      <c r="K411" s="36"/>
      <c r="L411" s="39"/>
      <c r="M411" s="234"/>
      <c r="N411" s="235"/>
      <c r="O411" s="64"/>
      <c r="P411" s="64"/>
      <c r="Q411" s="64"/>
      <c r="R411" s="64"/>
      <c r="S411" s="64"/>
      <c r="T411" s="65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T411" s="17" t="s">
        <v>189</v>
      </c>
      <c r="AU411" s="17" t="s">
        <v>81</v>
      </c>
    </row>
    <row r="412" spans="1:65" s="2" customFormat="1" ht="16.5" customHeight="1">
      <c r="A412" s="34"/>
      <c r="B412" s="35"/>
      <c r="C412" s="236" t="s">
        <v>536</v>
      </c>
      <c r="D412" s="236" t="s">
        <v>291</v>
      </c>
      <c r="E412" s="237" t="s">
        <v>537</v>
      </c>
      <c r="F412" s="238" t="s">
        <v>538</v>
      </c>
      <c r="G412" s="239" t="s">
        <v>343</v>
      </c>
      <c r="H412" s="240">
        <v>46</v>
      </c>
      <c r="I412" s="241"/>
      <c r="J412" s="242">
        <f>ROUND(I412*H412,2)</f>
        <v>0</v>
      </c>
      <c r="K412" s="238" t="s">
        <v>122</v>
      </c>
      <c r="L412" s="243"/>
      <c r="M412" s="244" t="s">
        <v>19</v>
      </c>
      <c r="N412" s="245" t="s">
        <v>43</v>
      </c>
      <c r="O412" s="64"/>
      <c r="P412" s="196">
        <f>O412*H412</f>
        <v>0</v>
      </c>
      <c r="Q412" s="196">
        <v>2E-3</v>
      </c>
      <c r="R412" s="196">
        <f>Q412*H412</f>
        <v>9.1999999999999998E-2</v>
      </c>
      <c r="S412" s="196">
        <v>0</v>
      </c>
      <c r="T412" s="197">
        <f>S412*H412</f>
        <v>0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198" t="s">
        <v>166</v>
      </c>
      <c r="AT412" s="198" t="s">
        <v>291</v>
      </c>
      <c r="AU412" s="198" t="s">
        <v>81</v>
      </c>
      <c r="AY412" s="17" t="s">
        <v>116</v>
      </c>
      <c r="BE412" s="199">
        <f>IF(N412="základní",J412,0)</f>
        <v>0</v>
      </c>
      <c r="BF412" s="199">
        <f>IF(N412="snížená",J412,0)</f>
        <v>0</v>
      </c>
      <c r="BG412" s="199">
        <f>IF(N412="zákl. přenesená",J412,0)</f>
        <v>0</v>
      </c>
      <c r="BH412" s="199">
        <f>IF(N412="sníž. přenesená",J412,0)</f>
        <v>0</v>
      </c>
      <c r="BI412" s="199">
        <f>IF(N412="nulová",J412,0)</f>
        <v>0</v>
      </c>
      <c r="BJ412" s="17" t="s">
        <v>77</v>
      </c>
      <c r="BK412" s="199">
        <f>ROUND(I412*H412,2)</f>
        <v>0</v>
      </c>
      <c r="BL412" s="17" t="s">
        <v>123</v>
      </c>
      <c r="BM412" s="198" t="s">
        <v>539</v>
      </c>
    </row>
    <row r="413" spans="1:65" s="2" customFormat="1" ht="16.5" customHeight="1">
      <c r="A413" s="34"/>
      <c r="B413" s="35"/>
      <c r="C413" s="236" t="s">
        <v>540</v>
      </c>
      <c r="D413" s="236" t="s">
        <v>291</v>
      </c>
      <c r="E413" s="237" t="s">
        <v>541</v>
      </c>
      <c r="F413" s="238" t="s">
        <v>542</v>
      </c>
      <c r="G413" s="239" t="s">
        <v>343</v>
      </c>
      <c r="H413" s="240">
        <v>1</v>
      </c>
      <c r="I413" s="241"/>
      <c r="J413" s="242">
        <f>ROUND(I413*H413,2)</f>
        <v>0</v>
      </c>
      <c r="K413" s="238" t="s">
        <v>122</v>
      </c>
      <c r="L413" s="243"/>
      <c r="M413" s="244" t="s">
        <v>19</v>
      </c>
      <c r="N413" s="245" t="s">
        <v>43</v>
      </c>
      <c r="O413" s="64"/>
      <c r="P413" s="196">
        <f>O413*H413</f>
        <v>0</v>
      </c>
      <c r="Q413" s="196">
        <v>3.0000000000000001E-3</v>
      </c>
      <c r="R413" s="196">
        <f>Q413*H413</f>
        <v>3.0000000000000001E-3</v>
      </c>
      <c r="S413" s="196">
        <v>0</v>
      </c>
      <c r="T413" s="197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98" t="s">
        <v>166</v>
      </c>
      <c r="AT413" s="198" t="s">
        <v>291</v>
      </c>
      <c r="AU413" s="198" t="s">
        <v>81</v>
      </c>
      <c r="AY413" s="17" t="s">
        <v>116</v>
      </c>
      <c r="BE413" s="199">
        <f>IF(N413="základní",J413,0)</f>
        <v>0</v>
      </c>
      <c r="BF413" s="199">
        <f>IF(N413="snížená",J413,0)</f>
        <v>0</v>
      </c>
      <c r="BG413" s="199">
        <f>IF(N413="zákl. přenesená",J413,0)</f>
        <v>0</v>
      </c>
      <c r="BH413" s="199">
        <f>IF(N413="sníž. přenesená",J413,0)</f>
        <v>0</v>
      </c>
      <c r="BI413" s="199">
        <f>IF(N413="nulová",J413,0)</f>
        <v>0</v>
      </c>
      <c r="BJ413" s="17" t="s">
        <v>77</v>
      </c>
      <c r="BK413" s="199">
        <f>ROUND(I413*H413,2)</f>
        <v>0</v>
      </c>
      <c r="BL413" s="17" t="s">
        <v>123</v>
      </c>
      <c r="BM413" s="198" t="s">
        <v>543</v>
      </c>
    </row>
    <row r="414" spans="1:65" s="2" customFormat="1" ht="16.5" customHeight="1">
      <c r="A414" s="34"/>
      <c r="B414" s="35"/>
      <c r="C414" s="187" t="s">
        <v>544</v>
      </c>
      <c r="D414" s="187" t="s">
        <v>118</v>
      </c>
      <c r="E414" s="188" t="s">
        <v>545</v>
      </c>
      <c r="F414" s="189" t="s">
        <v>546</v>
      </c>
      <c r="G414" s="190" t="s">
        <v>343</v>
      </c>
      <c r="H414" s="191">
        <v>4</v>
      </c>
      <c r="I414" s="192"/>
      <c r="J414" s="193">
        <f>ROUND(I414*H414,2)</f>
        <v>0</v>
      </c>
      <c r="K414" s="189" t="s">
        <v>122</v>
      </c>
      <c r="L414" s="39"/>
      <c r="M414" s="194" t="s">
        <v>19</v>
      </c>
      <c r="N414" s="195" t="s">
        <v>43</v>
      </c>
      <c r="O414" s="64"/>
      <c r="P414" s="196">
        <f>O414*H414</f>
        <v>0</v>
      </c>
      <c r="Q414" s="196">
        <v>3.9269999999999999E-2</v>
      </c>
      <c r="R414" s="196">
        <f>Q414*H414</f>
        <v>0.15708</v>
      </c>
      <c r="S414" s="196">
        <v>0</v>
      </c>
      <c r="T414" s="197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198" t="s">
        <v>123</v>
      </c>
      <c r="AT414" s="198" t="s">
        <v>118</v>
      </c>
      <c r="AU414" s="198" t="s">
        <v>81</v>
      </c>
      <c r="AY414" s="17" t="s">
        <v>116</v>
      </c>
      <c r="BE414" s="199">
        <f>IF(N414="základní",J414,0)</f>
        <v>0</v>
      </c>
      <c r="BF414" s="199">
        <f>IF(N414="snížená",J414,0)</f>
        <v>0</v>
      </c>
      <c r="BG414" s="199">
        <f>IF(N414="zákl. přenesená",J414,0)</f>
        <v>0</v>
      </c>
      <c r="BH414" s="199">
        <f>IF(N414="sníž. přenesená",J414,0)</f>
        <v>0</v>
      </c>
      <c r="BI414" s="199">
        <f>IF(N414="nulová",J414,0)</f>
        <v>0</v>
      </c>
      <c r="BJ414" s="17" t="s">
        <v>77</v>
      </c>
      <c r="BK414" s="199">
        <f>ROUND(I414*H414,2)</f>
        <v>0</v>
      </c>
      <c r="BL414" s="17" t="s">
        <v>123</v>
      </c>
      <c r="BM414" s="198" t="s">
        <v>547</v>
      </c>
    </row>
    <row r="415" spans="1:65" s="14" customFormat="1" ht="11.25">
      <c r="B415" s="211"/>
      <c r="C415" s="212"/>
      <c r="D415" s="202" t="s">
        <v>125</v>
      </c>
      <c r="E415" s="213" t="s">
        <v>19</v>
      </c>
      <c r="F415" s="214" t="s">
        <v>548</v>
      </c>
      <c r="G415" s="212"/>
      <c r="H415" s="215">
        <v>4</v>
      </c>
      <c r="I415" s="216"/>
      <c r="J415" s="212"/>
      <c r="K415" s="212"/>
      <c r="L415" s="217"/>
      <c r="M415" s="218"/>
      <c r="N415" s="219"/>
      <c r="O415" s="219"/>
      <c r="P415" s="219"/>
      <c r="Q415" s="219"/>
      <c r="R415" s="219"/>
      <c r="S415" s="219"/>
      <c r="T415" s="220"/>
      <c r="AT415" s="221" t="s">
        <v>125</v>
      </c>
      <c r="AU415" s="221" t="s">
        <v>81</v>
      </c>
      <c r="AV415" s="14" t="s">
        <v>81</v>
      </c>
      <c r="AW415" s="14" t="s">
        <v>33</v>
      </c>
      <c r="AX415" s="14" t="s">
        <v>77</v>
      </c>
      <c r="AY415" s="221" t="s">
        <v>116</v>
      </c>
    </row>
    <row r="416" spans="1:65" s="2" customFormat="1" ht="16.5" customHeight="1">
      <c r="A416" s="34"/>
      <c r="B416" s="35"/>
      <c r="C416" s="236" t="s">
        <v>549</v>
      </c>
      <c r="D416" s="236" t="s">
        <v>291</v>
      </c>
      <c r="E416" s="237" t="s">
        <v>550</v>
      </c>
      <c r="F416" s="238" t="s">
        <v>551</v>
      </c>
      <c r="G416" s="239" t="s">
        <v>343</v>
      </c>
      <c r="H416" s="240">
        <v>1</v>
      </c>
      <c r="I416" s="241"/>
      <c r="J416" s="242">
        <f>ROUND(I416*H416,2)</f>
        <v>0</v>
      </c>
      <c r="K416" s="238" t="s">
        <v>19</v>
      </c>
      <c r="L416" s="243"/>
      <c r="M416" s="244" t="s">
        <v>19</v>
      </c>
      <c r="N416" s="245" t="s">
        <v>43</v>
      </c>
      <c r="O416" s="64"/>
      <c r="P416" s="196">
        <f>O416*H416</f>
        <v>0</v>
      </c>
      <c r="Q416" s="196">
        <v>0.65</v>
      </c>
      <c r="R416" s="196">
        <f>Q416*H416</f>
        <v>0.65</v>
      </c>
      <c r="S416" s="196">
        <v>0</v>
      </c>
      <c r="T416" s="197">
        <f>S416*H416</f>
        <v>0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198" t="s">
        <v>166</v>
      </c>
      <c r="AT416" s="198" t="s">
        <v>291</v>
      </c>
      <c r="AU416" s="198" t="s">
        <v>81</v>
      </c>
      <c r="AY416" s="17" t="s">
        <v>116</v>
      </c>
      <c r="BE416" s="199">
        <f>IF(N416="základní",J416,0)</f>
        <v>0</v>
      </c>
      <c r="BF416" s="199">
        <f>IF(N416="snížená",J416,0)</f>
        <v>0</v>
      </c>
      <c r="BG416" s="199">
        <f>IF(N416="zákl. přenesená",J416,0)</f>
        <v>0</v>
      </c>
      <c r="BH416" s="199">
        <f>IF(N416="sníž. přenesená",J416,0)</f>
        <v>0</v>
      </c>
      <c r="BI416" s="199">
        <f>IF(N416="nulová",J416,0)</f>
        <v>0</v>
      </c>
      <c r="BJ416" s="17" t="s">
        <v>77</v>
      </c>
      <c r="BK416" s="199">
        <f>ROUND(I416*H416,2)</f>
        <v>0</v>
      </c>
      <c r="BL416" s="17" t="s">
        <v>123</v>
      </c>
      <c r="BM416" s="198" t="s">
        <v>552</v>
      </c>
    </row>
    <row r="417" spans="1:65" s="2" customFormat="1" ht="16.5" customHeight="1">
      <c r="A417" s="34"/>
      <c r="B417" s="35"/>
      <c r="C417" s="236" t="s">
        <v>553</v>
      </c>
      <c r="D417" s="236" t="s">
        <v>291</v>
      </c>
      <c r="E417" s="237" t="s">
        <v>554</v>
      </c>
      <c r="F417" s="238" t="s">
        <v>555</v>
      </c>
      <c r="G417" s="239" t="s">
        <v>343</v>
      </c>
      <c r="H417" s="240">
        <v>3</v>
      </c>
      <c r="I417" s="241"/>
      <c r="J417" s="242">
        <f>ROUND(I417*H417,2)</f>
        <v>0</v>
      </c>
      <c r="K417" s="238" t="s">
        <v>19</v>
      </c>
      <c r="L417" s="243"/>
      <c r="M417" s="244" t="s">
        <v>19</v>
      </c>
      <c r="N417" s="245" t="s">
        <v>43</v>
      </c>
      <c r="O417" s="64"/>
      <c r="P417" s="196">
        <f>O417*H417</f>
        <v>0</v>
      </c>
      <c r="Q417" s="196">
        <v>0.62</v>
      </c>
      <c r="R417" s="196">
        <f>Q417*H417</f>
        <v>1.8599999999999999</v>
      </c>
      <c r="S417" s="196">
        <v>0</v>
      </c>
      <c r="T417" s="197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198" t="s">
        <v>166</v>
      </c>
      <c r="AT417" s="198" t="s">
        <v>291</v>
      </c>
      <c r="AU417" s="198" t="s">
        <v>81</v>
      </c>
      <c r="AY417" s="17" t="s">
        <v>116</v>
      </c>
      <c r="BE417" s="199">
        <f>IF(N417="základní",J417,0)</f>
        <v>0</v>
      </c>
      <c r="BF417" s="199">
        <f>IF(N417="snížená",J417,0)</f>
        <v>0</v>
      </c>
      <c r="BG417" s="199">
        <f>IF(N417="zákl. přenesená",J417,0)</f>
        <v>0</v>
      </c>
      <c r="BH417" s="199">
        <f>IF(N417="sníž. přenesená",J417,0)</f>
        <v>0</v>
      </c>
      <c r="BI417" s="199">
        <f>IF(N417="nulová",J417,0)</f>
        <v>0</v>
      </c>
      <c r="BJ417" s="17" t="s">
        <v>77</v>
      </c>
      <c r="BK417" s="199">
        <f>ROUND(I417*H417,2)</f>
        <v>0</v>
      </c>
      <c r="BL417" s="17" t="s">
        <v>123</v>
      </c>
      <c r="BM417" s="198" t="s">
        <v>556</v>
      </c>
    </row>
    <row r="418" spans="1:65" s="2" customFormat="1" ht="16.5" customHeight="1">
      <c r="A418" s="34"/>
      <c r="B418" s="35"/>
      <c r="C418" s="187" t="s">
        <v>557</v>
      </c>
      <c r="D418" s="187" t="s">
        <v>118</v>
      </c>
      <c r="E418" s="188" t="s">
        <v>558</v>
      </c>
      <c r="F418" s="189" t="s">
        <v>559</v>
      </c>
      <c r="G418" s="190" t="s">
        <v>343</v>
      </c>
      <c r="H418" s="191">
        <v>32</v>
      </c>
      <c r="I418" s="192"/>
      <c r="J418" s="193">
        <f>ROUND(I418*H418,2)</f>
        <v>0</v>
      </c>
      <c r="K418" s="189" t="s">
        <v>122</v>
      </c>
      <c r="L418" s="39"/>
      <c r="M418" s="194" t="s">
        <v>19</v>
      </c>
      <c r="N418" s="195" t="s">
        <v>43</v>
      </c>
      <c r="O418" s="64"/>
      <c r="P418" s="196">
        <f>O418*H418</f>
        <v>0</v>
      </c>
      <c r="Q418" s="196">
        <v>0.34089999999999998</v>
      </c>
      <c r="R418" s="196">
        <f>Q418*H418</f>
        <v>10.908799999999999</v>
      </c>
      <c r="S418" s="196">
        <v>0</v>
      </c>
      <c r="T418" s="197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198" t="s">
        <v>123</v>
      </c>
      <c r="AT418" s="198" t="s">
        <v>118</v>
      </c>
      <c r="AU418" s="198" t="s">
        <v>81</v>
      </c>
      <c r="AY418" s="17" t="s">
        <v>116</v>
      </c>
      <c r="BE418" s="199">
        <f>IF(N418="základní",J418,0)</f>
        <v>0</v>
      </c>
      <c r="BF418" s="199">
        <f>IF(N418="snížená",J418,0)</f>
        <v>0</v>
      </c>
      <c r="BG418" s="199">
        <f>IF(N418="zákl. přenesená",J418,0)</f>
        <v>0</v>
      </c>
      <c r="BH418" s="199">
        <f>IF(N418="sníž. přenesená",J418,0)</f>
        <v>0</v>
      </c>
      <c r="BI418" s="199">
        <f>IF(N418="nulová",J418,0)</f>
        <v>0</v>
      </c>
      <c r="BJ418" s="17" t="s">
        <v>77</v>
      </c>
      <c r="BK418" s="199">
        <f>ROUND(I418*H418,2)</f>
        <v>0</v>
      </c>
      <c r="BL418" s="17" t="s">
        <v>123</v>
      </c>
      <c r="BM418" s="198" t="s">
        <v>560</v>
      </c>
    </row>
    <row r="419" spans="1:65" s="2" customFormat="1" ht="19.5">
      <c r="A419" s="34"/>
      <c r="B419" s="35"/>
      <c r="C419" s="36"/>
      <c r="D419" s="202" t="s">
        <v>189</v>
      </c>
      <c r="E419" s="36"/>
      <c r="F419" s="233" t="s">
        <v>561</v>
      </c>
      <c r="G419" s="36"/>
      <c r="H419" s="36"/>
      <c r="I419" s="108"/>
      <c r="J419" s="36"/>
      <c r="K419" s="36"/>
      <c r="L419" s="39"/>
      <c r="M419" s="234"/>
      <c r="N419" s="235"/>
      <c r="O419" s="64"/>
      <c r="P419" s="64"/>
      <c r="Q419" s="64"/>
      <c r="R419" s="64"/>
      <c r="S419" s="64"/>
      <c r="T419" s="65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T419" s="17" t="s">
        <v>189</v>
      </c>
      <c r="AU419" s="17" t="s">
        <v>81</v>
      </c>
    </row>
    <row r="420" spans="1:65" s="2" customFormat="1" ht="16.5" customHeight="1">
      <c r="A420" s="34"/>
      <c r="B420" s="35"/>
      <c r="C420" s="236" t="s">
        <v>562</v>
      </c>
      <c r="D420" s="236" t="s">
        <v>291</v>
      </c>
      <c r="E420" s="237" t="s">
        <v>563</v>
      </c>
      <c r="F420" s="238" t="s">
        <v>564</v>
      </c>
      <c r="G420" s="239" t="s">
        <v>343</v>
      </c>
      <c r="H420" s="240">
        <v>32</v>
      </c>
      <c r="I420" s="241"/>
      <c r="J420" s="242">
        <f>ROUND(I420*H420,2)</f>
        <v>0</v>
      </c>
      <c r="K420" s="238" t="s">
        <v>122</v>
      </c>
      <c r="L420" s="243"/>
      <c r="M420" s="244" t="s">
        <v>19</v>
      </c>
      <c r="N420" s="245" t="s">
        <v>43</v>
      </c>
      <c r="O420" s="64"/>
      <c r="P420" s="196">
        <f>O420*H420</f>
        <v>0</v>
      </c>
      <c r="Q420" s="196">
        <v>7.1999999999999995E-2</v>
      </c>
      <c r="R420" s="196">
        <f>Q420*H420</f>
        <v>2.3039999999999998</v>
      </c>
      <c r="S420" s="196">
        <v>0</v>
      </c>
      <c r="T420" s="197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198" t="s">
        <v>166</v>
      </c>
      <c r="AT420" s="198" t="s">
        <v>291</v>
      </c>
      <c r="AU420" s="198" t="s">
        <v>81</v>
      </c>
      <c r="AY420" s="17" t="s">
        <v>116</v>
      </c>
      <c r="BE420" s="199">
        <f>IF(N420="základní",J420,0)</f>
        <v>0</v>
      </c>
      <c r="BF420" s="199">
        <f>IF(N420="snížená",J420,0)</f>
        <v>0</v>
      </c>
      <c r="BG420" s="199">
        <f>IF(N420="zákl. přenesená",J420,0)</f>
        <v>0</v>
      </c>
      <c r="BH420" s="199">
        <f>IF(N420="sníž. přenesená",J420,0)</f>
        <v>0</v>
      </c>
      <c r="BI420" s="199">
        <f>IF(N420="nulová",J420,0)</f>
        <v>0</v>
      </c>
      <c r="BJ420" s="17" t="s">
        <v>77</v>
      </c>
      <c r="BK420" s="199">
        <f>ROUND(I420*H420,2)</f>
        <v>0</v>
      </c>
      <c r="BL420" s="17" t="s">
        <v>123</v>
      </c>
      <c r="BM420" s="198" t="s">
        <v>565</v>
      </c>
    </row>
    <row r="421" spans="1:65" s="2" customFormat="1" ht="16.5" customHeight="1">
      <c r="A421" s="34"/>
      <c r="B421" s="35"/>
      <c r="C421" s="236" t="s">
        <v>566</v>
      </c>
      <c r="D421" s="236" t="s">
        <v>291</v>
      </c>
      <c r="E421" s="237" t="s">
        <v>567</v>
      </c>
      <c r="F421" s="238" t="s">
        <v>568</v>
      </c>
      <c r="G421" s="239" t="s">
        <v>343</v>
      </c>
      <c r="H421" s="240">
        <v>32</v>
      </c>
      <c r="I421" s="241"/>
      <c r="J421" s="242">
        <f>ROUND(I421*H421,2)</f>
        <v>0</v>
      </c>
      <c r="K421" s="238" t="s">
        <v>122</v>
      </c>
      <c r="L421" s="243"/>
      <c r="M421" s="244" t="s">
        <v>19</v>
      </c>
      <c r="N421" s="245" t="s">
        <v>43</v>
      </c>
      <c r="O421" s="64"/>
      <c r="P421" s="196">
        <f>O421*H421</f>
        <v>0</v>
      </c>
      <c r="Q421" s="196">
        <v>0.111</v>
      </c>
      <c r="R421" s="196">
        <f>Q421*H421</f>
        <v>3.552</v>
      </c>
      <c r="S421" s="196">
        <v>0</v>
      </c>
      <c r="T421" s="197">
        <f>S421*H421</f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198" t="s">
        <v>166</v>
      </c>
      <c r="AT421" s="198" t="s">
        <v>291</v>
      </c>
      <c r="AU421" s="198" t="s">
        <v>81</v>
      </c>
      <c r="AY421" s="17" t="s">
        <v>116</v>
      </c>
      <c r="BE421" s="199">
        <f>IF(N421="základní",J421,0)</f>
        <v>0</v>
      </c>
      <c r="BF421" s="199">
        <f>IF(N421="snížená",J421,0)</f>
        <v>0</v>
      </c>
      <c r="BG421" s="199">
        <f>IF(N421="zákl. přenesená",J421,0)</f>
        <v>0</v>
      </c>
      <c r="BH421" s="199">
        <f>IF(N421="sníž. přenesená",J421,0)</f>
        <v>0</v>
      </c>
      <c r="BI421" s="199">
        <f>IF(N421="nulová",J421,0)</f>
        <v>0</v>
      </c>
      <c r="BJ421" s="17" t="s">
        <v>77</v>
      </c>
      <c r="BK421" s="199">
        <f>ROUND(I421*H421,2)</f>
        <v>0</v>
      </c>
      <c r="BL421" s="17" t="s">
        <v>123</v>
      </c>
      <c r="BM421" s="198" t="s">
        <v>569</v>
      </c>
    </row>
    <row r="422" spans="1:65" s="2" customFormat="1" ht="16.5" customHeight="1">
      <c r="A422" s="34"/>
      <c r="B422" s="35"/>
      <c r="C422" s="236" t="s">
        <v>570</v>
      </c>
      <c r="D422" s="236" t="s">
        <v>291</v>
      </c>
      <c r="E422" s="237" t="s">
        <v>571</v>
      </c>
      <c r="F422" s="238" t="s">
        <v>572</v>
      </c>
      <c r="G422" s="239" t="s">
        <v>343</v>
      </c>
      <c r="H422" s="240">
        <v>32</v>
      </c>
      <c r="I422" s="241"/>
      <c r="J422" s="242">
        <f>ROUND(I422*H422,2)</f>
        <v>0</v>
      </c>
      <c r="K422" s="238" t="s">
        <v>122</v>
      </c>
      <c r="L422" s="243"/>
      <c r="M422" s="244" t="s">
        <v>19</v>
      </c>
      <c r="N422" s="245" t="s">
        <v>43</v>
      </c>
      <c r="O422" s="64"/>
      <c r="P422" s="196">
        <f>O422*H422</f>
        <v>0</v>
      </c>
      <c r="Q422" s="196">
        <v>0.08</v>
      </c>
      <c r="R422" s="196">
        <f>Q422*H422</f>
        <v>2.56</v>
      </c>
      <c r="S422" s="196">
        <v>0</v>
      </c>
      <c r="T422" s="197">
        <f>S422*H422</f>
        <v>0</v>
      </c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R422" s="198" t="s">
        <v>166</v>
      </c>
      <c r="AT422" s="198" t="s">
        <v>291</v>
      </c>
      <c r="AU422" s="198" t="s">
        <v>81</v>
      </c>
      <c r="AY422" s="17" t="s">
        <v>116</v>
      </c>
      <c r="BE422" s="199">
        <f>IF(N422="základní",J422,0)</f>
        <v>0</v>
      </c>
      <c r="BF422" s="199">
        <f>IF(N422="snížená",J422,0)</f>
        <v>0</v>
      </c>
      <c r="BG422" s="199">
        <f>IF(N422="zákl. přenesená",J422,0)</f>
        <v>0</v>
      </c>
      <c r="BH422" s="199">
        <f>IF(N422="sníž. přenesená",J422,0)</f>
        <v>0</v>
      </c>
      <c r="BI422" s="199">
        <f>IF(N422="nulová",J422,0)</f>
        <v>0</v>
      </c>
      <c r="BJ422" s="17" t="s">
        <v>77</v>
      </c>
      <c r="BK422" s="199">
        <f>ROUND(I422*H422,2)</f>
        <v>0</v>
      </c>
      <c r="BL422" s="17" t="s">
        <v>123</v>
      </c>
      <c r="BM422" s="198" t="s">
        <v>573</v>
      </c>
    </row>
    <row r="423" spans="1:65" s="2" customFormat="1" ht="16.5" customHeight="1">
      <c r="A423" s="34"/>
      <c r="B423" s="35"/>
      <c r="C423" s="236" t="s">
        <v>574</v>
      </c>
      <c r="D423" s="236" t="s">
        <v>291</v>
      </c>
      <c r="E423" s="237" t="s">
        <v>575</v>
      </c>
      <c r="F423" s="238" t="s">
        <v>576</v>
      </c>
      <c r="G423" s="239" t="s">
        <v>343</v>
      </c>
      <c r="H423" s="240">
        <v>32</v>
      </c>
      <c r="I423" s="241"/>
      <c r="J423" s="242">
        <f>ROUND(I423*H423,2)</f>
        <v>0</v>
      </c>
      <c r="K423" s="238" t="s">
        <v>122</v>
      </c>
      <c r="L423" s="243"/>
      <c r="M423" s="244" t="s">
        <v>19</v>
      </c>
      <c r="N423" s="245" t="s">
        <v>43</v>
      </c>
      <c r="O423" s="64"/>
      <c r="P423" s="196">
        <f>O423*H423</f>
        <v>0</v>
      </c>
      <c r="Q423" s="196">
        <v>2.7E-2</v>
      </c>
      <c r="R423" s="196">
        <f>Q423*H423</f>
        <v>0.86399999999999999</v>
      </c>
      <c r="S423" s="196">
        <v>0</v>
      </c>
      <c r="T423" s="197">
        <f>S423*H423</f>
        <v>0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198" t="s">
        <v>166</v>
      </c>
      <c r="AT423" s="198" t="s">
        <v>291</v>
      </c>
      <c r="AU423" s="198" t="s">
        <v>81</v>
      </c>
      <c r="AY423" s="17" t="s">
        <v>116</v>
      </c>
      <c r="BE423" s="199">
        <f>IF(N423="základní",J423,0)</f>
        <v>0</v>
      </c>
      <c r="BF423" s="199">
        <f>IF(N423="snížená",J423,0)</f>
        <v>0</v>
      </c>
      <c r="BG423" s="199">
        <f>IF(N423="zákl. přenesená",J423,0)</f>
        <v>0</v>
      </c>
      <c r="BH423" s="199">
        <f>IF(N423="sníž. přenesená",J423,0)</f>
        <v>0</v>
      </c>
      <c r="BI423" s="199">
        <f>IF(N423="nulová",J423,0)</f>
        <v>0</v>
      </c>
      <c r="BJ423" s="17" t="s">
        <v>77</v>
      </c>
      <c r="BK423" s="199">
        <f>ROUND(I423*H423,2)</f>
        <v>0</v>
      </c>
      <c r="BL423" s="17" t="s">
        <v>123</v>
      </c>
      <c r="BM423" s="198" t="s">
        <v>577</v>
      </c>
    </row>
    <row r="424" spans="1:65" s="2" customFormat="1" ht="16.5" customHeight="1">
      <c r="A424" s="34"/>
      <c r="B424" s="35"/>
      <c r="C424" s="187" t="s">
        <v>578</v>
      </c>
      <c r="D424" s="187" t="s">
        <v>118</v>
      </c>
      <c r="E424" s="188" t="s">
        <v>579</v>
      </c>
      <c r="F424" s="189" t="s">
        <v>580</v>
      </c>
      <c r="G424" s="190" t="s">
        <v>343</v>
      </c>
      <c r="H424" s="191">
        <v>1</v>
      </c>
      <c r="I424" s="192"/>
      <c r="J424" s="193">
        <f>ROUND(I424*H424,2)</f>
        <v>0</v>
      </c>
      <c r="K424" s="189" t="s">
        <v>19</v>
      </c>
      <c r="L424" s="39"/>
      <c r="M424" s="194" t="s">
        <v>19</v>
      </c>
      <c r="N424" s="195" t="s">
        <v>43</v>
      </c>
      <c r="O424" s="64"/>
      <c r="P424" s="196">
        <f>O424*H424</f>
        <v>0</v>
      </c>
      <c r="Q424" s="196">
        <v>4.5559900000000004</v>
      </c>
      <c r="R424" s="196">
        <f>Q424*H424</f>
        <v>4.5559900000000004</v>
      </c>
      <c r="S424" s="196">
        <v>0</v>
      </c>
      <c r="T424" s="197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198" t="s">
        <v>123</v>
      </c>
      <c r="AT424" s="198" t="s">
        <v>118</v>
      </c>
      <c r="AU424" s="198" t="s">
        <v>81</v>
      </c>
      <c r="AY424" s="17" t="s">
        <v>116</v>
      </c>
      <c r="BE424" s="199">
        <f>IF(N424="základní",J424,0)</f>
        <v>0</v>
      </c>
      <c r="BF424" s="199">
        <f>IF(N424="snížená",J424,0)</f>
        <v>0</v>
      </c>
      <c r="BG424" s="199">
        <f>IF(N424="zákl. přenesená",J424,0)</f>
        <v>0</v>
      </c>
      <c r="BH424" s="199">
        <f>IF(N424="sníž. přenesená",J424,0)</f>
        <v>0</v>
      </c>
      <c r="BI424" s="199">
        <f>IF(N424="nulová",J424,0)</f>
        <v>0</v>
      </c>
      <c r="BJ424" s="17" t="s">
        <v>77</v>
      </c>
      <c r="BK424" s="199">
        <f>ROUND(I424*H424,2)</f>
        <v>0</v>
      </c>
      <c r="BL424" s="17" t="s">
        <v>123</v>
      </c>
      <c r="BM424" s="198" t="s">
        <v>581</v>
      </c>
    </row>
    <row r="425" spans="1:65" s="13" customFormat="1" ht="11.25">
      <c r="B425" s="200"/>
      <c r="C425" s="201"/>
      <c r="D425" s="202" t="s">
        <v>125</v>
      </c>
      <c r="E425" s="203" t="s">
        <v>19</v>
      </c>
      <c r="F425" s="204" t="s">
        <v>582</v>
      </c>
      <c r="G425" s="201"/>
      <c r="H425" s="203" t="s">
        <v>19</v>
      </c>
      <c r="I425" s="205"/>
      <c r="J425" s="201"/>
      <c r="K425" s="201"/>
      <c r="L425" s="206"/>
      <c r="M425" s="207"/>
      <c r="N425" s="208"/>
      <c r="O425" s="208"/>
      <c r="P425" s="208"/>
      <c r="Q425" s="208"/>
      <c r="R425" s="208"/>
      <c r="S425" s="208"/>
      <c r="T425" s="209"/>
      <c r="AT425" s="210" t="s">
        <v>125</v>
      </c>
      <c r="AU425" s="210" t="s">
        <v>81</v>
      </c>
      <c r="AV425" s="13" t="s">
        <v>77</v>
      </c>
      <c r="AW425" s="13" t="s">
        <v>33</v>
      </c>
      <c r="AX425" s="13" t="s">
        <v>72</v>
      </c>
      <c r="AY425" s="210" t="s">
        <v>116</v>
      </c>
    </row>
    <row r="426" spans="1:65" s="14" customFormat="1" ht="11.25">
      <c r="B426" s="211"/>
      <c r="C426" s="212"/>
      <c r="D426" s="202" t="s">
        <v>125</v>
      </c>
      <c r="E426" s="213" t="s">
        <v>19</v>
      </c>
      <c r="F426" s="214" t="s">
        <v>77</v>
      </c>
      <c r="G426" s="212"/>
      <c r="H426" s="215">
        <v>1</v>
      </c>
      <c r="I426" s="216"/>
      <c r="J426" s="212"/>
      <c r="K426" s="212"/>
      <c r="L426" s="217"/>
      <c r="M426" s="218"/>
      <c r="N426" s="219"/>
      <c r="O426" s="219"/>
      <c r="P426" s="219"/>
      <c r="Q426" s="219"/>
      <c r="R426" s="219"/>
      <c r="S426" s="219"/>
      <c r="T426" s="220"/>
      <c r="AT426" s="221" t="s">
        <v>125</v>
      </c>
      <c r="AU426" s="221" t="s">
        <v>81</v>
      </c>
      <c r="AV426" s="14" t="s">
        <v>81</v>
      </c>
      <c r="AW426" s="14" t="s">
        <v>33</v>
      </c>
      <c r="AX426" s="14" t="s">
        <v>77</v>
      </c>
      <c r="AY426" s="221" t="s">
        <v>116</v>
      </c>
    </row>
    <row r="427" spans="1:65" s="2" customFormat="1" ht="16.5" customHeight="1">
      <c r="A427" s="34"/>
      <c r="B427" s="35"/>
      <c r="C427" s="187" t="s">
        <v>583</v>
      </c>
      <c r="D427" s="187" t="s">
        <v>118</v>
      </c>
      <c r="E427" s="188" t="s">
        <v>584</v>
      </c>
      <c r="F427" s="189" t="s">
        <v>585</v>
      </c>
      <c r="G427" s="190" t="s">
        <v>343</v>
      </c>
      <c r="H427" s="191">
        <v>19</v>
      </c>
      <c r="I427" s="192"/>
      <c r="J427" s="193">
        <f>ROUND(I427*H427,2)</f>
        <v>0</v>
      </c>
      <c r="K427" s="189" t="s">
        <v>122</v>
      </c>
      <c r="L427" s="39"/>
      <c r="M427" s="194" t="s">
        <v>19</v>
      </c>
      <c r="N427" s="195" t="s">
        <v>43</v>
      </c>
      <c r="O427" s="64"/>
      <c r="P427" s="196">
        <f>O427*H427</f>
        <v>0</v>
      </c>
      <c r="Q427" s="196">
        <v>0.21734000000000001</v>
      </c>
      <c r="R427" s="196">
        <f>Q427*H427</f>
        <v>4.1294599999999999</v>
      </c>
      <c r="S427" s="196">
        <v>0</v>
      </c>
      <c r="T427" s="197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98" t="s">
        <v>123</v>
      </c>
      <c r="AT427" s="198" t="s">
        <v>118</v>
      </c>
      <c r="AU427" s="198" t="s">
        <v>81</v>
      </c>
      <c r="AY427" s="17" t="s">
        <v>116</v>
      </c>
      <c r="BE427" s="199">
        <f>IF(N427="základní",J427,0)</f>
        <v>0</v>
      </c>
      <c r="BF427" s="199">
        <f>IF(N427="snížená",J427,0)</f>
        <v>0</v>
      </c>
      <c r="BG427" s="199">
        <f>IF(N427="zákl. přenesená",J427,0)</f>
        <v>0</v>
      </c>
      <c r="BH427" s="199">
        <f>IF(N427="sníž. přenesená",J427,0)</f>
        <v>0</v>
      </c>
      <c r="BI427" s="199">
        <f>IF(N427="nulová",J427,0)</f>
        <v>0</v>
      </c>
      <c r="BJ427" s="17" t="s">
        <v>77</v>
      </c>
      <c r="BK427" s="199">
        <f>ROUND(I427*H427,2)</f>
        <v>0</v>
      </c>
      <c r="BL427" s="17" t="s">
        <v>123</v>
      </c>
      <c r="BM427" s="198" t="s">
        <v>586</v>
      </c>
    </row>
    <row r="428" spans="1:65" s="13" customFormat="1" ht="11.25">
      <c r="B428" s="200"/>
      <c r="C428" s="201"/>
      <c r="D428" s="202" t="s">
        <v>125</v>
      </c>
      <c r="E428" s="203" t="s">
        <v>19</v>
      </c>
      <c r="F428" s="204" t="s">
        <v>587</v>
      </c>
      <c r="G428" s="201"/>
      <c r="H428" s="203" t="s">
        <v>19</v>
      </c>
      <c r="I428" s="205"/>
      <c r="J428" s="201"/>
      <c r="K428" s="201"/>
      <c r="L428" s="206"/>
      <c r="M428" s="207"/>
      <c r="N428" s="208"/>
      <c r="O428" s="208"/>
      <c r="P428" s="208"/>
      <c r="Q428" s="208"/>
      <c r="R428" s="208"/>
      <c r="S428" s="208"/>
      <c r="T428" s="209"/>
      <c r="AT428" s="210" t="s">
        <v>125</v>
      </c>
      <c r="AU428" s="210" t="s">
        <v>81</v>
      </c>
      <c r="AV428" s="13" t="s">
        <v>77</v>
      </c>
      <c r="AW428" s="13" t="s">
        <v>33</v>
      </c>
      <c r="AX428" s="13" t="s">
        <v>72</v>
      </c>
      <c r="AY428" s="210" t="s">
        <v>116</v>
      </c>
    </row>
    <row r="429" spans="1:65" s="14" customFormat="1" ht="11.25">
      <c r="B429" s="211"/>
      <c r="C429" s="212"/>
      <c r="D429" s="202" t="s">
        <v>125</v>
      </c>
      <c r="E429" s="213" t="s">
        <v>19</v>
      </c>
      <c r="F429" s="214" t="s">
        <v>236</v>
      </c>
      <c r="G429" s="212"/>
      <c r="H429" s="215">
        <v>19</v>
      </c>
      <c r="I429" s="216"/>
      <c r="J429" s="212"/>
      <c r="K429" s="212"/>
      <c r="L429" s="217"/>
      <c r="M429" s="218"/>
      <c r="N429" s="219"/>
      <c r="O429" s="219"/>
      <c r="P429" s="219"/>
      <c r="Q429" s="219"/>
      <c r="R429" s="219"/>
      <c r="S429" s="219"/>
      <c r="T429" s="220"/>
      <c r="AT429" s="221" t="s">
        <v>125</v>
      </c>
      <c r="AU429" s="221" t="s">
        <v>81</v>
      </c>
      <c r="AV429" s="14" t="s">
        <v>81</v>
      </c>
      <c r="AW429" s="14" t="s">
        <v>33</v>
      </c>
      <c r="AX429" s="14" t="s">
        <v>77</v>
      </c>
      <c r="AY429" s="221" t="s">
        <v>116</v>
      </c>
    </row>
    <row r="430" spans="1:65" s="2" customFormat="1" ht="16.5" customHeight="1">
      <c r="A430" s="34"/>
      <c r="B430" s="35"/>
      <c r="C430" s="236" t="s">
        <v>588</v>
      </c>
      <c r="D430" s="236" t="s">
        <v>291</v>
      </c>
      <c r="E430" s="237" t="s">
        <v>589</v>
      </c>
      <c r="F430" s="238" t="s">
        <v>590</v>
      </c>
      <c r="G430" s="239" t="s">
        <v>343</v>
      </c>
      <c r="H430" s="240">
        <v>19</v>
      </c>
      <c r="I430" s="241"/>
      <c r="J430" s="242">
        <f>ROUND(I430*H430,2)</f>
        <v>0</v>
      </c>
      <c r="K430" s="238" t="s">
        <v>19</v>
      </c>
      <c r="L430" s="243"/>
      <c r="M430" s="244" t="s">
        <v>19</v>
      </c>
      <c r="N430" s="245" t="s">
        <v>43</v>
      </c>
      <c r="O430" s="64"/>
      <c r="P430" s="196">
        <f>O430*H430</f>
        <v>0</v>
      </c>
      <c r="Q430" s="196">
        <v>0.113</v>
      </c>
      <c r="R430" s="196">
        <f>Q430*H430</f>
        <v>2.1470000000000002</v>
      </c>
      <c r="S430" s="196">
        <v>0</v>
      </c>
      <c r="T430" s="197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198" t="s">
        <v>166</v>
      </c>
      <c r="AT430" s="198" t="s">
        <v>291</v>
      </c>
      <c r="AU430" s="198" t="s">
        <v>81</v>
      </c>
      <c r="AY430" s="17" t="s">
        <v>116</v>
      </c>
      <c r="BE430" s="199">
        <f>IF(N430="základní",J430,0)</f>
        <v>0</v>
      </c>
      <c r="BF430" s="199">
        <f>IF(N430="snížená",J430,0)</f>
        <v>0</v>
      </c>
      <c r="BG430" s="199">
        <f>IF(N430="zákl. přenesená",J430,0)</f>
        <v>0</v>
      </c>
      <c r="BH430" s="199">
        <f>IF(N430="sníž. přenesená",J430,0)</f>
        <v>0</v>
      </c>
      <c r="BI430" s="199">
        <f>IF(N430="nulová",J430,0)</f>
        <v>0</v>
      </c>
      <c r="BJ430" s="17" t="s">
        <v>77</v>
      </c>
      <c r="BK430" s="199">
        <f>ROUND(I430*H430,2)</f>
        <v>0</v>
      </c>
      <c r="BL430" s="17" t="s">
        <v>123</v>
      </c>
      <c r="BM430" s="198" t="s">
        <v>591</v>
      </c>
    </row>
    <row r="431" spans="1:65" s="2" customFormat="1" ht="16.5" customHeight="1">
      <c r="A431" s="34"/>
      <c r="B431" s="35"/>
      <c r="C431" s="187" t="s">
        <v>592</v>
      </c>
      <c r="D431" s="187" t="s">
        <v>118</v>
      </c>
      <c r="E431" s="188" t="s">
        <v>593</v>
      </c>
      <c r="F431" s="189" t="s">
        <v>594</v>
      </c>
      <c r="G431" s="190" t="s">
        <v>343</v>
      </c>
      <c r="H431" s="191">
        <v>18</v>
      </c>
      <c r="I431" s="192"/>
      <c r="J431" s="193">
        <f>ROUND(I431*H431,2)</f>
        <v>0</v>
      </c>
      <c r="K431" s="189" t="s">
        <v>122</v>
      </c>
      <c r="L431" s="39"/>
      <c r="M431" s="194" t="s">
        <v>19</v>
      </c>
      <c r="N431" s="195" t="s">
        <v>43</v>
      </c>
      <c r="O431" s="64"/>
      <c r="P431" s="196">
        <f>O431*H431</f>
        <v>0</v>
      </c>
      <c r="Q431" s="196">
        <v>0</v>
      </c>
      <c r="R431" s="196">
        <f>Q431*H431</f>
        <v>0</v>
      </c>
      <c r="S431" s="196">
        <v>0.1</v>
      </c>
      <c r="T431" s="197">
        <f>S431*H431</f>
        <v>1.8</v>
      </c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R431" s="198" t="s">
        <v>123</v>
      </c>
      <c r="AT431" s="198" t="s">
        <v>118</v>
      </c>
      <c r="AU431" s="198" t="s">
        <v>81</v>
      </c>
      <c r="AY431" s="17" t="s">
        <v>116</v>
      </c>
      <c r="BE431" s="199">
        <f>IF(N431="základní",J431,0)</f>
        <v>0</v>
      </c>
      <c r="BF431" s="199">
        <f>IF(N431="snížená",J431,0)</f>
        <v>0</v>
      </c>
      <c r="BG431" s="199">
        <f>IF(N431="zákl. přenesená",J431,0)</f>
        <v>0</v>
      </c>
      <c r="BH431" s="199">
        <f>IF(N431="sníž. přenesená",J431,0)</f>
        <v>0</v>
      </c>
      <c r="BI431" s="199">
        <f>IF(N431="nulová",J431,0)</f>
        <v>0</v>
      </c>
      <c r="BJ431" s="17" t="s">
        <v>77</v>
      </c>
      <c r="BK431" s="199">
        <f>ROUND(I431*H431,2)</f>
        <v>0</v>
      </c>
      <c r="BL431" s="17" t="s">
        <v>123</v>
      </c>
      <c r="BM431" s="198" t="s">
        <v>595</v>
      </c>
    </row>
    <row r="432" spans="1:65" s="13" customFormat="1" ht="11.25">
      <c r="B432" s="200"/>
      <c r="C432" s="201"/>
      <c r="D432" s="202" t="s">
        <v>125</v>
      </c>
      <c r="E432" s="203" t="s">
        <v>19</v>
      </c>
      <c r="F432" s="204" t="s">
        <v>596</v>
      </c>
      <c r="G432" s="201"/>
      <c r="H432" s="203" t="s">
        <v>19</v>
      </c>
      <c r="I432" s="205"/>
      <c r="J432" s="201"/>
      <c r="K432" s="201"/>
      <c r="L432" s="206"/>
      <c r="M432" s="207"/>
      <c r="N432" s="208"/>
      <c r="O432" s="208"/>
      <c r="P432" s="208"/>
      <c r="Q432" s="208"/>
      <c r="R432" s="208"/>
      <c r="S432" s="208"/>
      <c r="T432" s="209"/>
      <c r="AT432" s="210" t="s">
        <v>125</v>
      </c>
      <c r="AU432" s="210" t="s">
        <v>81</v>
      </c>
      <c r="AV432" s="13" t="s">
        <v>77</v>
      </c>
      <c r="AW432" s="13" t="s">
        <v>33</v>
      </c>
      <c r="AX432" s="13" t="s">
        <v>72</v>
      </c>
      <c r="AY432" s="210" t="s">
        <v>116</v>
      </c>
    </row>
    <row r="433" spans="1:65" s="14" customFormat="1" ht="11.25">
      <c r="B433" s="211"/>
      <c r="C433" s="212"/>
      <c r="D433" s="202" t="s">
        <v>125</v>
      </c>
      <c r="E433" s="213" t="s">
        <v>19</v>
      </c>
      <c r="F433" s="214" t="s">
        <v>232</v>
      </c>
      <c r="G433" s="212"/>
      <c r="H433" s="215">
        <v>18</v>
      </c>
      <c r="I433" s="216"/>
      <c r="J433" s="212"/>
      <c r="K433" s="212"/>
      <c r="L433" s="217"/>
      <c r="M433" s="218"/>
      <c r="N433" s="219"/>
      <c r="O433" s="219"/>
      <c r="P433" s="219"/>
      <c r="Q433" s="219"/>
      <c r="R433" s="219"/>
      <c r="S433" s="219"/>
      <c r="T433" s="220"/>
      <c r="AT433" s="221" t="s">
        <v>125</v>
      </c>
      <c r="AU433" s="221" t="s">
        <v>81</v>
      </c>
      <c r="AV433" s="14" t="s">
        <v>81</v>
      </c>
      <c r="AW433" s="14" t="s">
        <v>33</v>
      </c>
      <c r="AX433" s="14" t="s">
        <v>77</v>
      </c>
      <c r="AY433" s="221" t="s">
        <v>116</v>
      </c>
    </row>
    <row r="434" spans="1:65" s="2" customFormat="1" ht="16.5" customHeight="1">
      <c r="A434" s="34"/>
      <c r="B434" s="35"/>
      <c r="C434" s="187" t="s">
        <v>597</v>
      </c>
      <c r="D434" s="187" t="s">
        <v>118</v>
      </c>
      <c r="E434" s="188" t="s">
        <v>598</v>
      </c>
      <c r="F434" s="189" t="s">
        <v>599</v>
      </c>
      <c r="G434" s="190" t="s">
        <v>343</v>
      </c>
      <c r="H434" s="191">
        <v>32</v>
      </c>
      <c r="I434" s="192"/>
      <c r="J434" s="193">
        <f>ROUND(I434*H434,2)</f>
        <v>0</v>
      </c>
      <c r="K434" s="189" t="s">
        <v>122</v>
      </c>
      <c r="L434" s="39"/>
      <c r="M434" s="194" t="s">
        <v>19</v>
      </c>
      <c r="N434" s="195" t="s">
        <v>43</v>
      </c>
      <c r="O434" s="64"/>
      <c r="P434" s="196">
        <f>O434*H434</f>
        <v>0</v>
      </c>
      <c r="Q434" s="196">
        <v>0.21734000000000001</v>
      </c>
      <c r="R434" s="196">
        <f>Q434*H434</f>
        <v>6.9548800000000002</v>
      </c>
      <c r="S434" s="196">
        <v>0</v>
      </c>
      <c r="T434" s="197">
        <f>S434*H434</f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198" t="s">
        <v>123</v>
      </c>
      <c r="AT434" s="198" t="s">
        <v>118</v>
      </c>
      <c r="AU434" s="198" t="s">
        <v>81</v>
      </c>
      <c r="AY434" s="17" t="s">
        <v>116</v>
      </c>
      <c r="BE434" s="199">
        <f>IF(N434="základní",J434,0)</f>
        <v>0</v>
      </c>
      <c r="BF434" s="199">
        <f>IF(N434="snížená",J434,0)</f>
        <v>0</v>
      </c>
      <c r="BG434" s="199">
        <f>IF(N434="zákl. přenesená",J434,0)</f>
        <v>0</v>
      </c>
      <c r="BH434" s="199">
        <f>IF(N434="sníž. přenesená",J434,0)</f>
        <v>0</v>
      </c>
      <c r="BI434" s="199">
        <f>IF(N434="nulová",J434,0)</f>
        <v>0</v>
      </c>
      <c r="BJ434" s="17" t="s">
        <v>77</v>
      </c>
      <c r="BK434" s="199">
        <f>ROUND(I434*H434,2)</f>
        <v>0</v>
      </c>
      <c r="BL434" s="17" t="s">
        <v>123</v>
      </c>
      <c r="BM434" s="198" t="s">
        <v>600</v>
      </c>
    </row>
    <row r="435" spans="1:65" s="2" customFormat="1" ht="19.5">
      <c r="A435" s="34"/>
      <c r="B435" s="35"/>
      <c r="C435" s="36"/>
      <c r="D435" s="202" t="s">
        <v>189</v>
      </c>
      <c r="E435" s="36"/>
      <c r="F435" s="233" t="s">
        <v>601</v>
      </c>
      <c r="G435" s="36"/>
      <c r="H435" s="36"/>
      <c r="I435" s="108"/>
      <c r="J435" s="36"/>
      <c r="K435" s="36"/>
      <c r="L435" s="39"/>
      <c r="M435" s="234"/>
      <c r="N435" s="235"/>
      <c r="O435" s="64"/>
      <c r="P435" s="64"/>
      <c r="Q435" s="64"/>
      <c r="R435" s="64"/>
      <c r="S435" s="64"/>
      <c r="T435" s="65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T435" s="17" t="s">
        <v>189</v>
      </c>
      <c r="AU435" s="17" t="s">
        <v>81</v>
      </c>
    </row>
    <row r="436" spans="1:65" s="2" customFormat="1" ht="16.5" customHeight="1">
      <c r="A436" s="34"/>
      <c r="B436" s="35"/>
      <c r="C436" s="236" t="s">
        <v>602</v>
      </c>
      <c r="D436" s="236" t="s">
        <v>291</v>
      </c>
      <c r="E436" s="237" t="s">
        <v>603</v>
      </c>
      <c r="F436" s="238" t="s">
        <v>604</v>
      </c>
      <c r="G436" s="239" t="s">
        <v>343</v>
      </c>
      <c r="H436" s="240">
        <v>32</v>
      </c>
      <c r="I436" s="241"/>
      <c r="J436" s="242">
        <f>ROUND(I436*H436,2)</f>
        <v>0</v>
      </c>
      <c r="K436" s="238" t="s">
        <v>122</v>
      </c>
      <c r="L436" s="243"/>
      <c r="M436" s="244" t="s">
        <v>19</v>
      </c>
      <c r="N436" s="245" t="s">
        <v>43</v>
      </c>
      <c r="O436" s="64"/>
      <c r="P436" s="196">
        <f>O436*H436</f>
        <v>0</v>
      </c>
      <c r="Q436" s="196">
        <v>4.0000000000000001E-3</v>
      </c>
      <c r="R436" s="196">
        <f>Q436*H436</f>
        <v>0.128</v>
      </c>
      <c r="S436" s="196">
        <v>0</v>
      </c>
      <c r="T436" s="197">
        <f>S436*H436</f>
        <v>0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198" t="s">
        <v>166</v>
      </c>
      <c r="AT436" s="198" t="s">
        <v>291</v>
      </c>
      <c r="AU436" s="198" t="s">
        <v>81</v>
      </c>
      <c r="AY436" s="17" t="s">
        <v>116</v>
      </c>
      <c r="BE436" s="199">
        <f>IF(N436="základní",J436,0)</f>
        <v>0</v>
      </c>
      <c r="BF436" s="199">
        <f>IF(N436="snížená",J436,0)</f>
        <v>0</v>
      </c>
      <c r="BG436" s="199">
        <f>IF(N436="zákl. přenesená",J436,0)</f>
        <v>0</v>
      </c>
      <c r="BH436" s="199">
        <f>IF(N436="sníž. přenesená",J436,0)</f>
        <v>0</v>
      </c>
      <c r="BI436" s="199">
        <f>IF(N436="nulová",J436,0)</f>
        <v>0</v>
      </c>
      <c r="BJ436" s="17" t="s">
        <v>77</v>
      </c>
      <c r="BK436" s="199">
        <f>ROUND(I436*H436,2)</f>
        <v>0</v>
      </c>
      <c r="BL436" s="17" t="s">
        <v>123</v>
      </c>
      <c r="BM436" s="198" t="s">
        <v>605</v>
      </c>
    </row>
    <row r="437" spans="1:65" s="2" customFormat="1" ht="16.5" customHeight="1">
      <c r="A437" s="34"/>
      <c r="B437" s="35"/>
      <c r="C437" s="236" t="s">
        <v>606</v>
      </c>
      <c r="D437" s="236" t="s">
        <v>291</v>
      </c>
      <c r="E437" s="237" t="s">
        <v>607</v>
      </c>
      <c r="F437" s="238" t="s">
        <v>608</v>
      </c>
      <c r="G437" s="239" t="s">
        <v>343</v>
      </c>
      <c r="H437" s="240">
        <v>32</v>
      </c>
      <c r="I437" s="241"/>
      <c r="J437" s="242">
        <f>ROUND(I437*H437,2)</f>
        <v>0</v>
      </c>
      <c r="K437" s="238" t="s">
        <v>19</v>
      </c>
      <c r="L437" s="243"/>
      <c r="M437" s="244" t="s">
        <v>19</v>
      </c>
      <c r="N437" s="245" t="s">
        <v>43</v>
      </c>
      <c r="O437" s="64"/>
      <c r="P437" s="196">
        <f>O437*H437</f>
        <v>0</v>
      </c>
      <c r="Q437" s="196">
        <v>1.0999999999999999E-2</v>
      </c>
      <c r="R437" s="196">
        <f>Q437*H437</f>
        <v>0.35199999999999998</v>
      </c>
      <c r="S437" s="196">
        <v>0</v>
      </c>
      <c r="T437" s="197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198" t="s">
        <v>166</v>
      </c>
      <c r="AT437" s="198" t="s">
        <v>291</v>
      </c>
      <c r="AU437" s="198" t="s">
        <v>81</v>
      </c>
      <c r="AY437" s="17" t="s">
        <v>116</v>
      </c>
      <c r="BE437" s="199">
        <f>IF(N437="základní",J437,0)</f>
        <v>0</v>
      </c>
      <c r="BF437" s="199">
        <f>IF(N437="snížená",J437,0)</f>
        <v>0</v>
      </c>
      <c r="BG437" s="199">
        <f>IF(N437="zákl. přenesená",J437,0)</f>
        <v>0</v>
      </c>
      <c r="BH437" s="199">
        <f>IF(N437="sníž. přenesená",J437,0)</f>
        <v>0</v>
      </c>
      <c r="BI437" s="199">
        <f>IF(N437="nulová",J437,0)</f>
        <v>0</v>
      </c>
      <c r="BJ437" s="17" t="s">
        <v>77</v>
      </c>
      <c r="BK437" s="199">
        <f>ROUND(I437*H437,2)</f>
        <v>0</v>
      </c>
      <c r="BL437" s="17" t="s">
        <v>123</v>
      </c>
      <c r="BM437" s="198" t="s">
        <v>609</v>
      </c>
    </row>
    <row r="438" spans="1:65" s="2" customFormat="1" ht="16.5" customHeight="1">
      <c r="A438" s="34"/>
      <c r="B438" s="35"/>
      <c r="C438" s="187" t="s">
        <v>610</v>
      </c>
      <c r="D438" s="187" t="s">
        <v>118</v>
      </c>
      <c r="E438" s="188" t="s">
        <v>611</v>
      </c>
      <c r="F438" s="189" t="s">
        <v>612</v>
      </c>
      <c r="G438" s="190" t="s">
        <v>169</v>
      </c>
      <c r="H438" s="191">
        <v>586.08000000000004</v>
      </c>
      <c r="I438" s="192"/>
      <c r="J438" s="193">
        <f>ROUND(I438*H438,2)</f>
        <v>0</v>
      </c>
      <c r="K438" s="189" t="s">
        <v>122</v>
      </c>
      <c r="L438" s="39"/>
      <c r="M438" s="194" t="s">
        <v>19</v>
      </c>
      <c r="N438" s="195" t="s">
        <v>43</v>
      </c>
      <c r="O438" s="64"/>
      <c r="P438" s="196">
        <f>O438*H438</f>
        <v>0</v>
      </c>
      <c r="Q438" s="196">
        <v>9.0000000000000006E-5</v>
      </c>
      <c r="R438" s="196">
        <f>Q438*H438</f>
        <v>5.2747200000000008E-2</v>
      </c>
      <c r="S438" s="196">
        <v>0</v>
      </c>
      <c r="T438" s="197">
        <f>S438*H438</f>
        <v>0</v>
      </c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R438" s="198" t="s">
        <v>123</v>
      </c>
      <c r="AT438" s="198" t="s">
        <v>118</v>
      </c>
      <c r="AU438" s="198" t="s">
        <v>81</v>
      </c>
      <c r="AY438" s="17" t="s">
        <v>116</v>
      </c>
      <c r="BE438" s="199">
        <f>IF(N438="základní",J438,0)</f>
        <v>0</v>
      </c>
      <c r="BF438" s="199">
        <f>IF(N438="snížená",J438,0)</f>
        <v>0</v>
      </c>
      <c r="BG438" s="199">
        <f>IF(N438="zákl. přenesená",J438,0)</f>
        <v>0</v>
      </c>
      <c r="BH438" s="199">
        <f>IF(N438="sníž. přenesená",J438,0)</f>
        <v>0</v>
      </c>
      <c r="BI438" s="199">
        <f>IF(N438="nulová",J438,0)</f>
        <v>0</v>
      </c>
      <c r="BJ438" s="17" t="s">
        <v>77</v>
      </c>
      <c r="BK438" s="199">
        <f>ROUND(I438*H438,2)</f>
        <v>0</v>
      </c>
      <c r="BL438" s="17" t="s">
        <v>123</v>
      </c>
      <c r="BM438" s="198" t="s">
        <v>613</v>
      </c>
    </row>
    <row r="439" spans="1:65" s="12" customFormat="1" ht="22.9" customHeight="1">
      <c r="B439" s="171"/>
      <c r="C439" s="172"/>
      <c r="D439" s="173" t="s">
        <v>71</v>
      </c>
      <c r="E439" s="185" t="s">
        <v>171</v>
      </c>
      <c r="F439" s="185" t="s">
        <v>614</v>
      </c>
      <c r="G439" s="172"/>
      <c r="H439" s="172"/>
      <c r="I439" s="175"/>
      <c r="J439" s="186">
        <f>BK439</f>
        <v>0</v>
      </c>
      <c r="K439" s="172"/>
      <c r="L439" s="177"/>
      <c r="M439" s="178"/>
      <c r="N439" s="179"/>
      <c r="O439" s="179"/>
      <c r="P439" s="180">
        <f>SUM(P440:P472)</f>
        <v>0</v>
      </c>
      <c r="Q439" s="179"/>
      <c r="R439" s="180">
        <f>SUM(R440:R472)</f>
        <v>36.363923599999993</v>
      </c>
      <c r="S439" s="179"/>
      <c r="T439" s="181">
        <f>SUM(T440:T472)</f>
        <v>6.3881999999999994</v>
      </c>
      <c r="AR439" s="182" t="s">
        <v>77</v>
      </c>
      <c r="AT439" s="183" t="s">
        <v>71</v>
      </c>
      <c r="AU439" s="183" t="s">
        <v>77</v>
      </c>
      <c r="AY439" s="182" t="s">
        <v>116</v>
      </c>
      <c r="BK439" s="184">
        <f>SUM(BK440:BK472)</f>
        <v>0</v>
      </c>
    </row>
    <row r="440" spans="1:65" s="2" customFormat="1" ht="21.75" customHeight="1">
      <c r="A440" s="34"/>
      <c r="B440" s="35"/>
      <c r="C440" s="187" t="s">
        <v>615</v>
      </c>
      <c r="D440" s="187" t="s">
        <v>118</v>
      </c>
      <c r="E440" s="188" t="s">
        <v>616</v>
      </c>
      <c r="F440" s="189" t="s">
        <v>617</v>
      </c>
      <c r="G440" s="190" t="s">
        <v>169</v>
      </c>
      <c r="H440" s="191">
        <v>20</v>
      </c>
      <c r="I440" s="192"/>
      <c r="J440" s="193">
        <f>ROUND(I440*H440,2)</f>
        <v>0</v>
      </c>
      <c r="K440" s="189" t="s">
        <v>122</v>
      </c>
      <c r="L440" s="39"/>
      <c r="M440" s="194" t="s">
        <v>19</v>
      </c>
      <c r="N440" s="195" t="s">
        <v>43</v>
      </c>
      <c r="O440" s="64"/>
      <c r="P440" s="196">
        <f>O440*H440</f>
        <v>0</v>
      </c>
      <c r="Q440" s="196">
        <v>0.15540000000000001</v>
      </c>
      <c r="R440" s="196">
        <f>Q440*H440</f>
        <v>3.1080000000000001</v>
      </c>
      <c r="S440" s="196">
        <v>0</v>
      </c>
      <c r="T440" s="197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198" t="s">
        <v>123</v>
      </c>
      <c r="AT440" s="198" t="s">
        <v>118</v>
      </c>
      <c r="AU440" s="198" t="s">
        <v>81</v>
      </c>
      <c r="AY440" s="17" t="s">
        <v>116</v>
      </c>
      <c r="BE440" s="199">
        <f>IF(N440="základní",J440,0)</f>
        <v>0</v>
      </c>
      <c r="BF440" s="199">
        <f>IF(N440="snížená",J440,0)</f>
        <v>0</v>
      </c>
      <c r="BG440" s="199">
        <f>IF(N440="zákl. přenesená",J440,0)</f>
        <v>0</v>
      </c>
      <c r="BH440" s="199">
        <f>IF(N440="sníž. přenesená",J440,0)</f>
        <v>0</v>
      </c>
      <c r="BI440" s="199">
        <f>IF(N440="nulová",J440,0)</f>
        <v>0</v>
      </c>
      <c r="BJ440" s="17" t="s">
        <v>77</v>
      </c>
      <c r="BK440" s="199">
        <f>ROUND(I440*H440,2)</f>
        <v>0</v>
      </c>
      <c r="BL440" s="17" t="s">
        <v>123</v>
      </c>
      <c r="BM440" s="198" t="s">
        <v>618</v>
      </c>
    </row>
    <row r="441" spans="1:65" s="2" customFormat="1" ht="16.5" customHeight="1">
      <c r="A441" s="34"/>
      <c r="B441" s="35"/>
      <c r="C441" s="236" t="s">
        <v>619</v>
      </c>
      <c r="D441" s="236" t="s">
        <v>291</v>
      </c>
      <c r="E441" s="237" t="s">
        <v>620</v>
      </c>
      <c r="F441" s="238" t="s">
        <v>621</v>
      </c>
      <c r="G441" s="239" t="s">
        <v>169</v>
      </c>
      <c r="H441" s="240">
        <v>20.2</v>
      </c>
      <c r="I441" s="241"/>
      <c r="J441" s="242">
        <f>ROUND(I441*H441,2)</f>
        <v>0</v>
      </c>
      <c r="K441" s="238" t="s">
        <v>122</v>
      </c>
      <c r="L441" s="243"/>
      <c r="M441" s="244" t="s">
        <v>19</v>
      </c>
      <c r="N441" s="245" t="s">
        <v>43</v>
      </c>
      <c r="O441" s="64"/>
      <c r="P441" s="196">
        <f>O441*H441</f>
        <v>0</v>
      </c>
      <c r="Q441" s="196">
        <v>8.1000000000000003E-2</v>
      </c>
      <c r="R441" s="196">
        <f>Q441*H441</f>
        <v>1.6362000000000001</v>
      </c>
      <c r="S441" s="196">
        <v>0</v>
      </c>
      <c r="T441" s="197">
        <f>S441*H441</f>
        <v>0</v>
      </c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R441" s="198" t="s">
        <v>166</v>
      </c>
      <c r="AT441" s="198" t="s">
        <v>291</v>
      </c>
      <c r="AU441" s="198" t="s">
        <v>81</v>
      </c>
      <c r="AY441" s="17" t="s">
        <v>116</v>
      </c>
      <c r="BE441" s="199">
        <f>IF(N441="základní",J441,0)</f>
        <v>0</v>
      </c>
      <c r="BF441" s="199">
        <f>IF(N441="snížená",J441,0)</f>
        <v>0</v>
      </c>
      <c r="BG441" s="199">
        <f>IF(N441="zákl. přenesená",J441,0)</f>
        <v>0</v>
      </c>
      <c r="BH441" s="199">
        <f>IF(N441="sníž. přenesená",J441,0)</f>
        <v>0</v>
      </c>
      <c r="BI441" s="199">
        <f>IF(N441="nulová",J441,0)</f>
        <v>0</v>
      </c>
      <c r="BJ441" s="17" t="s">
        <v>77</v>
      </c>
      <c r="BK441" s="199">
        <f>ROUND(I441*H441,2)</f>
        <v>0</v>
      </c>
      <c r="BL441" s="17" t="s">
        <v>123</v>
      </c>
      <c r="BM441" s="198" t="s">
        <v>622</v>
      </c>
    </row>
    <row r="442" spans="1:65" s="14" customFormat="1" ht="11.25">
      <c r="B442" s="211"/>
      <c r="C442" s="212"/>
      <c r="D442" s="202" t="s">
        <v>125</v>
      </c>
      <c r="E442" s="212"/>
      <c r="F442" s="214" t="s">
        <v>623</v>
      </c>
      <c r="G442" s="212"/>
      <c r="H442" s="215">
        <v>20.2</v>
      </c>
      <c r="I442" s="216"/>
      <c r="J442" s="212"/>
      <c r="K442" s="212"/>
      <c r="L442" s="217"/>
      <c r="M442" s="218"/>
      <c r="N442" s="219"/>
      <c r="O442" s="219"/>
      <c r="P442" s="219"/>
      <c r="Q442" s="219"/>
      <c r="R442" s="219"/>
      <c r="S442" s="219"/>
      <c r="T442" s="220"/>
      <c r="AT442" s="221" t="s">
        <v>125</v>
      </c>
      <c r="AU442" s="221" t="s">
        <v>81</v>
      </c>
      <c r="AV442" s="14" t="s">
        <v>81</v>
      </c>
      <c r="AW442" s="14" t="s">
        <v>4</v>
      </c>
      <c r="AX442" s="14" t="s">
        <v>77</v>
      </c>
      <c r="AY442" s="221" t="s">
        <v>116</v>
      </c>
    </row>
    <row r="443" spans="1:65" s="2" customFormat="1" ht="21.75" customHeight="1">
      <c r="A443" s="34"/>
      <c r="B443" s="35"/>
      <c r="C443" s="187" t="s">
        <v>624</v>
      </c>
      <c r="D443" s="187" t="s">
        <v>118</v>
      </c>
      <c r="E443" s="188" t="s">
        <v>625</v>
      </c>
      <c r="F443" s="189" t="s">
        <v>626</v>
      </c>
      <c r="G443" s="190" t="s">
        <v>169</v>
      </c>
      <c r="H443" s="191">
        <v>1407.6</v>
      </c>
      <c r="I443" s="192"/>
      <c r="J443" s="193">
        <f>ROUND(I443*H443,2)</f>
        <v>0</v>
      </c>
      <c r="K443" s="189" t="s">
        <v>122</v>
      </c>
      <c r="L443" s="39"/>
      <c r="M443" s="194" t="s">
        <v>19</v>
      </c>
      <c r="N443" s="195" t="s">
        <v>43</v>
      </c>
      <c r="O443" s="64"/>
      <c r="P443" s="196">
        <f>O443*H443</f>
        <v>0</v>
      </c>
      <c r="Q443" s="196">
        <v>6.0999999999999997E-4</v>
      </c>
      <c r="R443" s="196">
        <f>Q443*H443</f>
        <v>0.85863599999999995</v>
      </c>
      <c r="S443" s="196">
        <v>0</v>
      </c>
      <c r="T443" s="197">
        <f>S443*H443</f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198" t="s">
        <v>123</v>
      </c>
      <c r="AT443" s="198" t="s">
        <v>118</v>
      </c>
      <c r="AU443" s="198" t="s">
        <v>81</v>
      </c>
      <c r="AY443" s="17" t="s">
        <v>116</v>
      </c>
      <c r="BE443" s="199">
        <f>IF(N443="základní",J443,0)</f>
        <v>0</v>
      </c>
      <c r="BF443" s="199">
        <f>IF(N443="snížená",J443,0)</f>
        <v>0</v>
      </c>
      <c r="BG443" s="199">
        <f>IF(N443="zákl. přenesená",J443,0)</f>
        <v>0</v>
      </c>
      <c r="BH443" s="199">
        <f>IF(N443="sníž. přenesená",J443,0)</f>
        <v>0</v>
      </c>
      <c r="BI443" s="199">
        <f>IF(N443="nulová",J443,0)</f>
        <v>0</v>
      </c>
      <c r="BJ443" s="17" t="s">
        <v>77</v>
      </c>
      <c r="BK443" s="199">
        <f>ROUND(I443*H443,2)</f>
        <v>0</v>
      </c>
      <c r="BL443" s="17" t="s">
        <v>123</v>
      </c>
      <c r="BM443" s="198" t="s">
        <v>627</v>
      </c>
    </row>
    <row r="444" spans="1:65" s="13" customFormat="1" ht="11.25">
      <c r="B444" s="200"/>
      <c r="C444" s="201"/>
      <c r="D444" s="202" t="s">
        <v>125</v>
      </c>
      <c r="E444" s="203" t="s">
        <v>19</v>
      </c>
      <c r="F444" s="204" t="s">
        <v>131</v>
      </c>
      <c r="G444" s="201"/>
      <c r="H444" s="203" t="s">
        <v>19</v>
      </c>
      <c r="I444" s="205"/>
      <c r="J444" s="201"/>
      <c r="K444" s="201"/>
      <c r="L444" s="206"/>
      <c r="M444" s="207"/>
      <c r="N444" s="208"/>
      <c r="O444" s="208"/>
      <c r="P444" s="208"/>
      <c r="Q444" s="208"/>
      <c r="R444" s="208"/>
      <c r="S444" s="208"/>
      <c r="T444" s="209"/>
      <c r="AT444" s="210" t="s">
        <v>125</v>
      </c>
      <c r="AU444" s="210" t="s">
        <v>81</v>
      </c>
      <c r="AV444" s="13" t="s">
        <v>77</v>
      </c>
      <c r="AW444" s="13" t="s">
        <v>33</v>
      </c>
      <c r="AX444" s="13" t="s">
        <v>72</v>
      </c>
      <c r="AY444" s="210" t="s">
        <v>116</v>
      </c>
    </row>
    <row r="445" spans="1:65" s="13" customFormat="1" ht="11.25">
      <c r="B445" s="200"/>
      <c r="C445" s="201"/>
      <c r="D445" s="202" t="s">
        <v>125</v>
      </c>
      <c r="E445" s="203" t="s">
        <v>19</v>
      </c>
      <c r="F445" s="204" t="s">
        <v>628</v>
      </c>
      <c r="G445" s="201"/>
      <c r="H445" s="203" t="s">
        <v>19</v>
      </c>
      <c r="I445" s="205"/>
      <c r="J445" s="201"/>
      <c r="K445" s="201"/>
      <c r="L445" s="206"/>
      <c r="M445" s="207"/>
      <c r="N445" s="208"/>
      <c r="O445" s="208"/>
      <c r="P445" s="208"/>
      <c r="Q445" s="208"/>
      <c r="R445" s="208"/>
      <c r="S445" s="208"/>
      <c r="T445" s="209"/>
      <c r="AT445" s="210" t="s">
        <v>125</v>
      </c>
      <c r="AU445" s="210" t="s">
        <v>81</v>
      </c>
      <c r="AV445" s="13" t="s">
        <v>77</v>
      </c>
      <c r="AW445" s="13" t="s">
        <v>33</v>
      </c>
      <c r="AX445" s="13" t="s">
        <v>72</v>
      </c>
      <c r="AY445" s="210" t="s">
        <v>116</v>
      </c>
    </row>
    <row r="446" spans="1:65" s="14" customFormat="1" ht="11.25">
      <c r="B446" s="211"/>
      <c r="C446" s="212"/>
      <c r="D446" s="202" t="s">
        <v>125</v>
      </c>
      <c r="E446" s="213" t="s">
        <v>19</v>
      </c>
      <c r="F446" s="214" t="s">
        <v>629</v>
      </c>
      <c r="G446" s="212"/>
      <c r="H446" s="215">
        <v>1407.6</v>
      </c>
      <c r="I446" s="216"/>
      <c r="J446" s="212"/>
      <c r="K446" s="212"/>
      <c r="L446" s="217"/>
      <c r="M446" s="218"/>
      <c r="N446" s="219"/>
      <c r="O446" s="219"/>
      <c r="P446" s="219"/>
      <c r="Q446" s="219"/>
      <c r="R446" s="219"/>
      <c r="S446" s="219"/>
      <c r="T446" s="220"/>
      <c r="AT446" s="221" t="s">
        <v>125</v>
      </c>
      <c r="AU446" s="221" t="s">
        <v>81</v>
      </c>
      <c r="AV446" s="14" t="s">
        <v>81</v>
      </c>
      <c r="AW446" s="14" t="s">
        <v>33</v>
      </c>
      <c r="AX446" s="14" t="s">
        <v>77</v>
      </c>
      <c r="AY446" s="221" t="s">
        <v>116</v>
      </c>
    </row>
    <row r="447" spans="1:65" s="2" customFormat="1" ht="16.5" customHeight="1">
      <c r="A447" s="34"/>
      <c r="B447" s="35"/>
      <c r="C447" s="187" t="s">
        <v>630</v>
      </c>
      <c r="D447" s="187" t="s">
        <v>118</v>
      </c>
      <c r="E447" s="188" t="s">
        <v>631</v>
      </c>
      <c r="F447" s="189" t="s">
        <v>632</v>
      </c>
      <c r="G447" s="190" t="s">
        <v>169</v>
      </c>
      <c r="H447" s="191">
        <v>1407.6</v>
      </c>
      <c r="I447" s="192"/>
      <c r="J447" s="193">
        <f>ROUND(I447*H447,2)</f>
        <v>0</v>
      </c>
      <c r="K447" s="189" t="s">
        <v>122</v>
      </c>
      <c r="L447" s="39"/>
      <c r="M447" s="194" t="s">
        <v>19</v>
      </c>
      <c r="N447" s="195" t="s">
        <v>43</v>
      </c>
      <c r="O447" s="64"/>
      <c r="P447" s="196">
        <f>O447*H447</f>
        <v>0</v>
      </c>
      <c r="Q447" s="196">
        <v>0</v>
      </c>
      <c r="R447" s="196">
        <f>Q447*H447</f>
        <v>0</v>
      </c>
      <c r="S447" s="196">
        <v>0</v>
      </c>
      <c r="T447" s="197">
        <f>S447*H447</f>
        <v>0</v>
      </c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R447" s="198" t="s">
        <v>123</v>
      </c>
      <c r="AT447" s="198" t="s">
        <v>118</v>
      </c>
      <c r="AU447" s="198" t="s">
        <v>81</v>
      </c>
      <c r="AY447" s="17" t="s">
        <v>116</v>
      </c>
      <c r="BE447" s="199">
        <f>IF(N447="základní",J447,0)</f>
        <v>0</v>
      </c>
      <c r="BF447" s="199">
        <f>IF(N447="snížená",J447,0)</f>
        <v>0</v>
      </c>
      <c r="BG447" s="199">
        <f>IF(N447="zákl. přenesená",J447,0)</f>
        <v>0</v>
      </c>
      <c r="BH447" s="199">
        <f>IF(N447="sníž. přenesená",J447,0)</f>
        <v>0</v>
      </c>
      <c r="BI447" s="199">
        <f>IF(N447="nulová",J447,0)</f>
        <v>0</v>
      </c>
      <c r="BJ447" s="17" t="s">
        <v>77</v>
      </c>
      <c r="BK447" s="199">
        <f>ROUND(I447*H447,2)</f>
        <v>0</v>
      </c>
      <c r="BL447" s="17" t="s">
        <v>123</v>
      </c>
      <c r="BM447" s="198" t="s">
        <v>633</v>
      </c>
    </row>
    <row r="448" spans="1:65" s="13" customFormat="1" ht="11.25">
      <c r="B448" s="200"/>
      <c r="C448" s="201"/>
      <c r="D448" s="202" t="s">
        <v>125</v>
      </c>
      <c r="E448" s="203" t="s">
        <v>19</v>
      </c>
      <c r="F448" s="204" t="s">
        <v>131</v>
      </c>
      <c r="G448" s="201"/>
      <c r="H448" s="203" t="s">
        <v>19</v>
      </c>
      <c r="I448" s="205"/>
      <c r="J448" s="201"/>
      <c r="K448" s="201"/>
      <c r="L448" s="206"/>
      <c r="M448" s="207"/>
      <c r="N448" s="208"/>
      <c r="O448" s="208"/>
      <c r="P448" s="208"/>
      <c r="Q448" s="208"/>
      <c r="R448" s="208"/>
      <c r="S448" s="208"/>
      <c r="T448" s="209"/>
      <c r="AT448" s="210" t="s">
        <v>125</v>
      </c>
      <c r="AU448" s="210" t="s">
        <v>81</v>
      </c>
      <c r="AV448" s="13" t="s">
        <v>77</v>
      </c>
      <c r="AW448" s="13" t="s">
        <v>33</v>
      </c>
      <c r="AX448" s="13" t="s">
        <v>72</v>
      </c>
      <c r="AY448" s="210" t="s">
        <v>116</v>
      </c>
    </row>
    <row r="449" spans="1:65" s="14" customFormat="1" ht="11.25">
      <c r="B449" s="211"/>
      <c r="C449" s="212"/>
      <c r="D449" s="202" t="s">
        <v>125</v>
      </c>
      <c r="E449" s="213" t="s">
        <v>19</v>
      </c>
      <c r="F449" s="214" t="s">
        <v>629</v>
      </c>
      <c r="G449" s="212"/>
      <c r="H449" s="215">
        <v>1407.6</v>
      </c>
      <c r="I449" s="216"/>
      <c r="J449" s="212"/>
      <c r="K449" s="212"/>
      <c r="L449" s="217"/>
      <c r="M449" s="218"/>
      <c r="N449" s="219"/>
      <c r="O449" s="219"/>
      <c r="P449" s="219"/>
      <c r="Q449" s="219"/>
      <c r="R449" s="219"/>
      <c r="S449" s="219"/>
      <c r="T449" s="220"/>
      <c r="AT449" s="221" t="s">
        <v>125</v>
      </c>
      <c r="AU449" s="221" t="s">
        <v>81</v>
      </c>
      <c r="AV449" s="14" t="s">
        <v>81</v>
      </c>
      <c r="AW449" s="14" t="s">
        <v>33</v>
      </c>
      <c r="AX449" s="14" t="s">
        <v>77</v>
      </c>
      <c r="AY449" s="221" t="s">
        <v>116</v>
      </c>
    </row>
    <row r="450" spans="1:65" s="2" customFormat="1" ht="21.75" customHeight="1">
      <c r="A450" s="34"/>
      <c r="B450" s="35"/>
      <c r="C450" s="187" t="s">
        <v>634</v>
      </c>
      <c r="D450" s="187" t="s">
        <v>118</v>
      </c>
      <c r="E450" s="188" t="s">
        <v>635</v>
      </c>
      <c r="F450" s="189" t="s">
        <v>636</v>
      </c>
      <c r="G450" s="190" t="s">
        <v>169</v>
      </c>
      <c r="H450" s="191">
        <v>94.1</v>
      </c>
      <c r="I450" s="192"/>
      <c r="J450" s="193">
        <f>ROUND(I450*H450,2)</f>
        <v>0</v>
      </c>
      <c r="K450" s="189" t="s">
        <v>122</v>
      </c>
      <c r="L450" s="39"/>
      <c r="M450" s="194" t="s">
        <v>19</v>
      </c>
      <c r="N450" s="195" t="s">
        <v>43</v>
      </c>
      <c r="O450" s="64"/>
      <c r="P450" s="196">
        <f>O450*H450</f>
        <v>0</v>
      </c>
      <c r="Q450" s="196">
        <v>0.16370999999999999</v>
      </c>
      <c r="R450" s="196">
        <f>Q450*H450</f>
        <v>15.405110999999998</v>
      </c>
      <c r="S450" s="196">
        <v>0</v>
      </c>
      <c r="T450" s="197">
        <f>S450*H450</f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198" t="s">
        <v>123</v>
      </c>
      <c r="AT450" s="198" t="s">
        <v>118</v>
      </c>
      <c r="AU450" s="198" t="s">
        <v>81</v>
      </c>
      <c r="AY450" s="17" t="s">
        <v>116</v>
      </c>
      <c r="BE450" s="199">
        <f>IF(N450="základní",J450,0)</f>
        <v>0</v>
      </c>
      <c r="BF450" s="199">
        <f>IF(N450="snížená",J450,0)</f>
        <v>0</v>
      </c>
      <c r="BG450" s="199">
        <f>IF(N450="zákl. přenesená",J450,0)</f>
        <v>0</v>
      </c>
      <c r="BH450" s="199">
        <f>IF(N450="sníž. přenesená",J450,0)</f>
        <v>0</v>
      </c>
      <c r="BI450" s="199">
        <f>IF(N450="nulová",J450,0)</f>
        <v>0</v>
      </c>
      <c r="BJ450" s="17" t="s">
        <v>77</v>
      </c>
      <c r="BK450" s="199">
        <f>ROUND(I450*H450,2)</f>
        <v>0</v>
      </c>
      <c r="BL450" s="17" t="s">
        <v>123</v>
      </c>
      <c r="BM450" s="198" t="s">
        <v>637</v>
      </c>
    </row>
    <row r="451" spans="1:65" s="13" customFormat="1" ht="11.25">
      <c r="B451" s="200"/>
      <c r="C451" s="201"/>
      <c r="D451" s="202" t="s">
        <v>125</v>
      </c>
      <c r="E451" s="203" t="s">
        <v>19</v>
      </c>
      <c r="F451" s="204" t="s">
        <v>638</v>
      </c>
      <c r="G451" s="201"/>
      <c r="H451" s="203" t="s">
        <v>19</v>
      </c>
      <c r="I451" s="205"/>
      <c r="J451" s="201"/>
      <c r="K451" s="201"/>
      <c r="L451" s="206"/>
      <c r="M451" s="207"/>
      <c r="N451" s="208"/>
      <c r="O451" s="208"/>
      <c r="P451" s="208"/>
      <c r="Q451" s="208"/>
      <c r="R451" s="208"/>
      <c r="S451" s="208"/>
      <c r="T451" s="209"/>
      <c r="AT451" s="210" t="s">
        <v>125</v>
      </c>
      <c r="AU451" s="210" t="s">
        <v>81</v>
      </c>
      <c r="AV451" s="13" t="s">
        <v>77</v>
      </c>
      <c r="AW451" s="13" t="s">
        <v>33</v>
      </c>
      <c r="AX451" s="13" t="s">
        <v>72</v>
      </c>
      <c r="AY451" s="210" t="s">
        <v>116</v>
      </c>
    </row>
    <row r="452" spans="1:65" s="14" customFormat="1" ht="11.25">
      <c r="B452" s="211"/>
      <c r="C452" s="212"/>
      <c r="D452" s="202" t="s">
        <v>125</v>
      </c>
      <c r="E452" s="213" t="s">
        <v>19</v>
      </c>
      <c r="F452" s="214" t="s">
        <v>639</v>
      </c>
      <c r="G452" s="212"/>
      <c r="H452" s="215">
        <v>94.1</v>
      </c>
      <c r="I452" s="216"/>
      <c r="J452" s="212"/>
      <c r="K452" s="212"/>
      <c r="L452" s="217"/>
      <c r="M452" s="218"/>
      <c r="N452" s="219"/>
      <c r="O452" s="219"/>
      <c r="P452" s="219"/>
      <c r="Q452" s="219"/>
      <c r="R452" s="219"/>
      <c r="S452" s="219"/>
      <c r="T452" s="220"/>
      <c r="AT452" s="221" t="s">
        <v>125</v>
      </c>
      <c r="AU452" s="221" t="s">
        <v>81</v>
      </c>
      <c r="AV452" s="14" t="s">
        <v>81</v>
      </c>
      <c r="AW452" s="14" t="s">
        <v>33</v>
      </c>
      <c r="AX452" s="14" t="s">
        <v>77</v>
      </c>
      <c r="AY452" s="221" t="s">
        <v>116</v>
      </c>
    </row>
    <row r="453" spans="1:65" s="2" customFormat="1" ht="21.75" customHeight="1">
      <c r="A453" s="34"/>
      <c r="B453" s="35"/>
      <c r="C453" s="187" t="s">
        <v>640</v>
      </c>
      <c r="D453" s="187" t="s">
        <v>118</v>
      </c>
      <c r="E453" s="188" t="s">
        <v>641</v>
      </c>
      <c r="F453" s="189" t="s">
        <v>642</v>
      </c>
      <c r="G453" s="190" t="s">
        <v>121</v>
      </c>
      <c r="H453" s="191">
        <v>28.36</v>
      </c>
      <c r="I453" s="192"/>
      <c r="J453" s="193">
        <f>ROUND(I453*H453,2)</f>
        <v>0</v>
      </c>
      <c r="K453" s="189" t="s">
        <v>122</v>
      </c>
      <c r="L453" s="39"/>
      <c r="M453" s="194" t="s">
        <v>19</v>
      </c>
      <c r="N453" s="195" t="s">
        <v>43</v>
      </c>
      <c r="O453" s="64"/>
      <c r="P453" s="196">
        <f>O453*H453</f>
        <v>0</v>
      </c>
      <c r="Q453" s="196">
        <v>2.681E-2</v>
      </c>
      <c r="R453" s="196">
        <f>Q453*H453</f>
        <v>0.7603316</v>
      </c>
      <c r="S453" s="196">
        <v>0</v>
      </c>
      <c r="T453" s="197">
        <f>S453*H453</f>
        <v>0</v>
      </c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R453" s="198" t="s">
        <v>123</v>
      </c>
      <c r="AT453" s="198" t="s">
        <v>118</v>
      </c>
      <c r="AU453" s="198" t="s">
        <v>81</v>
      </c>
      <c r="AY453" s="17" t="s">
        <v>116</v>
      </c>
      <c r="BE453" s="199">
        <f>IF(N453="základní",J453,0)</f>
        <v>0</v>
      </c>
      <c r="BF453" s="199">
        <f>IF(N453="snížená",J453,0)</f>
        <v>0</v>
      </c>
      <c r="BG453" s="199">
        <f>IF(N453="zákl. přenesená",J453,0)</f>
        <v>0</v>
      </c>
      <c r="BH453" s="199">
        <f>IF(N453="sníž. přenesená",J453,0)</f>
        <v>0</v>
      </c>
      <c r="BI453" s="199">
        <f>IF(N453="nulová",J453,0)</f>
        <v>0</v>
      </c>
      <c r="BJ453" s="17" t="s">
        <v>77</v>
      </c>
      <c r="BK453" s="199">
        <f>ROUND(I453*H453,2)</f>
        <v>0</v>
      </c>
      <c r="BL453" s="17" t="s">
        <v>123</v>
      </c>
      <c r="BM453" s="198" t="s">
        <v>643</v>
      </c>
    </row>
    <row r="454" spans="1:65" s="14" customFormat="1" ht="11.25">
      <c r="B454" s="211"/>
      <c r="C454" s="212"/>
      <c r="D454" s="202" t="s">
        <v>125</v>
      </c>
      <c r="E454" s="213" t="s">
        <v>19</v>
      </c>
      <c r="F454" s="214" t="s">
        <v>644</v>
      </c>
      <c r="G454" s="212"/>
      <c r="H454" s="215">
        <v>28.36</v>
      </c>
      <c r="I454" s="216"/>
      <c r="J454" s="212"/>
      <c r="K454" s="212"/>
      <c r="L454" s="217"/>
      <c r="M454" s="218"/>
      <c r="N454" s="219"/>
      <c r="O454" s="219"/>
      <c r="P454" s="219"/>
      <c r="Q454" s="219"/>
      <c r="R454" s="219"/>
      <c r="S454" s="219"/>
      <c r="T454" s="220"/>
      <c r="AT454" s="221" t="s">
        <v>125</v>
      </c>
      <c r="AU454" s="221" t="s">
        <v>81</v>
      </c>
      <c r="AV454" s="14" t="s">
        <v>81</v>
      </c>
      <c r="AW454" s="14" t="s">
        <v>33</v>
      </c>
      <c r="AX454" s="14" t="s">
        <v>77</v>
      </c>
      <c r="AY454" s="221" t="s">
        <v>116</v>
      </c>
    </row>
    <row r="455" spans="1:65" s="2" customFormat="1" ht="16.5" customHeight="1">
      <c r="A455" s="34"/>
      <c r="B455" s="35"/>
      <c r="C455" s="236" t="s">
        <v>645</v>
      </c>
      <c r="D455" s="236" t="s">
        <v>291</v>
      </c>
      <c r="E455" s="237" t="s">
        <v>646</v>
      </c>
      <c r="F455" s="238" t="s">
        <v>647</v>
      </c>
      <c r="G455" s="239" t="s">
        <v>169</v>
      </c>
      <c r="H455" s="240">
        <v>95.040999999999997</v>
      </c>
      <c r="I455" s="241"/>
      <c r="J455" s="242">
        <f>ROUND(I455*H455,2)</f>
        <v>0</v>
      </c>
      <c r="K455" s="238" t="s">
        <v>122</v>
      </c>
      <c r="L455" s="243"/>
      <c r="M455" s="244" t="s">
        <v>19</v>
      </c>
      <c r="N455" s="245" t="s">
        <v>43</v>
      </c>
      <c r="O455" s="64"/>
      <c r="P455" s="196">
        <f>O455*H455</f>
        <v>0</v>
      </c>
      <c r="Q455" s="196">
        <v>0.13400000000000001</v>
      </c>
      <c r="R455" s="196">
        <f>Q455*H455</f>
        <v>12.735494000000001</v>
      </c>
      <c r="S455" s="196">
        <v>0</v>
      </c>
      <c r="T455" s="197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198" t="s">
        <v>166</v>
      </c>
      <c r="AT455" s="198" t="s">
        <v>291</v>
      </c>
      <c r="AU455" s="198" t="s">
        <v>81</v>
      </c>
      <c r="AY455" s="17" t="s">
        <v>116</v>
      </c>
      <c r="BE455" s="199">
        <f>IF(N455="základní",J455,0)</f>
        <v>0</v>
      </c>
      <c r="BF455" s="199">
        <f>IF(N455="snížená",J455,0)</f>
        <v>0</v>
      </c>
      <c r="BG455" s="199">
        <f>IF(N455="zákl. přenesená",J455,0)</f>
        <v>0</v>
      </c>
      <c r="BH455" s="199">
        <f>IF(N455="sníž. přenesená",J455,0)</f>
        <v>0</v>
      </c>
      <c r="BI455" s="199">
        <f>IF(N455="nulová",J455,0)</f>
        <v>0</v>
      </c>
      <c r="BJ455" s="17" t="s">
        <v>77</v>
      </c>
      <c r="BK455" s="199">
        <f>ROUND(I455*H455,2)</f>
        <v>0</v>
      </c>
      <c r="BL455" s="17" t="s">
        <v>123</v>
      </c>
      <c r="BM455" s="198" t="s">
        <v>648</v>
      </c>
    </row>
    <row r="456" spans="1:65" s="13" customFormat="1" ht="11.25">
      <c r="B456" s="200"/>
      <c r="C456" s="201"/>
      <c r="D456" s="202" t="s">
        <v>125</v>
      </c>
      <c r="E456" s="203" t="s">
        <v>19</v>
      </c>
      <c r="F456" s="204" t="s">
        <v>638</v>
      </c>
      <c r="G456" s="201"/>
      <c r="H456" s="203" t="s">
        <v>19</v>
      </c>
      <c r="I456" s="205"/>
      <c r="J456" s="201"/>
      <c r="K456" s="201"/>
      <c r="L456" s="206"/>
      <c r="M456" s="207"/>
      <c r="N456" s="208"/>
      <c r="O456" s="208"/>
      <c r="P456" s="208"/>
      <c r="Q456" s="208"/>
      <c r="R456" s="208"/>
      <c r="S456" s="208"/>
      <c r="T456" s="209"/>
      <c r="AT456" s="210" t="s">
        <v>125</v>
      </c>
      <c r="AU456" s="210" t="s">
        <v>81</v>
      </c>
      <c r="AV456" s="13" t="s">
        <v>77</v>
      </c>
      <c r="AW456" s="13" t="s">
        <v>33</v>
      </c>
      <c r="AX456" s="13" t="s">
        <v>72</v>
      </c>
      <c r="AY456" s="210" t="s">
        <v>116</v>
      </c>
    </row>
    <row r="457" spans="1:65" s="14" customFormat="1" ht="11.25">
      <c r="B457" s="211"/>
      <c r="C457" s="212"/>
      <c r="D457" s="202" t="s">
        <v>125</v>
      </c>
      <c r="E457" s="213" t="s">
        <v>19</v>
      </c>
      <c r="F457" s="214" t="s">
        <v>639</v>
      </c>
      <c r="G457" s="212"/>
      <c r="H457" s="215">
        <v>94.1</v>
      </c>
      <c r="I457" s="216"/>
      <c r="J457" s="212"/>
      <c r="K457" s="212"/>
      <c r="L457" s="217"/>
      <c r="M457" s="218"/>
      <c r="N457" s="219"/>
      <c r="O457" s="219"/>
      <c r="P457" s="219"/>
      <c r="Q457" s="219"/>
      <c r="R457" s="219"/>
      <c r="S457" s="219"/>
      <c r="T457" s="220"/>
      <c r="AT457" s="221" t="s">
        <v>125</v>
      </c>
      <c r="AU457" s="221" t="s">
        <v>81</v>
      </c>
      <c r="AV457" s="14" t="s">
        <v>81</v>
      </c>
      <c r="AW457" s="14" t="s">
        <v>33</v>
      </c>
      <c r="AX457" s="14" t="s">
        <v>77</v>
      </c>
      <c r="AY457" s="221" t="s">
        <v>116</v>
      </c>
    </row>
    <row r="458" spans="1:65" s="14" customFormat="1" ht="11.25">
      <c r="B458" s="211"/>
      <c r="C458" s="212"/>
      <c r="D458" s="202" t="s">
        <v>125</v>
      </c>
      <c r="E458" s="212"/>
      <c r="F458" s="214" t="s">
        <v>649</v>
      </c>
      <c r="G458" s="212"/>
      <c r="H458" s="215">
        <v>95.040999999999997</v>
      </c>
      <c r="I458" s="216"/>
      <c r="J458" s="212"/>
      <c r="K458" s="212"/>
      <c r="L458" s="217"/>
      <c r="M458" s="218"/>
      <c r="N458" s="219"/>
      <c r="O458" s="219"/>
      <c r="P458" s="219"/>
      <c r="Q458" s="219"/>
      <c r="R458" s="219"/>
      <c r="S458" s="219"/>
      <c r="T458" s="220"/>
      <c r="AT458" s="221" t="s">
        <v>125</v>
      </c>
      <c r="AU458" s="221" t="s">
        <v>81</v>
      </c>
      <c r="AV458" s="14" t="s">
        <v>81</v>
      </c>
      <c r="AW458" s="14" t="s">
        <v>4</v>
      </c>
      <c r="AX458" s="14" t="s">
        <v>77</v>
      </c>
      <c r="AY458" s="221" t="s">
        <v>116</v>
      </c>
    </row>
    <row r="459" spans="1:65" s="2" customFormat="1" ht="16.5" customHeight="1">
      <c r="A459" s="34"/>
      <c r="B459" s="35"/>
      <c r="C459" s="187" t="s">
        <v>650</v>
      </c>
      <c r="D459" s="187" t="s">
        <v>118</v>
      </c>
      <c r="E459" s="188" t="s">
        <v>651</v>
      </c>
      <c r="F459" s="189" t="s">
        <v>652</v>
      </c>
      <c r="G459" s="190" t="s">
        <v>169</v>
      </c>
      <c r="H459" s="191">
        <v>5.5</v>
      </c>
      <c r="I459" s="192"/>
      <c r="J459" s="193">
        <f>ROUND(I459*H459,2)</f>
        <v>0</v>
      </c>
      <c r="K459" s="189" t="s">
        <v>122</v>
      </c>
      <c r="L459" s="39"/>
      <c r="M459" s="194" t="s">
        <v>19</v>
      </c>
      <c r="N459" s="195" t="s">
        <v>43</v>
      </c>
      <c r="O459" s="64"/>
      <c r="P459" s="196">
        <f>O459*H459</f>
        <v>0</v>
      </c>
      <c r="Q459" s="196">
        <v>0.29221000000000003</v>
      </c>
      <c r="R459" s="196">
        <f>Q459*H459</f>
        <v>1.6071550000000001</v>
      </c>
      <c r="S459" s="196">
        <v>0</v>
      </c>
      <c r="T459" s="197">
        <f>S459*H459</f>
        <v>0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198" t="s">
        <v>123</v>
      </c>
      <c r="AT459" s="198" t="s">
        <v>118</v>
      </c>
      <c r="AU459" s="198" t="s">
        <v>81</v>
      </c>
      <c r="AY459" s="17" t="s">
        <v>116</v>
      </c>
      <c r="BE459" s="199">
        <f>IF(N459="základní",J459,0)</f>
        <v>0</v>
      </c>
      <c r="BF459" s="199">
        <f>IF(N459="snížená",J459,0)</f>
        <v>0</v>
      </c>
      <c r="BG459" s="199">
        <f>IF(N459="zákl. přenesená",J459,0)</f>
        <v>0</v>
      </c>
      <c r="BH459" s="199">
        <f>IF(N459="sníž. přenesená",J459,0)</f>
        <v>0</v>
      </c>
      <c r="BI459" s="199">
        <f>IF(N459="nulová",J459,0)</f>
        <v>0</v>
      </c>
      <c r="BJ459" s="17" t="s">
        <v>77</v>
      </c>
      <c r="BK459" s="199">
        <f>ROUND(I459*H459,2)</f>
        <v>0</v>
      </c>
      <c r="BL459" s="17" t="s">
        <v>123</v>
      </c>
      <c r="BM459" s="198" t="s">
        <v>653</v>
      </c>
    </row>
    <row r="460" spans="1:65" s="2" customFormat="1" ht="19.5">
      <c r="A460" s="34"/>
      <c r="B460" s="35"/>
      <c r="C460" s="36"/>
      <c r="D460" s="202" t="s">
        <v>189</v>
      </c>
      <c r="E460" s="36"/>
      <c r="F460" s="233" t="s">
        <v>654</v>
      </c>
      <c r="G460" s="36"/>
      <c r="H460" s="36"/>
      <c r="I460" s="108"/>
      <c r="J460" s="36"/>
      <c r="K460" s="36"/>
      <c r="L460" s="39"/>
      <c r="M460" s="234"/>
      <c r="N460" s="235"/>
      <c r="O460" s="64"/>
      <c r="P460" s="64"/>
      <c r="Q460" s="64"/>
      <c r="R460" s="64"/>
      <c r="S460" s="64"/>
      <c r="T460" s="65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T460" s="17" t="s">
        <v>189</v>
      </c>
      <c r="AU460" s="17" t="s">
        <v>81</v>
      </c>
    </row>
    <row r="461" spans="1:65" s="2" customFormat="1" ht="16.5" customHeight="1">
      <c r="A461" s="34"/>
      <c r="B461" s="35"/>
      <c r="C461" s="236" t="s">
        <v>655</v>
      </c>
      <c r="D461" s="236" t="s">
        <v>291</v>
      </c>
      <c r="E461" s="237" t="s">
        <v>656</v>
      </c>
      <c r="F461" s="238" t="s">
        <v>657</v>
      </c>
      <c r="G461" s="239" t="s">
        <v>169</v>
      </c>
      <c r="H461" s="240">
        <v>5.5</v>
      </c>
      <c r="I461" s="241"/>
      <c r="J461" s="242">
        <f>ROUND(I461*H461,2)</f>
        <v>0</v>
      </c>
      <c r="K461" s="238" t="s">
        <v>122</v>
      </c>
      <c r="L461" s="243"/>
      <c r="M461" s="244" t="s">
        <v>19</v>
      </c>
      <c r="N461" s="245" t="s">
        <v>43</v>
      </c>
      <c r="O461" s="64"/>
      <c r="P461" s="196">
        <f>O461*H461</f>
        <v>0</v>
      </c>
      <c r="Q461" s="196">
        <v>1.5599999999999999E-2</v>
      </c>
      <c r="R461" s="196">
        <f>Q461*H461</f>
        <v>8.5800000000000001E-2</v>
      </c>
      <c r="S461" s="196">
        <v>0</v>
      </c>
      <c r="T461" s="197">
        <f>S461*H461</f>
        <v>0</v>
      </c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R461" s="198" t="s">
        <v>166</v>
      </c>
      <c r="AT461" s="198" t="s">
        <v>291</v>
      </c>
      <c r="AU461" s="198" t="s">
        <v>81</v>
      </c>
      <c r="AY461" s="17" t="s">
        <v>116</v>
      </c>
      <c r="BE461" s="199">
        <f>IF(N461="základní",J461,0)</f>
        <v>0</v>
      </c>
      <c r="BF461" s="199">
        <f>IF(N461="snížená",J461,0)</f>
        <v>0</v>
      </c>
      <c r="BG461" s="199">
        <f>IF(N461="zákl. přenesená",J461,0)</f>
        <v>0</v>
      </c>
      <c r="BH461" s="199">
        <f>IF(N461="sníž. přenesená",J461,0)</f>
        <v>0</v>
      </c>
      <c r="BI461" s="199">
        <f>IF(N461="nulová",J461,0)</f>
        <v>0</v>
      </c>
      <c r="BJ461" s="17" t="s">
        <v>77</v>
      </c>
      <c r="BK461" s="199">
        <f>ROUND(I461*H461,2)</f>
        <v>0</v>
      </c>
      <c r="BL461" s="17" t="s">
        <v>123</v>
      </c>
      <c r="BM461" s="198" t="s">
        <v>658</v>
      </c>
    </row>
    <row r="462" spans="1:65" s="2" customFormat="1" ht="16.5" customHeight="1">
      <c r="A462" s="34"/>
      <c r="B462" s="35"/>
      <c r="C462" s="236" t="s">
        <v>659</v>
      </c>
      <c r="D462" s="236" t="s">
        <v>291</v>
      </c>
      <c r="E462" s="237" t="s">
        <v>660</v>
      </c>
      <c r="F462" s="238" t="s">
        <v>661</v>
      </c>
      <c r="G462" s="239" t="s">
        <v>343</v>
      </c>
      <c r="H462" s="240">
        <v>1</v>
      </c>
      <c r="I462" s="241"/>
      <c r="J462" s="242">
        <f>ROUND(I462*H462,2)</f>
        <v>0</v>
      </c>
      <c r="K462" s="238" t="s">
        <v>19</v>
      </c>
      <c r="L462" s="243"/>
      <c r="M462" s="244" t="s">
        <v>19</v>
      </c>
      <c r="N462" s="245" t="s">
        <v>43</v>
      </c>
      <c r="O462" s="64"/>
      <c r="P462" s="196">
        <f>O462*H462</f>
        <v>0</v>
      </c>
      <c r="Q462" s="196">
        <v>4.99E-2</v>
      </c>
      <c r="R462" s="196">
        <f>Q462*H462</f>
        <v>4.99E-2</v>
      </c>
      <c r="S462" s="196">
        <v>0</v>
      </c>
      <c r="T462" s="197">
        <f>S462*H462</f>
        <v>0</v>
      </c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R462" s="198" t="s">
        <v>166</v>
      </c>
      <c r="AT462" s="198" t="s">
        <v>291</v>
      </c>
      <c r="AU462" s="198" t="s">
        <v>81</v>
      </c>
      <c r="AY462" s="17" t="s">
        <v>116</v>
      </c>
      <c r="BE462" s="199">
        <f>IF(N462="základní",J462,0)</f>
        <v>0</v>
      </c>
      <c r="BF462" s="199">
        <f>IF(N462="snížená",J462,0)</f>
        <v>0</v>
      </c>
      <c r="BG462" s="199">
        <f>IF(N462="zákl. přenesená",J462,0)</f>
        <v>0</v>
      </c>
      <c r="BH462" s="199">
        <f>IF(N462="sníž. přenesená",J462,0)</f>
        <v>0</v>
      </c>
      <c r="BI462" s="199">
        <f>IF(N462="nulová",J462,0)</f>
        <v>0</v>
      </c>
      <c r="BJ462" s="17" t="s">
        <v>77</v>
      </c>
      <c r="BK462" s="199">
        <f>ROUND(I462*H462,2)</f>
        <v>0</v>
      </c>
      <c r="BL462" s="17" t="s">
        <v>123</v>
      </c>
      <c r="BM462" s="198" t="s">
        <v>662</v>
      </c>
    </row>
    <row r="463" spans="1:65" s="2" customFormat="1" ht="16.5" customHeight="1">
      <c r="A463" s="34"/>
      <c r="B463" s="35"/>
      <c r="C463" s="236" t="s">
        <v>663</v>
      </c>
      <c r="D463" s="236" t="s">
        <v>291</v>
      </c>
      <c r="E463" s="237" t="s">
        <v>664</v>
      </c>
      <c r="F463" s="238" t="s">
        <v>665</v>
      </c>
      <c r="G463" s="239" t="s">
        <v>169</v>
      </c>
      <c r="H463" s="240">
        <v>5.5</v>
      </c>
      <c r="I463" s="241"/>
      <c r="J463" s="242">
        <f>ROUND(I463*H463,2)</f>
        <v>0</v>
      </c>
      <c r="K463" s="238" t="s">
        <v>122</v>
      </c>
      <c r="L463" s="243"/>
      <c r="M463" s="244" t="s">
        <v>19</v>
      </c>
      <c r="N463" s="245" t="s">
        <v>43</v>
      </c>
      <c r="O463" s="64"/>
      <c r="P463" s="196">
        <f>O463*H463</f>
        <v>0</v>
      </c>
      <c r="Q463" s="196">
        <v>5.7999999999999996E-3</v>
      </c>
      <c r="R463" s="196">
        <f>Q463*H463</f>
        <v>3.1899999999999998E-2</v>
      </c>
      <c r="S463" s="196">
        <v>0</v>
      </c>
      <c r="T463" s="197">
        <f>S463*H463</f>
        <v>0</v>
      </c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R463" s="198" t="s">
        <v>166</v>
      </c>
      <c r="AT463" s="198" t="s">
        <v>291</v>
      </c>
      <c r="AU463" s="198" t="s">
        <v>81</v>
      </c>
      <c r="AY463" s="17" t="s">
        <v>116</v>
      </c>
      <c r="BE463" s="199">
        <f>IF(N463="základní",J463,0)</f>
        <v>0</v>
      </c>
      <c r="BF463" s="199">
        <f>IF(N463="snížená",J463,0)</f>
        <v>0</v>
      </c>
      <c r="BG463" s="199">
        <f>IF(N463="zákl. přenesená",J463,0)</f>
        <v>0</v>
      </c>
      <c r="BH463" s="199">
        <f>IF(N463="sníž. přenesená",J463,0)</f>
        <v>0</v>
      </c>
      <c r="BI463" s="199">
        <f>IF(N463="nulová",J463,0)</f>
        <v>0</v>
      </c>
      <c r="BJ463" s="17" t="s">
        <v>77</v>
      </c>
      <c r="BK463" s="199">
        <f>ROUND(I463*H463,2)</f>
        <v>0</v>
      </c>
      <c r="BL463" s="17" t="s">
        <v>123</v>
      </c>
      <c r="BM463" s="198" t="s">
        <v>666</v>
      </c>
    </row>
    <row r="464" spans="1:65" s="2" customFormat="1" ht="33" customHeight="1">
      <c r="A464" s="34"/>
      <c r="B464" s="35"/>
      <c r="C464" s="187" t="s">
        <v>667</v>
      </c>
      <c r="D464" s="187" t="s">
        <v>118</v>
      </c>
      <c r="E464" s="188" t="s">
        <v>668</v>
      </c>
      <c r="F464" s="189" t="s">
        <v>669</v>
      </c>
      <c r="G464" s="190" t="s">
        <v>169</v>
      </c>
      <c r="H464" s="191">
        <v>7.5</v>
      </c>
      <c r="I464" s="192"/>
      <c r="J464" s="193">
        <f>ROUND(I464*H464,2)</f>
        <v>0</v>
      </c>
      <c r="K464" s="189" t="s">
        <v>122</v>
      </c>
      <c r="L464" s="39"/>
      <c r="M464" s="194" t="s">
        <v>19</v>
      </c>
      <c r="N464" s="195" t="s">
        <v>43</v>
      </c>
      <c r="O464" s="64"/>
      <c r="P464" s="196">
        <f>O464*H464</f>
        <v>0</v>
      </c>
      <c r="Q464" s="196">
        <v>0</v>
      </c>
      <c r="R464" s="196">
        <f>Q464*H464</f>
        <v>0</v>
      </c>
      <c r="S464" s="196">
        <v>0.35</v>
      </c>
      <c r="T464" s="197">
        <f>S464*H464</f>
        <v>2.625</v>
      </c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R464" s="198" t="s">
        <v>123</v>
      </c>
      <c r="AT464" s="198" t="s">
        <v>118</v>
      </c>
      <c r="AU464" s="198" t="s">
        <v>81</v>
      </c>
      <c r="AY464" s="17" t="s">
        <v>116</v>
      </c>
      <c r="BE464" s="199">
        <f>IF(N464="základní",J464,0)</f>
        <v>0</v>
      </c>
      <c r="BF464" s="199">
        <f>IF(N464="snížená",J464,0)</f>
        <v>0</v>
      </c>
      <c r="BG464" s="199">
        <f>IF(N464="zákl. přenesená",J464,0)</f>
        <v>0</v>
      </c>
      <c r="BH464" s="199">
        <f>IF(N464="sníž. přenesená",J464,0)</f>
        <v>0</v>
      </c>
      <c r="BI464" s="199">
        <f>IF(N464="nulová",J464,0)</f>
        <v>0</v>
      </c>
      <c r="BJ464" s="17" t="s">
        <v>77</v>
      </c>
      <c r="BK464" s="199">
        <f>ROUND(I464*H464,2)</f>
        <v>0</v>
      </c>
      <c r="BL464" s="17" t="s">
        <v>123</v>
      </c>
      <c r="BM464" s="198" t="s">
        <v>670</v>
      </c>
    </row>
    <row r="465" spans="1:65" s="14" customFormat="1" ht="11.25">
      <c r="B465" s="211"/>
      <c r="C465" s="212"/>
      <c r="D465" s="202" t="s">
        <v>125</v>
      </c>
      <c r="E465" s="213" t="s">
        <v>19</v>
      </c>
      <c r="F465" s="214" t="s">
        <v>671</v>
      </c>
      <c r="G465" s="212"/>
      <c r="H465" s="215">
        <v>7.5</v>
      </c>
      <c r="I465" s="216"/>
      <c r="J465" s="212"/>
      <c r="K465" s="212"/>
      <c r="L465" s="217"/>
      <c r="M465" s="218"/>
      <c r="N465" s="219"/>
      <c r="O465" s="219"/>
      <c r="P465" s="219"/>
      <c r="Q465" s="219"/>
      <c r="R465" s="219"/>
      <c r="S465" s="219"/>
      <c r="T465" s="220"/>
      <c r="AT465" s="221" t="s">
        <v>125</v>
      </c>
      <c r="AU465" s="221" t="s">
        <v>81</v>
      </c>
      <c r="AV465" s="14" t="s">
        <v>81</v>
      </c>
      <c r="AW465" s="14" t="s">
        <v>33</v>
      </c>
      <c r="AX465" s="14" t="s">
        <v>77</v>
      </c>
      <c r="AY465" s="221" t="s">
        <v>116</v>
      </c>
    </row>
    <row r="466" spans="1:65" s="2" customFormat="1" ht="21.75" customHeight="1">
      <c r="A466" s="34"/>
      <c r="B466" s="35"/>
      <c r="C466" s="187" t="s">
        <v>672</v>
      </c>
      <c r="D466" s="187" t="s">
        <v>118</v>
      </c>
      <c r="E466" s="188" t="s">
        <v>673</v>
      </c>
      <c r="F466" s="189" t="s">
        <v>674</v>
      </c>
      <c r="G466" s="190" t="s">
        <v>169</v>
      </c>
      <c r="H466" s="191">
        <v>19.2</v>
      </c>
      <c r="I466" s="192"/>
      <c r="J466" s="193">
        <f>ROUND(I466*H466,2)</f>
        <v>0</v>
      </c>
      <c r="K466" s="189" t="s">
        <v>122</v>
      </c>
      <c r="L466" s="39"/>
      <c r="M466" s="194" t="s">
        <v>19</v>
      </c>
      <c r="N466" s="195" t="s">
        <v>43</v>
      </c>
      <c r="O466" s="64"/>
      <c r="P466" s="196">
        <f>O466*H466</f>
        <v>0</v>
      </c>
      <c r="Q466" s="196">
        <v>3.63E-3</v>
      </c>
      <c r="R466" s="196">
        <f>Q466*H466</f>
        <v>6.9695999999999994E-2</v>
      </c>
      <c r="S466" s="196">
        <v>0.19600000000000001</v>
      </c>
      <c r="T466" s="197">
        <f>S466*H466</f>
        <v>3.7631999999999999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198" t="s">
        <v>123</v>
      </c>
      <c r="AT466" s="198" t="s">
        <v>118</v>
      </c>
      <c r="AU466" s="198" t="s">
        <v>81</v>
      </c>
      <c r="AY466" s="17" t="s">
        <v>116</v>
      </c>
      <c r="BE466" s="199">
        <f>IF(N466="základní",J466,0)</f>
        <v>0</v>
      </c>
      <c r="BF466" s="199">
        <f>IF(N466="snížená",J466,0)</f>
        <v>0</v>
      </c>
      <c r="BG466" s="199">
        <f>IF(N466="zákl. přenesená",J466,0)</f>
        <v>0</v>
      </c>
      <c r="BH466" s="199">
        <f>IF(N466="sníž. přenesená",J466,0)</f>
        <v>0</v>
      </c>
      <c r="BI466" s="199">
        <f>IF(N466="nulová",J466,0)</f>
        <v>0</v>
      </c>
      <c r="BJ466" s="17" t="s">
        <v>77</v>
      </c>
      <c r="BK466" s="199">
        <f>ROUND(I466*H466,2)</f>
        <v>0</v>
      </c>
      <c r="BL466" s="17" t="s">
        <v>123</v>
      </c>
      <c r="BM466" s="198" t="s">
        <v>675</v>
      </c>
    </row>
    <row r="467" spans="1:65" s="13" customFormat="1" ht="11.25">
      <c r="B467" s="200"/>
      <c r="C467" s="201"/>
      <c r="D467" s="202" t="s">
        <v>125</v>
      </c>
      <c r="E467" s="203" t="s">
        <v>19</v>
      </c>
      <c r="F467" s="204" t="s">
        <v>676</v>
      </c>
      <c r="G467" s="201"/>
      <c r="H467" s="203" t="s">
        <v>19</v>
      </c>
      <c r="I467" s="205"/>
      <c r="J467" s="201"/>
      <c r="K467" s="201"/>
      <c r="L467" s="206"/>
      <c r="M467" s="207"/>
      <c r="N467" s="208"/>
      <c r="O467" s="208"/>
      <c r="P467" s="208"/>
      <c r="Q467" s="208"/>
      <c r="R467" s="208"/>
      <c r="S467" s="208"/>
      <c r="T467" s="209"/>
      <c r="AT467" s="210" t="s">
        <v>125</v>
      </c>
      <c r="AU467" s="210" t="s">
        <v>81</v>
      </c>
      <c r="AV467" s="13" t="s">
        <v>77</v>
      </c>
      <c r="AW467" s="13" t="s">
        <v>33</v>
      </c>
      <c r="AX467" s="13" t="s">
        <v>72</v>
      </c>
      <c r="AY467" s="210" t="s">
        <v>116</v>
      </c>
    </row>
    <row r="468" spans="1:65" s="14" customFormat="1" ht="11.25">
      <c r="B468" s="211"/>
      <c r="C468" s="212"/>
      <c r="D468" s="202" t="s">
        <v>125</v>
      </c>
      <c r="E468" s="213" t="s">
        <v>19</v>
      </c>
      <c r="F468" s="214" t="s">
        <v>677</v>
      </c>
      <c r="G468" s="212"/>
      <c r="H468" s="215">
        <v>19.2</v>
      </c>
      <c r="I468" s="216"/>
      <c r="J468" s="212"/>
      <c r="K468" s="212"/>
      <c r="L468" s="217"/>
      <c r="M468" s="218"/>
      <c r="N468" s="219"/>
      <c r="O468" s="219"/>
      <c r="P468" s="219"/>
      <c r="Q468" s="219"/>
      <c r="R468" s="219"/>
      <c r="S468" s="219"/>
      <c r="T468" s="220"/>
      <c r="AT468" s="221" t="s">
        <v>125</v>
      </c>
      <c r="AU468" s="221" t="s">
        <v>81</v>
      </c>
      <c r="AV468" s="14" t="s">
        <v>81</v>
      </c>
      <c r="AW468" s="14" t="s">
        <v>33</v>
      </c>
      <c r="AX468" s="14" t="s">
        <v>77</v>
      </c>
      <c r="AY468" s="221" t="s">
        <v>116</v>
      </c>
    </row>
    <row r="469" spans="1:65" s="2" customFormat="1" ht="16.5" customHeight="1">
      <c r="A469" s="34"/>
      <c r="B469" s="35"/>
      <c r="C469" s="187" t="s">
        <v>678</v>
      </c>
      <c r="D469" s="187" t="s">
        <v>118</v>
      </c>
      <c r="E469" s="188" t="s">
        <v>679</v>
      </c>
      <c r="F469" s="189" t="s">
        <v>680</v>
      </c>
      <c r="G469" s="190" t="s">
        <v>681</v>
      </c>
      <c r="H469" s="191">
        <v>28</v>
      </c>
      <c r="I469" s="192"/>
      <c r="J469" s="193">
        <f>ROUND(I469*H469,2)</f>
        <v>0</v>
      </c>
      <c r="K469" s="189" t="s">
        <v>19</v>
      </c>
      <c r="L469" s="39"/>
      <c r="M469" s="194" t="s">
        <v>19</v>
      </c>
      <c r="N469" s="195" t="s">
        <v>43</v>
      </c>
      <c r="O469" s="64"/>
      <c r="P469" s="196">
        <f>O469*H469</f>
        <v>0</v>
      </c>
      <c r="Q469" s="196">
        <v>0</v>
      </c>
      <c r="R469" s="196">
        <f>Q469*H469</f>
        <v>0</v>
      </c>
      <c r="S469" s="196">
        <v>0</v>
      </c>
      <c r="T469" s="197">
        <f>S469*H469</f>
        <v>0</v>
      </c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R469" s="198" t="s">
        <v>123</v>
      </c>
      <c r="AT469" s="198" t="s">
        <v>118</v>
      </c>
      <c r="AU469" s="198" t="s">
        <v>81</v>
      </c>
      <c r="AY469" s="17" t="s">
        <v>116</v>
      </c>
      <c r="BE469" s="199">
        <f>IF(N469="základní",J469,0)</f>
        <v>0</v>
      </c>
      <c r="BF469" s="199">
        <f>IF(N469="snížená",J469,0)</f>
        <v>0</v>
      </c>
      <c r="BG469" s="199">
        <f>IF(N469="zákl. přenesená",J469,0)</f>
        <v>0</v>
      </c>
      <c r="BH469" s="199">
        <f>IF(N469="sníž. přenesená",J469,0)</f>
        <v>0</v>
      </c>
      <c r="BI469" s="199">
        <f>IF(N469="nulová",J469,0)</f>
        <v>0</v>
      </c>
      <c r="BJ469" s="17" t="s">
        <v>77</v>
      </c>
      <c r="BK469" s="199">
        <f>ROUND(I469*H469,2)</f>
        <v>0</v>
      </c>
      <c r="BL469" s="17" t="s">
        <v>123</v>
      </c>
      <c r="BM469" s="198" t="s">
        <v>682</v>
      </c>
    </row>
    <row r="470" spans="1:65" s="2" customFormat="1" ht="19.5">
      <c r="A470" s="34"/>
      <c r="B470" s="35"/>
      <c r="C470" s="36"/>
      <c r="D470" s="202" t="s">
        <v>189</v>
      </c>
      <c r="E470" s="36"/>
      <c r="F470" s="233" t="s">
        <v>683</v>
      </c>
      <c r="G470" s="36"/>
      <c r="H470" s="36"/>
      <c r="I470" s="108"/>
      <c r="J470" s="36"/>
      <c r="K470" s="36"/>
      <c r="L470" s="39"/>
      <c r="M470" s="234"/>
      <c r="N470" s="235"/>
      <c r="O470" s="64"/>
      <c r="P470" s="64"/>
      <c r="Q470" s="64"/>
      <c r="R470" s="64"/>
      <c r="S470" s="64"/>
      <c r="T470" s="65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T470" s="17" t="s">
        <v>189</v>
      </c>
      <c r="AU470" s="17" t="s">
        <v>81</v>
      </c>
    </row>
    <row r="471" spans="1:65" s="2" customFormat="1" ht="16.5" customHeight="1">
      <c r="A471" s="34"/>
      <c r="B471" s="35"/>
      <c r="C471" s="236" t="s">
        <v>684</v>
      </c>
      <c r="D471" s="236" t="s">
        <v>291</v>
      </c>
      <c r="E471" s="237" t="s">
        <v>685</v>
      </c>
      <c r="F471" s="238" t="s">
        <v>686</v>
      </c>
      <c r="G471" s="239" t="s">
        <v>343</v>
      </c>
      <c r="H471" s="240">
        <v>17</v>
      </c>
      <c r="I471" s="241"/>
      <c r="J471" s="242">
        <f>ROUND(I471*H471,2)</f>
        <v>0</v>
      </c>
      <c r="K471" s="238" t="s">
        <v>122</v>
      </c>
      <c r="L471" s="243"/>
      <c r="M471" s="244" t="s">
        <v>19</v>
      </c>
      <c r="N471" s="245" t="s">
        <v>43</v>
      </c>
      <c r="O471" s="64"/>
      <c r="P471" s="196">
        <f>O471*H471</f>
        <v>0</v>
      </c>
      <c r="Q471" s="196">
        <v>5.9999999999999995E-4</v>
      </c>
      <c r="R471" s="196">
        <f>Q471*H471</f>
        <v>1.0199999999999999E-2</v>
      </c>
      <c r="S471" s="196">
        <v>0</v>
      </c>
      <c r="T471" s="197">
        <f>S471*H471</f>
        <v>0</v>
      </c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R471" s="198" t="s">
        <v>166</v>
      </c>
      <c r="AT471" s="198" t="s">
        <v>291</v>
      </c>
      <c r="AU471" s="198" t="s">
        <v>81</v>
      </c>
      <c r="AY471" s="17" t="s">
        <v>116</v>
      </c>
      <c r="BE471" s="199">
        <f>IF(N471="základní",J471,0)</f>
        <v>0</v>
      </c>
      <c r="BF471" s="199">
        <f>IF(N471="snížená",J471,0)</f>
        <v>0</v>
      </c>
      <c r="BG471" s="199">
        <f>IF(N471="zákl. přenesená",J471,0)</f>
        <v>0</v>
      </c>
      <c r="BH471" s="199">
        <f>IF(N471="sníž. přenesená",J471,0)</f>
        <v>0</v>
      </c>
      <c r="BI471" s="199">
        <f>IF(N471="nulová",J471,0)</f>
        <v>0</v>
      </c>
      <c r="BJ471" s="17" t="s">
        <v>77</v>
      </c>
      <c r="BK471" s="199">
        <f>ROUND(I471*H471,2)</f>
        <v>0</v>
      </c>
      <c r="BL471" s="17" t="s">
        <v>123</v>
      </c>
      <c r="BM471" s="198" t="s">
        <v>687</v>
      </c>
    </row>
    <row r="472" spans="1:65" s="2" customFormat="1" ht="16.5" customHeight="1">
      <c r="A472" s="34"/>
      <c r="B472" s="35"/>
      <c r="C472" s="236" t="s">
        <v>688</v>
      </c>
      <c r="D472" s="236" t="s">
        <v>291</v>
      </c>
      <c r="E472" s="237" t="s">
        <v>689</v>
      </c>
      <c r="F472" s="238" t="s">
        <v>690</v>
      </c>
      <c r="G472" s="239" t="s">
        <v>343</v>
      </c>
      <c r="H472" s="240">
        <v>11</v>
      </c>
      <c r="I472" s="241"/>
      <c r="J472" s="242">
        <f>ROUND(I472*H472,2)</f>
        <v>0</v>
      </c>
      <c r="K472" s="238" t="s">
        <v>122</v>
      </c>
      <c r="L472" s="243"/>
      <c r="M472" s="244" t="s">
        <v>19</v>
      </c>
      <c r="N472" s="245" t="s">
        <v>43</v>
      </c>
      <c r="O472" s="64"/>
      <c r="P472" s="196">
        <f>O472*H472</f>
        <v>0</v>
      </c>
      <c r="Q472" s="196">
        <v>5.0000000000000001E-4</v>
      </c>
      <c r="R472" s="196">
        <f>Q472*H472</f>
        <v>5.4999999999999997E-3</v>
      </c>
      <c r="S472" s="196">
        <v>0</v>
      </c>
      <c r="T472" s="197">
        <f>S472*H472</f>
        <v>0</v>
      </c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R472" s="198" t="s">
        <v>166</v>
      </c>
      <c r="AT472" s="198" t="s">
        <v>291</v>
      </c>
      <c r="AU472" s="198" t="s">
        <v>81</v>
      </c>
      <c r="AY472" s="17" t="s">
        <v>116</v>
      </c>
      <c r="BE472" s="199">
        <f>IF(N472="základní",J472,0)</f>
        <v>0</v>
      </c>
      <c r="BF472" s="199">
        <f>IF(N472="snížená",J472,0)</f>
        <v>0</v>
      </c>
      <c r="BG472" s="199">
        <f>IF(N472="zákl. přenesená",J472,0)</f>
        <v>0</v>
      </c>
      <c r="BH472" s="199">
        <f>IF(N472="sníž. přenesená",J472,0)</f>
        <v>0</v>
      </c>
      <c r="BI472" s="199">
        <f>IF(N472="nulová",J472,0)</f>
        <v>0</v>
      </c>
      <c r="BJ472" s="17" t="s">
        <v>77</v>
      </c>
      <c r="BK472" s="199">
        <f>ROUND(I472*H472,2)</f>
        <v>0</v>
      </c>
      <c r="BL472" s="17" t="s">
        <v>123</v>
      </c>
      <c r="BM472" s="198" t="s">
        <v>691</v>
      </c>
    </row>
    <row r="473" spans="1:65" s="12" customFormat="1" ht="22.9" customHeight="1">
      <c r="B473" s="171"/>
      <c r="C473" s="172"/>
      <c r="D473" s="173" t="s">
        <v>71</v>
      </c>
      <c r="E473" s="185" t="s">
        <v>692</v>
      </c>
      <c r="F473" s="185" t="s">
        <v>693</v>
      </c>
      <c r="G473" s="172"/>
      <c r="H473" s="172"/>
      <c r="I473" s="175"/>
      <c r="J473" s="186">
        <f>BK473</f>
        <v>0</v>
      </c>
      <c r="K473" s="172"/>
      <c r="L473" s="177"/>
      <c r="M473" s="178"/>
      <c r="N473" s="179"/>
      <c r="O473" s="179"/>
      <c r="P473" s="180">
        <f>SUM(P474:P484)</f>
        <v>0</v>
      </c>
      <c r="Q473" s="179"/>
      <c r="R473" s="180">
        <f>SUM(R474:R484)</f>
        <v>0</v>
      </c>
      <c r="S473" s="179"/>
      <c r="T473" s="181">
        <f>SUM(T474:T484)</f>
        <v>0</v>
      </c>
      <c r="AR473" s="182" t="s">
        <v>77</v>
      </c>
      <c r="AT473" s="183" t="s">
        <v>71</v>
      </c>
      <c r="AU473" s="183" t="s">
        <v>77</v>
      </c>
      <c r="AY473" s="182" t="s">
        <v>116</v>
      </c>
      <c r="BK473" s="184">
        <f>SUM(BK474:BK484)</f>
        <v>0</v>
      </c>
    </row>
    <row r="474" spans="1:65" s="2" customFormat="1" ht="21.75" customHeight="1">
      <c r="A474" s="34"/>
      <c r="B474" s="35"/>
      <c r="C474" s="187" t="s">
        <v>694</v>
      </c>
      <c r="D474" s="187" t="s">
        <v>118</v>
      </c>
      <c r="E474" s="188" t="s">
        <v>695</v>
      </c>
      <c r="F474" s="189" t="s">
        <v>696</v>
      </c>
      <c r="G474" s="190" t="s">
        <v>275</v>
      </c>
      <c r="H474" s="191">
        <v>2094.4740000000002</v>
      </c>
      <c r="I474" s="192"/>
      <c r="J474" s="193">
        <f>ROUND(I474*H474,2)</f>
        <v>0</v>
      </c>
      <c r="K474" s="189" t="s">
        <v>122</v>
      </c>
      <c r="L474" s="39"/>
      <c r="M474" s="194" t="s">
        <v>19</v>
      </c>
      <c r="N474" s="195" t="s">
        <v>43</v>
      </c>
      <c r="O474" s="64"/>
      <c r="P474" s="196">
        <f>O474*H474</f>
        <v>0</v>
      </c>
      <c r="Q474" s="196">
        <v>0</v>
      </c>
      <c r="R474" s="196">
        <f>Q474*H474</f>
        <v>0</v>
      </c>
      <c r="S474" s="196">
        <v>0</v>
      </c>
      <c r="T474" s="197">
        <f>S474*H474</f>
        <v>0</v>
      </c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R474" s="198" t="s">
        <v>123</v>
      </c>
      <c r="AT474" s="198" t="s">
        <v>118</v>
      </c>
      <c r="AU474" s="198" t="s">
        <v>81</v>
      </c>
      <c r="AY474" s="17" t="s">
        <v>116</v>
      </c>
      <c r="BE474" s="199">
        <f>IF(N474="základní",J474,0)</f>
        <v>0</v>
      </c>
      <c r="BF474" s="199">
        <f>IF(N474="snížená",J474,0)</f>
        <v>0</v>
      </c>
      <c r="BG474" s="199">
        <f>IF(N474="zákl. přenesená",J474,0)</f>
        <v>0</v>
      </c>
      <c r="BH474" s="199">
        <f>IF(N474="sníž. přenesená",J474,0)</f>
        <v>0</v>
      </c>
      <c r="BI474" s="199">
        <f>IF(N474="nulová",J474,0)</f>
        <v>0</v>
      </c>
      <c r="BJ474" s="17" t="s">
        <v>77</v>
      </c>
      <c r="BK474" s="199">
        <f>ROUND(I474*H474,2)</f>
        <v>0</v>
      </c>
      <c r="BL474" s="17" t="s">
        <v>123</v>
      </c>
      <c r="BM474" s="198" t="s">
        <v>697</v>
      </c>
    </row>
    <row r="475" spans="1:65" s="2" customFormat="1" ht="19.5">
      <c r="A475" s="34"/>
      <c r="B475" s="35"/>
      <c r="C475" s="36"/>
      <c r="D475" s="202" t="s">
        <v>189</v>
      </c>
      <c r="E475" s="36"/>
      <c r="F475" s="233" t="s">
        <v>698</v>
      </c>
      <c r="G475" s="36"/>
      <c r="H475" s="36"/>
      <c r="I475" s="108"/>
      <c r="J475" s="36"/>
      <c r="K475" s="36"/>
      <c r="L475" s="39"/>
      <c r="M475" s="234"/>
      <c r="N475" s="235"/>
      <c r="O475" s="64"/>
      <c r="P475" s="64"/>
      <c r="Q475" s="64"/>
      <c r="R475" s="64"/>
      <c r="S475" s="64"/>
      <c r="T475" s="65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T475" s="17" t="s">
        <v>189</v>
      </c>
      <c r="AU475" s="17" t="s">
        <v>81</v>
      </c>
    </row>
    <row r="476" spans="1:65" s="2" customFormat="1" ht="21.75" customHeight="1">
      <c r="A476" s="34"/>
      <c r="B476" s="35"/>
      <c r="C476" s="187" t="s">
        <v>699</v>
      </c>
      <c r="D476" s="187" t="s">
        <v>118</v>
      </c>
      <c r="E476" s="188" t="s">
        <v>700</v>
      </c>
      <c r="F476" s="189" t="s">
        <v>701</v>
      </c>
      <c r="G476" s="190" t="s">
        <v>275</v>
      </c>
      <c r="H476" s="191">
        <v>60739.745999999999</v>
      </c>
      <c r="I476" s="192"/>
      <c r="J476" s="193">
        <f>ROUND(I476*H476,2)</f>
        <v>0</v>
      </c>
      <c r="K476" s="189" t="s">
        <v>122</v>
      </c>
      <c r="L476" s="39"/>
      <c r="M476" s="194" t="s">
        <v>19</v>
      </c>
      <c r="N476" s="195" t="s">
        <v>43</v>
      </c>
      <c r="O476" s="64"/>
      <c r="P476" s="196">
        <f>O476*H476</f>
        <v>0</v>
      </c>
      <c r="Q476" s="196">
        <v>0</v>
      </c>
      <c r="R476" s="196">
        <f>Q476*H476</f>
        <v>0</v>
      </c>
      <c r="S476" s="196">
        <v>0</v>
      </c>
      <c r="T476" s="197">
        <f>S476*H476</f>
        <v>0</v>
      </c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R476" s="198" t="s">
        <v>123</v>
      </c>
      <c r="AT476" s="198" t="s">
        <v>118</v>
      </c>
      <c r="AU476" s="198" t="s">
        <v>81</v>
      </c>
      <c r="AY476" s="17" t="s">
        <v>116</v>
      </c>
      <c r="BE476" s="199">
        <f>IF(N476="základní",J476,0)</f>
        <v>0</v>
      </c>
      <c r="BF476" s="199">
        <f>IF(N476="snížená",J476,0)</f>
        <v>0</v>
      </c>
      <c r="BG476" s="199">
        <f>IF(N476="zákl. přenesená",J476,0)</f>
        <v>0</v>
      </c>
      <c r="BH476" s="199">
        <f>IF(N476="sníž. přenesená",J476,0)</f>
        <v>0</v>
      </c>
      <c r="BI476" s="199">
        <f>IF(N476="nulová",J476,0)</f>
        <v>0</v>
      </c>
      <c r="BJ476" s="17" t="s">
        <v>77</v>
      </c>
      <c r="BK476" s="199">
        <f>ROUND(I476*H476,2)</f>
        <v>0</v>
      </c>
      <c r="BL476" s="17" t="s">
        <v>123</v>
      </c>
      <c r="BM476" s="198" t="s">
        <v>702</v>
      </c>
    </row>
    <row r="477" spans="1:65" s="2" customFormat="1" ht="19.5">
      <c r="A477" s="34"/>
      <c r="B477" s="35"/>
      <c r="C477" s="36"/>
      <c r="D477" s="202" t="s">
        <v>189</v>
      </c>
      <c r="E477" s="36"/>
      <c r="F477" s="233" t="s">
        <v>698</v>
      </c>
      <c r="G477" s="36"/>
      <c r="H477" s="36"/>
      <c r="I477" s="108"/>
      <c r="J477" s="36"/>
      <c r="K477" s="36"/>
      <c r="L477" s="39"/>
      <c r="M477" s="234"/>
      <c r="N477" s="235"/>
      <c r="O477" s="64"/>
      <c r="P477" s="64"/>
      <c r="Q477" s="64"/>
      <c r="R477" s="64"/>
      <c r="S477" s="64"/>
      <c r="T477" s="65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T477" s="17" t="s">
        <v>189</v>
      </c>
      <c r="AU477" s="17" t="s">
        <v>81</v>
      </c>
    </row>
    <row r="478" spans="1:65" s="14" customFormat="1" ht="11.25">
      <c r="B478" s="211"/>
      <c r="C478" s="212"/>
      <c r="D478" s="202" t="s">
        <v>125</v>
      </c>
      <c r="E478" s="212"/>
      <c r="F478" s="214" t="s">
        <v>703</v>
      </c>
      <c r="G478" s="212"/>
      <c r="H478" s="215">
        <v>60739.745999999999</v>
      </c>
      <c r="I478" s="216"/>
      <c r="J478" s="212"/>
      <c r="K478" s="212"/>
      <c r="L478" s="217"/>
      <c r="M478" s="218"/>
      <c r="N478" s="219"/>
      <c r="O478" s="219"/>
      <c r="P478" s="219"/>
      <c r="Q478" s="219"/>
      <c r="R478" s="219"/>
      <c r="S478" s="219"/>
      <c r="T478" s="220"/>
      <c r="AT478" s="221" t="s">
        <v>125</v>
      </c>
      <c r="AU478" s="221" t="s">
        <v>81</v>
      </c>
      <c r="AV478" s="14" t="s">
        <v>81</v>
      </c>
      <c r="AW478" s="14" t="s">
        <v>4</v>
      </c>
      <c r="AX478" s="14" t="s">
        <v>77</v>
      </c>
      <c r="AY478" s="221" t="s">
        <v>116</v>
      </c>
    </row>
    <row r="479" spans="1:65" s="2" customFormat="1" ht="21.75" customHeight="1">
      <c r="A479" s="34"/>
      <c r="B479" s="35"/>
      <c r="C479" s="187" t="s">
        <v>704</v>
      </c>
      <c r="D479" s="187" t="s">
        <v>118</v>
      </c>
      <c r="E479" s="188" t="s">
        <v>705</v>
      </c>
      <c r="F479" s="189" t="s">
        <v>706</v>
      </c>
      <c r="G479" s="190" t="s">
        <v>275</v>
      </c>
      <c r="H479" s="191">
        <v>137.46</v>
      </c>
      <c r="I479" s="192"/>
      <c r="J479" s="193">
        <f>ROUND(I479*H479,2)</f>
        <v>0</v>
      </c>
      <c r="K479" s="189" t="s">
        <v>122</v>
      </c>
      <c r="L479" s="39"/>
      <c r="M479" s="194" t="s">
        <v>19</v>
      </c>
      <c r="N479" s="195" t="s">
        <v>43</v>
      </c>
      <c r="O479" s="64"/>
      <c r="P479" s="196">
        <f>O479*H479</f>
        <v>0</v>
      </c>
      <c r="Q479" s="196">
        <v>0</v>
      </c>
      <c r="R479" s="196">
        <f>Q479*H479</f>
        <v>0</v>
      </c>
      <c r="S479" s="196">
        <v>0</v>
      </c>
      <c r="T479" s="197">
        <f>S479*H479</f>
        <v>0</v>
      </c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R479" s="198" t="s">
        <v>123</v>
      </c>
      <c r="AT479" s="198" t="s">
        <v>118</v>
      </c>
      <c r="AU479" s="198" t="s">
        <v>81</v>
      </c>
      <c r="AY479" s="17" t="s">
        <v>116</v>
      </c>
      <c r="BE479" s="199">
        <f>IF(N479="základní",J479,0)</f>
        <v>0</v>
      </c>
      <c r="BF479" s="199">
        <f>IF(N479="snížená",J479,0)</f>
        <v>0</v>
      </c>
      <c r="BG479" s="199">
        <f>IF(N479="zákl. přenesená",J479,0)</f>
        <v>0</v>
      </c>
      <c r="BH479" s="199">
        <f>IF(N479="sníž. přenesená",J479,0)</f>
        <v>0</v>
      </c>
      <c r="BI479" s="199">
        <f>IF(N479="nulová",J479,0)</f>
        <v>0</v>
      </c>
      <c r="BJ479" s="17" t="s">
        <v>77</v>
      </c>
      <c r="BK479" s="199">
        <f>ROUND(I479*H479,2)</f>
        <v>0</v>
      </c>
      <c r="BL479" s="17" t="s">
        <v>123</v>
      </c>
      <c r="BM479" s="198" t="s">
        <v>707</v>
      </c>
    </row>
    <row r="480" spans="1:65" s="2" customFormat="1" ht="21.75" customHeight="1">
      <c r="A480" s="34"/>
      <c r="B480" s="35"/>
      <c r="C480" s="187" t="s">
        <v>708</v>
      </c>
      <c r="D480" s="187" t="s">
        <v>118</v>
      </c>
      <c r="E480" s="188" t="s">
        <v>709</v>
      </c>
      <c r="F480" s="189" t="s">
        <v>710</v>
      </c>
      <c r="G480" s="190" t="s">
        <v>275</v>
      </c>
      <c r="H480" s="191">
        <v>1060.828</v>
      </c>
      <c r="I480" s="192"/>
      <c r="J480" s="193">
        <f>ROUND(I480*H480,2)</f>
        <v>0</v>
      </c>
      <c r="K480" s="189" t="s">
        <v>122</v>
      </c>
      <c r="L480" s="39"/>
      <c r="M480" s="194" t="s">
        <v>19</v>
      </c>
      <c r="N480" s="195" t="s">
        <v>43</v>
      </c>
      <c r="O480" s="64"/>
      <c r="P480" s="196">
        <f>O480*H480</f>
        <v>0</v>
      </c>
      <c r="Q480" s="196">
        <v>0</v>
      </c>
      <c r="R480" s="196">
        <f>Q480*H480</f>
        <v>0</v>
      </c>
      <c r="S480" s="196">
        <v>0</v>
      </c>
      <c r="T480" s="197">
        <f>S480*H480</f>
        <v>0</v>
      </c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R480" s="198" t="s">
        <v>123</v>
      </c>
      <c r="AT480" s="198" t="s">
        <v>118</v>
      </c>
      <c r="AU480" s="198" t="s">
        <v>81</v>
      </c>
      <c r="AY480" s="17" t="s">
        <v>116</v>
      </c>
      <c r="BE480" s="199">
        <f>IF(N480="základní",J480,0)</f>
        <v>0</v>
      </c>
      <c r="BF480" s="199">
        <f>IF(N480="snížená",J480,0)</f>
        <v>0</v>
      </c>
      <c r="BG480" s="199">
        <f>IF(N480="zákl. přenesená",J480,0)</f>
        <v>0</v>
      </c>
      <c r="BH480" s="199">
        <f>IF(N480="sníž. přenesená",J480,0)</f>
        <v>0</v>
      </c>
      <c r="BI480" s="199">
        <f>IF(N480="nulová",J480,0)</f>
        <v>0</v>
      </c>
      <c r="BJ480" s="17" t="s">
        <v>77</v>
      </c>
      <c r="BK480" s="199">
        <f>ROUND(I480*H480,2)</f>
        <v>0</v>
      </c>
      <c r="BL480" s="17" t="s">
        <v>123</v>
      </c>
      <c r="BM480" s="198" t="s">
        <v>711</v>
      </c>
    </row>
    <row r="481" spans="1:65" s="2" customFormat="1" ht="21.75" customHeight="1">
      <c r="A481" s="34"/>
      <c r="B481" s="35"/>
      <c r="C481" s="187" t="s">
        <v>712</v>
      </c>
      <c r="D481" s="187" t="s">
        <v>118</v>
      </c>
      <c r="E481" s="188" t="s">
        <v>713</v>
      </c>
      <c r="F481" s="189" t="s">
        <v>274</v>
      </c>
      <c r="G481" s="190" t="s">
        <v>275</v>
      </c>
      <c r="H481" s="191">
        <v>892.42200000000003</v>
      </c>
      <c r="I481" s="192"/>
      <c r="J481" s="193">
        <f>ROUND(I481*H481,2)</f>
        <v>0</v>
      </c>
      <c r="K481" s="189" t="s">
        <v>122</v>
      </c>
      <c r="L481" s="39"/>
      <c r="M481" s="194" t="s">
        <v>19</v>
      </c>
      <c r="N481" s="195" t="s">
        <v>43</v>
      </c>
      <c r="O481" s="64"/>
      <c r="P481" s="196">
        <f>O481*H481</f>
        <v>0</v>
      </c>
      <c r="Q481" s="196">
        <v>0</v>
      </c>
      <c r="R481" s="196">
        <f>Q481*H481</f>
        <v>0</v>
      </c>
      <c r="S481" s="196">
        <v>0</v>
      </c>
      <c r="T481" s="197">
        <f>S481*H481</f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98" t="s">
        <v>123</v>
      </c>
      <c r="AT481" s="198" t="s">
        <v>118</v>
      </c>
      <c r="AU481" s="198" t="s">
        <v>81</v>
      </c>
      <c r="AY481" s="17" t="s">
        <v>116</v>
      </c>
      <c r="BE481" s="199">
        <f>IF(N481="základní",J481,0)</f>
        <v>0</v>
      </c>
      <c r="BF481" s="199">
        <f>IF(N481="snížená",J481,0)</f>
        <v>0</v>
      </c>
      <c r="BG481" s="199">
        <f>IF(N481="zákl. přenesená",J481,0)</f>
        <v>0</v>
      </c>
      <c r="BH481" s="199">
        <f>IF(N481="sníž. přenesená",J481,0)</f>
        <v>0</v>
      </c>
      <c r="BI481" s="199">
        <f>IF(N481="nulová",J481,0)</f>
        <v>0</v>
      </c>
      <c r="BJ481" s="17" t="s">
        <v>77</v>
      </c>
      <c r="BK481" s="199">
        <f>ROUND(I481*H481,2)</f>
        <v>0</v>
      </c>
      <c r="BL481" s="17" t="s">
        <v>123</v>
      </c>
      <c r="BM481" s="198" t="s">
        <v>714</v>
      </c>
    </row>
    <row r="482" spans="1:65" s="2" customFormat="1" ht="16.5" customHeight="1">
      <c r="A482" s="34"/>
      <c r="B482" s="35"/>
      <c r="C482" s="187" t="s">
        <v>715</v>
      </c>
      <c r="D482" s="187" t="s">
        <v>118</v>
      </c>
      <c r="E482" s="188" t="s">
        <v>716</v>
      </c>
      <c r="F482" s="189" t="s">
        <v>717</v>
      </c>
      <c r="G482" s="190" t="s">
        <v>307</v>
      </c>
      <c r="H482" s="191">
        <v>2034</v>
      </c>
      <c r="I482" s="192"/>
      <c r="J482" s="193">
        <f>ROUND(I482*H482,2)</f>
        <v>0</v>
      </c>
      <c r="K482" s="189" t="s">
        <v>19</v>
      </c>
      <c r="L482" s="39"/>
      <c r="M482" s="194" t="s">
        <v>19</v>
      </c>
      <c r="N482" s="195" t="s">
        <v>43</v>
      </c>
      <c r="O482" s="64"/>
      <c r="P482" s="196">
        <f>O482*H482</f>
        <v>0</v>
      </c>
      <c r="Q482" s="196">
        <v>0</v>
      </c>
      <c r="R482" s="196">
        <f>Q482*H482</f>
        <v>0</v>
      </c>
      <c r="S482" s="196">
        <v>0</v>
      </c>
      <c r="T482" s="197">
        <f>S482*H482</f>
        <v>0</v>
      </c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R482" s="198" t="s">
        <v>123</v>
      </c>
      <c r="AT482" s="198" t="s">
        <v>118</v>
      </c>
      <c r="AU482" s="198" t="s">
        <v>81</v>
      </c>
      <c r="AY482" s="17" t="s">
        <v>116</v>
      </c>
      <c r="BE482" s="199">
        <f>IF(N482="základní",J482,0)</f>
        <v>0</v>
      </c>
      <c r="BF482" s="199">
        <f>IF(N482="snížená",J482,0)</f>
        <v>0</v>
      </c>
      <c r="BG482" s="199">
        <f>IF(N482="zákl. přenesená",J482,0)</f>
        <v>0</v>
      </c>
      <c r="BH482" s="199">
        <f>IF(N482="sníž. přenesená",J482,0)</f>
        <v>0</v>
      </c>
      <c r="BI482" s="199">
        <f>IF(N482="nulová",J482,0)</f>
        <v>0</v>
      </c>
      <c r="BJ482" s="17" t="s">
        <v>77</v>
      </c>
      <c r="BK482" s="199">
        <f>ROUND(I482*H482,2)</f>
        <v>0</v>
      </c>
      <c r="BL482" s="17" t="s">
        <v>123</v>
      </c>
      <c r="BM482" s="198" t="s">
        <v>718</v>
      </c>
    </row>
    <row r="483" spans="1:65" s="13" customFormat="1" ht="11.25">
      <c r="B483" s="200"/>
      <c r="C483" s="201"/>
      <c r="D483" s="202" t="s">
        <v>125</v>
      </c>
      <c r="E483" s="203" t="s">
        <v>19</v>
      </c>
      <c r="F483" s="204" t="s">
        <v>719</v>
      </c>
      <c r="G483" s="201"/>
      <c r="H483" s="203" t="s">
        <v>19</v>
      </c>
      <c r="I483" s="205"/>
      <c r="J483" s="201"/>
      <c r="K483" s="201"/>
      <c r="L483" s="206"/>
      <c r="M483" s="207"/>
      <c r="N483" s="208"/>
      <c r="O483" s="208"/>
      <c r="P483" s="208"/>
      <c r="Q483" s="208"/>
      <c r="R483" s="208"/>
      <c r="S483" s="208"/>
      <c r="T483" s="209"/>
      <c r="AT483" s="210" t="s">
        <v>125</v>
      </c>
      <c r="AU483" s="210" t="s">
        <v>81</v>
      </c>
      <c r="AV483" s="13" t="s">
        <v>77</v>
      </c>
      <c r="AW483" s="13" t="s">
        <v>33</v>
      </c>
      <c r="AX483" s="13" t="s">
        <v>72</v>
      </c>
      <c r="AY483" s="210" t="s">
        <v>116</v>
      </c>
    </row>
    <row r="484" spans="1:65" s="14" customFormat="1" ht="11.25">
      <c r="B484" s="211"/>
      <c r="C484" s="212"/>
      <c r="D484" s="202" t="s">
        <v>125</v>
      </c>
      <c r="E484" s="213" t="s">
        <v>19</v>
      </c>
      <c r="F484" s="214" t="s">
        <v>720</v>
      </c>
      <c r="G484" s="212"/>
      <c r="H484" s="215">
        <v>2034</v>
      </c>
      <c r="I484" s="216"/>
      <c r="J484" s="212"/>
      <c r="K484" s="212"/>
      <c r="L484" s="217"/>
      <c r="M484" s="218"/>
      <c r="N484" s="219"/>
      <c r="O484" s="219"/>
      <c r="P484" s="219"/>
      <c r="Q484" s="219"/>
      <c r="R484" s="219"/>
      <c r="S484" s="219"/>
      <c r="T484" s="220"/>
      <c r="AT484" s="221" t="s">
        <v>125</v>
      </c>
      <c r="AU484" s="221" t="s">
        <v>81</v>
      </c>
      <c r="AV484" s="14" t="s">
        <v>81</v>
      </c>
      <c r="AW484" s="14" t="s">
        <v>33</v>
      </c>
      <c r="AX484" s="14" t="s">
        <v>77</v>
      </c>
      <c r="AY484" s="221" t="s">
        <v>116</v>
      </c>
    </row>
    <row r="485" spans="1:65" s="12" customFormat="1" ht="22.9" customHeight="1">
      <c r="B485" s="171"/>
      <c r="C485" s="172"/>
      <c r="D485" s="173" t="s">
        <v>71</v>
      </c>
      <c r="E485" s="185" t="s">
        <v>721</v>
      </c>
      <c r="F485" s="185" t="s">
        <v>722</v>
      </c>
      <c r="G485" s="172"/>
      <c r="H485" s="172"/>
      <c r="I485" s="175"/>
      <c r="J485" s="186">
        <f>BK485</f>
        <v>0</v>
      </c>
      <c r="K485" s="172"/>
      <c r="L485" s="177"/>
      <c r="M485" s="178"/>
      <c r="N485" s="179"/>
      <c r="O485" s="179"/>
      <c r="P485" s="180">
        <f>P486</f>
        <v>0</v>
      </c>
      <c r="Q485" s="179"/>
      <c r="R485" s="180">
        <f>R486</f>
        <v>0</v>
      </c>
      <c r="S485" s="179"/>
      <c r="T485" s="181">
        <f>T486</f>
        <v>0</v>
      </c>
      <c r="AR485" s="182" t="s">
        <v>77</v>
      </c>
      <c r="AT485" s="183" t="s">
        <v>71</v>
      </c>
      <c r="AU485" s="183" t="s">
        <v>77</v>
      </c>
      <c r="AY485" s="182" t="s">
        <v>116</v>
      </c>
      <c r="BK485" s="184">
        <f>BK486</f>
        <v>0</v>
      </c>
    </row>
    <row r="486" spans="1:65" s="2" customFormat="1" ht="21.75" customHeight="1">
      <c r="A486" s="34"/>
      <c r="B486" s="35"/>
      <c r="C486" s="187" t="s">
        <v>723</v>
      </c>
      <c r="D486" s="187" t="s">
        <v>118</v>
      </c>
      <c r="E486" s="188" t="s">
        <v>724</v>
      </c>
      <c r="F486" s="189" t="s">
        <v>725</v>
      </c>
      <c r="G486" s="190" t="s">
        <v>275</v>
      </c>
      <c r="H486" s="191">
        <v>246.149</v>
      </c>
      <c r="I486" s="192"/>
      <c r="J486" s="193">
        <f>ROUND(I486*H486,2)</f>
        <v>0</v>
      </c>
      <c r="K486" s="189" t="s">
        <v>122</v>
      </c>
      <c r="L486" s="39"/>
      <c r="M486" s="246" t="s">
        <v>19</v>
      </c>
      <c r="N486" s="247" t="s">
        <v>43</v>
      </c>
      <c r="O486" s="248"/>
      <c r="P486" s="249">
        <f>O486*H486</f>
        <v>0</v>
      </c>
      <c r="Q486" s="249">
        <v>0</v>
      </c>
      <c r="R486" s="249">
        <f>Q486*H486</f>
        <v>0</v>
      </c>
      <c r="S486" s="249">
        <v>0</v>
      </c>
      <c r="T486" s="250">
        <f>S486*H486</f>
        <v>0</v>
      </c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R486" s="198" t="s">
        <v>123</v>
      </c>
      <c r="AT486" s="198" t="s">
        <v>118</v>
      </c>
      <c r="AU486" s="198" t="s">
        <v>81</v>
      </c>
      <c r="AY486" s="17" t="s">
        <v>116</v>
      </c>
      <c r="BE486" s="199">
        <f>IF(N486="základní",J486,0)</f>
        <v>0</v>
      </c>
      <c r="BF486" s="199">
        <f>IF(N486="snížená",J486,0)</f>
        <v>0</v>
      </c>
      <c r="BG486" s="199">
        <f>IF(N486="zákl. přenesená",J486,0)</f>
        <v>0</v>
      </c>
      <c r="BH486" s="199">
        <f>IF(N486="sníž. přenesená",J486,0)</f>
        <v>0</v>
      </c>
      <c r="BI486" s="199">
        <f>IF(N486="nulová",J486,0)</f>
        <v>0</v>
      </c>
      <c r="BJ486" s="17" t="s">
        <v>77</v>
      </c>
      <c r="BK486" s="199">
        <f>ROUND(I486*H486,2)</f>
        <v>0</v>
      </c>
      <c r="BL486" s="17" t="s">
        <v>123</v>
      </c>
      <c r="BM486" s="198" t="s">
        <v>726</v>
      </c>
    </row>
    <row r="487" spans="1:65" s="2" customFormat="1" ht="6.95" customHeight="1">
      <c r="A487" s="34"/>
      <c r="B487" s="47"/>
      <c r="C487" s="48"/>
      <c r="D487" s="48"/>
      <c r="E487" s="48"/>
      <c r="F487" s="48"/>
      <c r="G487" s="48"/>
      <c r="H487" s="48"/>
      <c r="I487" s="136"/>
      <c r="J487" s="48"/>
      <c r="K487" s="48"/>
      <c r="L487" s="39"/>
      <c r="M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</row>
  </sheetData>
  <sheetProtection algorithmName="SHA-512" hashValue="Wb+aZk7kLqDVLen+YcjrMdnRUm1LKfyuct8f0byI+x8BYHZ4pd/3eJ0Aypn8+kY3zGv+OrBwZ0ac4Y9i+7fLoA==" saltValue="Pt3Hba55JzEbFtVWnNRJttJKx1xKz3UR0S4rtKBxsxE7n1/nbRaA5DqfIkHHviUGCWIzmmoFY7P/B2tPSSl93A==" spinCount="100000" sheet="1" objects="1" scenarios="1" formatColumns="0" formatRows="0" autoFilter="0"/>
  <autoFilter ref="C87:K486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1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1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84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4"/>
      <c r="J3" s="103"/>
      <c r="K3" s="103"/>
      <c r="L3" s="20"/>
      <c r="AT3" s="17" t="s">
        <v>81</v>
      </c>
    </row>
    <row r="4" spans="1:46" s="1" customFormat="1" ht="24.95" customHeight="1">
      <c r="B4" s="20"/>
      <c r="D4" s="105" t="s">
        <v>85</v>
      </c>
      <c r="I4" s="101"/>
      <c r="L4" s="20"/>
      <c r="M4" s="106" t="s">
        <v>10</v>
      </c>
      <c r="AT4" s="17" t="s">
        <v>4</v>
      </c>
    </row>
    <row r="5" spans="1:46" s="1" customFormat="1" ht="6.95" customHeight="1">
      <c r="B5" s="20"/>
      <c r="I5" s="101"/>
      <c r="L5" s="20"/>
    </row>
    <row r="6" spans="1:46" s="1" customFormat="1" ht="12" customHeight="1">
      <c r="B6" s="20"/>
      <c r="D6" s="107" t="s">
        <v>16</v>
      </c>
      <c r="I6" s="101"/>
      <c r="L6" s="20"/>
    </row>
    <row r="7" spans="1:46" s="1" customFormat="1" ht="16.5" customHeight="1">
      <c r="B7" s="20"/>
      <c r="E7" s="291" t="str">
        <f>'Rekapitulace stavby'!K6</f>
        <v>Oprava silnice III-25380 v Malšovicích - DK</v>
      </c>
      <c r="F7" s="292"/>
      <c r="G7" s="292"/>
      <c r="H7" s="292"/>
      <c r="I7" s="101"/>
      <c r="L7" s="20"/>
    </row>
    <row r="8" spans="1:46" s="2" customFormat="1" ht="12" customHeight="1">
      <c r="A8" s="34"/>
      <c r="B8" s="39"/>
      <c r="C8" s="34"/>
      <c r="D8" s="107" t="s">
        <v>86</v>
      </c>
      <c r="E8" s="34"/>
      <c r="F8" s="34"/>
      <c r="G8" s="34"/>
      <c r="H8" s="34"/>
      <c r="I8" s="108"/>
      <c r="J8" s="34"/>
      <c r="K8" s="34"/>
      <c r="L8" s="10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3" t="s">
        <v>727</v>
      </c>
      <c r="F9" s="294"/>
      <c r="G9" s="294"/>
      <c r="H9" s="294"/>
      <c r="I9" s="108"/>
      <c r="J9" s="34"/>
      <c r="K9" s="34"/>
      <c r="L9" s="10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108"/>
      <c r="J10" s="34"/>
      <c r="K10" s="34"/>
      <c r="L10" s="10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7" t="s">
        <v>18</v>
      </c>
      <c r="E11" s="34"/>
      <c r="F11" s="110" t="s">
        <v>19</v>
      </c>
      <c r="G11" s="34"/>
      <c r="H11" s="34"/>
      <c r="I11" s="111" t="s">
        <v>20</v>
      </c>
      <c r="J11" s="110" t="s">
        <v>19</v>
      </c>
      <c r="K11" s="34"/>
      <c r="L11" s="10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7" t="s">
        <v>21</v>
      </c>
      <c r="E12" s="34"/>
      <c r="F12" s="110" t="s">
        <v>22</v>
      </c>
      <c r="G12" s="34"/>
      <c r="H12" s="34"/>
      <c r="I12" s="111" t="s">
        <v>23</v>
      </c>
      <c r="J12" s="112" t="str">
        <f>'Rekapitulace stavby'!AN8</f>
        <v>20. 9. 2019</v>
      </c>
      <c r="K12" s="34"/>
      <c r="L12" s="10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108"/>
      <c r="J13" s="34"/>
      <c r="K13" s="34"/>
      <c r="L13" s="10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7" t="s">
        <v>25</v>
      </c>
      <c r="E14" s="34"/>
      <c r="F14" s="34"/>
      <c r="G14" s="34"/>
      <c r="H14" s="34"/>
      <c r="I14" s="111" t="s">
        <v>26</v>
      </c>
      <c r="J14" s="110" t="s">
        <v>19</v>
      </c>
      <c r="K14" s="34"/>
      <c r="L14" s="10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0" t="s">
        <v>27</v>
      </c>
      <c r="F15" s="34"/>
      <c r="G15" s="34"/>
      <c r="H15" s="34"/>
      <c r="I15" s="111" t="s">
        <v>28</v>
      </c>
      <c r="J15" s="110" t="s">
        <v>19</v>
      </c>
      <c r="K15" s="34"/>
      <c r="L15" s="10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108"/>
      <c r="J16" s="34"/>
      <c r="K16" s="34"/>
      <c r="L16" s="10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7" t="s">
        <v>29</v>
      </c>
      <c r="E17" s="34"/>
      <c r="F17" s="34"/>
      <c r="G17" s="34"/>
      <c r="H17" s="34"/>
      <c r="I17" s="111" t="s">
        <v>26</v>
      </c>
      <c r="J17" s="30" t="str">
        <f>'Rekapitulace stavby'!AN13</f>
        <v>Vyplň údaj</v>
      </c>
      <c r="K17" s="34"/>
      <c r="L17" s="10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5" t="str">
        <f>'Rekapitulace stavby'!E14</f>
        <v>Vyplň údaj</v>
      </c>
      <c r="F18" s="296"/>
      <c r="G18" s="296"/>
      <c r="H18" s="296"/>
      <c r="I18" s="111" t="s">
        <v>28</v>
      </c>
      <c r="J18" s="30" t="str">
        <f>'Rekapitulace stavby'!AN14</f>
        <v>Vyplň údaj</v>
      </c>
      <c r="K18" s="34"/>
      <c r="L18" s="10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108"/>
      <c r="J19" s="34"/>
      <c r="K19" s="34"/>
      <c r="L19" s="10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7" t="s">
        <v>31</v>
      </c>
      <c r="E20" s="34"/>
      <c r="F20" s="34"/>
      <c r="G20" s="34"/>
      <c r="H20" s="34"/>
      <c r="I20" s="111" t="s">
        <v>26</v>
      </c>
      <c r="J20" s="110" t="s">
        <v>19</v>
      </c>
      <c r="K20" s="34"/>
      <c r="L20" s="10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0" t="s">
        <v>32</v>
      </c>
      <c r="F21" s="34"/>
      <c r="G21" s="34"/>
      <c r="H21" s="34"/>
      <c r="I21" s="111" t="s">
        <v>28</v>
      </c>
      <c r="J21" s="110" t="s">
        <v>19</v>
      </c>
      <c r="K21" s="34"/>
      <c r="L21" s="10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108"/>
      <c r="J22" s="34"/>
      <c r="K22" s="34"/>
      <c r="L22" s="10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7" t="s">
        <v>34</v>
      </c>
      <c r="E23" s="34"/>
      <c r="F23" s="34"/>
      <c r="G23" s="34"/>
      <c r="H23" s="34"/>
      <c r="I23" s="111" t="s">
        <v>26</v>
      </c>
      <c r="J23" s="110" t="s">
        <v>19</v>
      </c>
      <c r="K23" s="34"/>
      <c r="L23" s="10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0" t="s">
        <v>35</v>
      </c>
      <c r="F24" s="34"/>
      <c r="G24" s="34"/>
      <c r="H24" s="34"/>
      <c r="I24" s="111" t="s">
        <v>28</v>
      </c>
      <c r="J24" s="110" t="s">
        <v>19</v>
      </c>
      <c r="K24" s="34"/>
      <c r="L24" s="10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108"/>
      <c r="J25" s="34"/>
      <c r="K25" s="34"/>
      <c r="L25" s="10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7" t="s">
        <v>36</v>
      </c>
      <c r="E26" s="34"/>
      <c r="F26" s="34"/>
      <c r="G26" s="34"/>
      <c r="H26" s="34"/>
      <c r="I26" s="108"/>
      <c r="J26" s="34"/>
      <c r="K26" s="34"/>
      <c r="L26" s="10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3"/>
      <c r="B27" s="114"/>
      <c r="C27" s="113"/>
      <c r="D27" s="113"/>
      <c r="E27" s="297" t="s">
        <v>19</v>
      </c>
      <c r="F27" s="297"/>
      <c r="G27" s="297"/>
      <c r="H27" s="297"/>
      <c r="I27" s="115"/>
      <c r="J27" s="113"/>
      <c r="K27" s="113"/>
      <c r="L27" s="116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108"/>
      <c r="J28" s="34"/>
      <c r="K28" s="34"/>
      <c r="L28" s="10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7"/>
      <c r="E29" s="117"/>
      <c r="F29" s="117"/>
      <c r="G29" s="117"/>
      <c r="H29" s="117"/>
      <c r="I29" s="118"/>
      <c r="J29" s="117"/>
      <c r="K29" s="117"/>
      <c r="L29" s="10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38</v>
      </c>
      <c r="E30" s="34"/>
      <c r="F30" s="34"/>
      <c r="G30" s="34"/>
      <c r="H30" s="34"/>
      <c r="I30" s="108"/>
      <c r="J30" s="120">
        <f>ROUND(J84, 2)</f>
        <v>0</v>
      </c>
      <c r="K30" s="34"/>
      <c r="L30" s="10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7"/>
      <c r="E31" s="117"/>
      <c r="F31" s="117"/>
      <c r="G31" s="117"/>
      <c r="H31" s="117"/>
      <c r="I31" s="118"/>
      <c r="J31" s="117"/>
      <c r="K31" s="117"/>
      <c r="L31" s="10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40</v>
      </c>
      <c r="G32" s="34"/>
      <c r="H32" s="34"/>
      <c r="I32" s="122" t="s">
        <v>39</v>
      </c>
      <c r="J32" s="121" t="s">
        <v>41</v>
      </c>
      <c r="K32" s="34"/>
      <c r="L32" s="10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3" t="s">
        <v>42</v>
      </c>
      <c r="E33" s="107" t="s">
        <v>43</v>
      </c>
      <c r="F33" s="124">
        <f>ROUND((SUM(BE84:BE98)),  2)</f>
        <v>0</v>
      </c>
      <c r="G33" s="34"/>
      <c r="H33" s="34"/>
      <c r="I33" s="125">
        <v>0.21</v>
      </c>
      <c r="J33" s="124">
        <f>ROUND(((SUM(BE84:BE98))*I33),  2)</f>
        <v>0</v>
      </c>
      <c r="K33" s="34"/>
      <c r="L33" s="10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7" t="s">
        <v>44</v>
      </c>
      <c r="F34" s="124">
        <f>ROUND((SUM(BF84:BF98)),  2)</f>
        <v>0</v>
      </c>
      <c r="G34" s="34"/>
      <c r="H34" s="34"/>
      <c r="I34" s="125">
        <v>0.15</v>
      </c>
      <c r="J34" s="124">
        <f>ROUND(((SUM(BF84:BF98))*I34),  2)</f>
        <v>0</v>
      </c>
      <c r="K34" s="34"/>
      <c r="L34" s="10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7" t="s">
        <v>45</v>
      </c>
      <c r="F35" s="124">
        <f>ROUND((SUM(BG84:BG98)),  2)</f>
        <v>0</v>
      </c>
      <c r="G35" s="34"/>
      <c r="H35" s="34"/>
      <c r="I35" s="125">
        <v>0.21</v>
      </c>
      <c r="J35" s="124">
        <f>0</f>
        <v>0</v>
      </c>
      <c r="K35" s="34"/>
      <c r="L35" s="10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7" t="s">
        <v>46</v>
      </c>
      <c r="F36" s="124">
        <f>ROUND((SUM(BH84:BH98)),  2)</f>
        <v>0</v>
      </c>
      <c r="G36" s="34"/>
      <c r="H36" s="34"/>
      <c r="I36" s="125">
        <v>0.15</v>
      </c>
      <c r="J36" s="124">
        <f>0</f>
        <v>0</v>
      </c>
      <c r="K36" s="34"/>
      <c r="L36" s="10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7" t="s">
        <v>47</v>
      </c>
      <c r="F37" s="124">
        <f>ROUND((SUM(BI84:BI98)),  2)</f>
        <v>0</v>
      </c>
      <c r="G37" s="34"/>
      <c r="H37" s="34"/>
      <c r="I37" s="125">
        <v>0</v>
      </c>
      <c r="J37" s="124">
        <f>0</f>
        <v>0</v>
      </c>
      <c r="K37" s="34"/>
      <c r="L37" s="10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108"/>
      <c r="J38" s="34"/>
      <c r="K38" s="34"/>
      <c r="L38" s="10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6"/>
      <c r="D39" s="127" t="s">
        <v>48</v>
      </c>
      <c r="E39" s="128"/>
      <c r="F39" s="128"/>
      <c r="G39" s="129" t="s">
        <v>49</v>
      </c>
      <c r="H39" s="130" t="s">
        <v>50</v>
      </c>
      <c r="I39" s="131"/>
      <c r="J39" s="132">
        <f>SUM(J30:J37)</f>
        <v>0</v>
      </c>
      <c r="K39" s="133"/>
      <c r="L39" s="10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34"/>
      <c r="C40" s="135"/>
      <c r="D40" s="135"/>
      <c r="E40" s="135"/>
      <c r="F40" s="135"/>
      <c r="G40" s="135"/>
      <c r="H40" s="135"/>
      <c r="I40" s="136"/>
      <c r="J40" s="135"/>
      <c r="K40" s="135"/>
      <c r="L40" s="10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37"/>
      <c r="C44" s="138"/>
      <c r="D44" s="138"/>
      <c r="E44" s="138"/>
      <c r="F44" s="138"/>
      <c r="G44" s="138"/>
      <c r="H44" s="138"/>
      <c r="I44" s="139"/>
      <c r="J44" s="138"/>
      <c r="K44" s="138"/>
      <c r="L44" s="109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88</v>
      </c>
      <c r="D45" s="36"/>
      <c r="E45" s="36"/>
      <c r="F45" s="36"/>
      <c r="G45" s="36"/>
      <c r="H45" s="36"/>
      <c r="I45" s="108"/>
      <c r="J45" s="36"/>
      <c r="K45" s="36"/>
      <c r="L45" s="109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108"/>
      <c r="J46" s="36"/>
      <c r="K46" s="36"/>
      <c r="L46" s="109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108"/>
      <c r="J47" s="36"/>
      <c r="K47" s="36"/>
      <c r="L47" s="109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298" t="str">
        <f>E7</f>
        <v>Oprava silnice III-25380 v Malšovicích - DK</v>
      </c>
      <c r="F48" s="299"/>
      <c r="G48" s="299"/>
      <c r="H48" s="299"/>
      <c r="I48" s="108"/>
      <c r="J48" s="36"/>
      <c r="K48" s="36"/>
      <c r="L48" s="109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86</v>
      </c>
      <c r="D49" s="36"/>
      <c r="E49" s="36"/>
      <c r="F49" s="36"/>
      <c r="G49" s="36"/>
      <c r="H49" s="36"/>
      <c r="I49" s="108"/>
      <c r="J49" s="36"/>
      <c r="K49" s="36"/>
      <c r="L49" s="109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270" t="str">
        <f>E9</f>
        <v>VON - VEDLEJŠÍ A OSTATNÍ NÁKLADY</v>
      </c>
      <c r="F50" s="300"/>
      <c r="G50" s="300"/>
      <c r="H50" s="300"/>
      <c r="I50" s="108"/>
      <c r="J50" s="36"/>
      <c r="K50" s="36"/>
      <c r="L50" s="109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108"/>
      <c r="J51" s="36"/>
      <c r="K51" s="36"/>
      <c r="L51" s="109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111" t="s">
        <v>23</v>
      </c>
      <c r="J52" s="59" t="str">
        <f>IF(J12="","",J12)</f>
        <v>20. 9. 2019</v>
      </c>
      <c r="K52" s="36"/>
      <c r="L52" s="109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108"/>
      <c r="J53" s="36"/>
      <c r="K53" s="36"/>
      <c r="L53" s="109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customHeight="1">
      <c r="A54" s="34"/>
      <c r="B54" s="35"/>
      <c r="C54" s="29" t="s">
        <v>25</v>
      </c>
      <c r="D54" s="36"/>
      <c r="E54" s="36"/>
      <c r="F54" s="27" t="str">
        <f>E15</f>
        <v>SÚS ÚK DUBÍ</v>
      </c>
      <c r="G54" s="36"/>
      <c r="H54" s="36"/>
      <c r="I54" s="111" t="s">
        <v>31</v>
      </c>
      <c r="J54" s="32" t="str">
        <f>E21</f>
        <v>B-PROJEKTY Teplice s.r.o.</v>
      </c>
      <c r="K54" s="36"/>
      <c r="L54" s="109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111" t="s">
        <v>34</v>
      </c>
      <c r="J55" s="32" t="str">
        <f>E24</f>
        <v>Ladislav Marek</v>
      </c>
      <c r="K55" s="36"/>
      <c r="L55" s="109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108"/>
      <c r="J56" s="36"/>
      <c r="K56" s="36"/>
      <c r="L56" s="109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40" t="s">
        <v>89</v>
      </c>
      <c r="D57" s="141"/>
      <c r="E57" s="141"/>
      <c r="F57" s="141"/>
      <c r="G57" s="141"/>
      <c r="H57" s="141"/>
      <c r="I57" s="142"/>
      <c r="J57" s="143" t="s">
        <v>90</v>
      </c>
      <c r="K57" s="141"/>
      <c r="L57" s="109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108"/>
      <c r="J58" s="36"/>
      <c r="K58" s="36"/>
      <c r="L58" s="109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44" t="s">
        <v>70</v>
      </c>
      <c r="D59" s="36"/>
      <c r="E59" s="36"/>
      <c r="F59" s="36"/>
      <c r="G59" s="36"/>
      <c r="H59" s="36"/>
      <c r="I59" s="108"/>
      <c r="J59" s="77">
        <f>J84</f>
        <v>0</v>
      </c>
      <c r="K59" s="36"/>
      <c r="L59" s="109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91</v>
      </c>
    </row>
    <row r="60" spans="1:47" s="9" customFormat="1" ht="24.95" customHeight="1">
      <c r="B60" s="145"/>
      <c r="C60" s="146"/>
      <c r="D60" s="147" t="s">
        <v>728</v>
      </c>
      <c r="E60" s="148"/>
      <c r="F60" s="148"/>
      <c r="G60" s="148"/>
      <c r="H60" s="148"/>
      <c r="I60" s="149"/>
      <c r="J60" s="150">
        <f>J85</f>
        <v>0</v>
      </c>
      <c r="K60" s="146"/>
      <c r="L60" s="151"/>
    </row>
    <row r="61" spans="1:47" s="10" customFormat="1" ht="19.899999999999999" customHeight="1">
      <c r="B61" s="152"/>
      <c r="C61" s="153"/>
      <c r="D61" s="154" t="s">
        <v>729</v>
      </c>
      <c r="E61" s="155"/>
      <c r="F61" s="155"/>
      <c r="G61" s="155"/>
      <c r="H61" s="155"/>
      <c r="I61" s="156"/>
      <c r="J61" s="157">
        <f>J86</f>
        <v>0</v>
      </c>
      <c r="K61" s="153"/>
      <c r="L61" s="158"/>
    </row>
    <row r="62" spans="1:47" s="10" customFormat="1" ht="19.899999999999999" customHeight="1">
      <c r="B62" s="152"/>
      <c r="C62" s="153"/>
      <c r="D62" s="154" t="s">
        <v>730</v>
      </c>
      <c r="E62" s="155"/>
      <c r="F62" s="155"/>
      <c r="G62" s="155"/>
      <c r="H62" s="155"/>
      <c r="I62" s="156"/>
      <c r="J62" s="157">
        <f>J93</f>
        <v>0</v>
      </c>
      <c r="K62" s="153"/>
      <c r="L62" s="158"/>
    </row>
    <row r="63" spans="1:47" s="10" customFormat="1" ht="19.899999999999999" customHeight="1">
      <c r="B63" s="152"/>
      <c r="C63" s="153"/>
      <c r="D63" s="154" t="s">
        <v>731</v>
      </c>
      <c r="E63" s="155"/>
      <c r="F63" s="155"/>
      <c r="G63" s="155"/>
      <c r="H63" s="155"/>
      <c r="I63" s="156"/>
      <c r="J63" s="157">
        <f>J95</f>
        <v>0</v>
      </c>
      <c r="K63" s="153"/>
      <c r="L63" s="158"/>
    </row>
    <row r="64" spans="1:47" s="10" customFormat="1" ht="19.899999999999999" customHeight="1">
      <c r="B64" s="152"/>
      <c r="C64" s="153"/>
      <c r="D64" s="154" t="s">
        <v>732</v>
      </c>
      <c r="E64" s="155"/>
      <c r="F64" s="155"/>
      <c r="G64" s="155"/>
      <c r="H64" s="155"/>
      <c r="I64" s="156"/>
      <c r="J64" s="157">
        <f>J97</f>
        <v>0</v>
      </c>
      <c r="K64" s="153"/>
      <c r="L64" s="158"/>
    </row>
    <row r="65" spans="1:31" s="2" customFormat="1" ht="21.75" customHeight="1">
      <c r="A65" s="34"/>
      <c r="B65" s="35"/>
      <c r="C65" s="36"/>
      <c r="D65" s="36"/>
      <c r="E65" s="36"/>
      <c r="F65" s="36"/>
      <c r="G65" s="36"/>
      <c r="H65" s="36"/>
      <c r="I65" s="108"/>
      <c r="J65" s="36"/>
      <c r="K65" s="36"/>
      <c r="L65" s="10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s="2" customFormat="1" ht="6.95" customHeight="1">
      <c r="A66" s="34"/>
      <c r="B66" s="47"/>
      <c r="C66" s="48"/>
      <c r="D66" s="48"/>
      <c r="E66" s="48"/>
      <c r="F66" s="48"/>
      <c r="G66" s="48"/>
      <c r="H66" s="48"/>
      <c r="I66" s="136"/>
      <c r="J66" s="48"/>
      <c r="K66" s="48"/>
      <c r="L66" s="109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</row>
    <row r="70" spans="1:31" s="2" customFormat="1" ht="6.95" customHeight="1">
      <c r="A70" s="34"/>
      <c r="B70" s="49"/>
      <c r="C70" s="50"/>
      <c r="D70" s="50"/>
      <c r="E70" s="50"/>
      <c r="F70" s="50"/>
      <c r="G70" s="50"/>
      <c r="H70" s="50"/>
      <c r="I70" s="139"/>
      <c r="J70" s="50"/>
      <c r="K70" s="50"/>
      <c r="L70" s="109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24.95" customHeight="1">
      <c r="A71" s="34"/>
      <c r="B71" s="35"/>
      <c r="C71" s="23" t="s">
        <v>101</v>
      </c>
      <c r="D71" s="36"/>
      <c r="E71" s="36"/>
      <c r="F71" s="36"/>
      <c r="G71" s="36"/>
      <c r="H71" s="36"/>
      <c r="I71" s="108"/>
      <c r="J71" s="36"/>
      <c r="K71" s="36"/>
      <c r="L71" s="109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6.95" customHeight="1">
      <c r="A72" s="34"/>
      <c r="B72" s="35"/>
      <c r="C72" s="36"/>
      <c r="D72" s="36"/>
      <c r="E72" s="36"/>
      <c r="F72" s="36"/>
      <c r="G72" s="36"/>
      <c r="H72" s="36"/>
      <c r="I72" s="108"/>
      <c r="J72" s="36"/>
      <c r="K72" s="36"/>
      <c r="L72" s="109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2" customHeight="1">
      <c r="A73" s="34"/>
      <c r="B73" s="35"/>
      <c r="C73" s="29" t="s">
        <v>16</v>
      </c>
      <c r="D73" s="36"/>
      <c r="E73" s="36"/>
      <c r="F73" s="36"/>
      <c r="G73" s="36"/>
      <c r="H73" s="36"/>
      <c r="I73" s="108"/>
      <c r="J73" s="36"/>
      <c r="K73" s="36"/>
      <c r="L73" s="109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6.5" customHeight="1">
      <c r="A74" s="34"/>
      <c r="B74" s="35"/>
      <c r="C74" s="36"/>
      <c r="D74" s="36"/>
      <c r="E74" s="298" t="str">
        <f>E7</f>
        <v>Oprava silnice III-25380 v Malšovicích - DK</v>
      </c>
      <c r="F74" s="299"/>
      <c r="G74" s="299"/>
      <c r="H74" s="299"/>
      <c r="I74" s="108"/>
      <c r="J74" s="36"/>
      <c r="K74" s="36"/>
      <c r="L74" s="109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86</v>
      </c>
      <c r="D75" s="36"/>
      <c r="E75" s="36"/>
      <c r="F75" s="36"/>
      <c r="G75" s="36"/>
      <c r="H75" s="36"/>
      <c r="I75" s="108"/>
      <c r="J75" s="36"/>
      <c r="K75" s="36"/>
      <c r="L75" s="109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6.5" customHeight="1">
      <c r="A76" s="34"/>
      <c r="B76" s="35"/>
      <c r="C76" s="36"/>
      <c r="D76" s="36"/>
      <c r="E76" s="270" t="str">
        <f>E9</f>
        <v>VON - VEDLEJŠÍ A OSTATNÍ NÁKLADY</v>
      </c>
      <c r="F76" s="300"/>
      <c r="G76" s="300"/>
      <c r="H76" s="300"/>
      <c r="I76" s="108"/>
      <c r="J76" s="36"/>
      <c r="K76" s="36"/>
      <c r="L76" s="10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6.95" customHeight="1">
      <c r="A77" s="34"/>
      <c r="B77" s="35"/>
      <c r="C77" s="36"/>
      <c r="D77" s="36"/>
      <c r="E77" s="36"/>
      <c r="F77" s="36"/>
      <c r="G77" s="36"/>
      <c r="H77" s="36"/>
      <c r="I77" s="108"/>
      <c r="J77" s="36"/>
      <c r="K77" s="36"/>
      <c r="L77" s="10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2" customHeight="1">
      <c r="A78" s="34"/>
      <c r="B78" s="35"/>
      <c r="C78" s="29" t="s">
        <v>21</v>
      </c>
      <c r="D78" s="36"/>
      <c r="E78" s="36"/>
      <c r="F78" s="27" t="str">
        <f>F12</f>
        <v xml:space="preserve"> </v>
      </c>
      <c r="G78" s="36"/>
      <c r="H78" s="36"/>
      <c r="I78" s="111" t="s">
        <v>23</v>
      </c>
      <c r="J78" s="59" t="str">
        <f>IF(J12="","",J12)</f>
        <v>20. 9. 2019</v>
      </c>
      <c r="K78" s="36"/>
      <c r="L78" s="109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6.95" customHeight="1">
      <c r="A79" s="34"/>
      <c r="B79" s="35"/>
      <c r="C79" s="36"/>
      <c r="D79" s="36"/>
      <c r="E79" s="36"/>
      <c r="F79" s="36"/>
      <c r="G79" s="36"/>
      <c r="H79" s="36"/>
      <c r="I79" s="108"/>
      <c r="J79" s="36"/>
      <c r="K79" s="36"/>
      <c r="L79" s="109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25.7" customHeight="1">
      <c r="A80" s="34"/>
      <c r="B80" s="35"/>
      <c r="C80" s="29" t="s">
        <v>25</v>
      </c>
      <c r="D80" s="36"/>
      <c r="E80" s="36"/>
      <c r="F80" s="27" t="str">
        <f>E15</f>
        <v>SÚS ÚK DUBÍ</v>
      </c>
      <c r="G80" s="36"/>
      <c r="H80" s="36"/>
      <c r="I80" s="111" t="s">
        <v>31</v>
      </c>
      <c r="J80" s="32" t="str">
        <f>E21</f>
        <v>B-PROJEKTY Teplice s.r.o.</v>
      </c>
      <c r="K80" s="36"/>
      <c r="L80" s="109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5.2" customHeight="1">
      <c r="A81" s="34"/>
      <c r="B81" s="35"/>
      <c r="C81" s="29" t="s">
        <v>29</v>
      </c>
      <c r="D81" s="36"/>
      <c r="E81" s="36"/>
      <c r="F81" s="27" t="str">
        <f>IF(E18="","",E18)</f>
        <v>Vyplň údaj</v>
      </c>
      <c r="G81" s="36"/>
      <c r="H81" s="36"/>
      <c r="I81" s="111" t="s">
        <v>34</v>
      </c>
      <c r="J81" s="32" t="str">
        <f>E24</f>
        <v>Ladislav Marek</v>
      </c>
      <c r="K81" s="36"/>
      <c r="L81" s="10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0.35" customHeight="1">
      <c r="A82" s="34"/>
      <c r="B82" s="35"/>
      <c r="C82" s="36"/>
      <c r="D82" s="36"/>
      <c r="E82" s="36"/>
      <c r="F82" s="36"/>
      <c r="G82" s="36"/>
      <c r="H82" s="36"/>
      <c r="I82" s="108"/>
      <c r="J82" s="36"/>
      <c r="K82" s="36"/>
      <c r="L82" s="10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11" customFormat="1" ht="29.25" customHeight="1">
      <c r="A83" s="159"/>
      <c r="B83" s="160"/>
      <c r="C83" s="161" t="s">
        <v>102</v>
      </c>
      <c r="D83" s="162" t="s">
        <v>57</v>
      </c>
      <c r="E83" s="162" t="s">
        <v>53</v>
      </c>
      <c r="F83" s="162" t="s">
        <v>54</v>
      </c>
      <c r="G83" s="162" t="s">
        <v>103</v>
      </c>
      <c r="H83" s="162" t="s">
        <v>104</v>
      </c>
      <c r="I83" s="163" t="s">
        <v>105</v>
      </c>
      <c r="J83" s="162" t="s">
        <v>90</v>
      </c>
      <c r="K83" s="164" t="s">
        <v>106</v>
      </c>
      <c r="L83" s="165"/>
      <c r="M83" s="68" t="s">
        <v>19</v>
      </c>
      <c r="N83" s="69" t="s">
        <v>42</v>
      </c>
      <c r="O83" s="69" t="s">
        <v>107</v>
      </c>
      <c r="P83" s="69" t="s">
        <v>108</v>
      </c>
      <c r="Q83" s="69" t="s">
        <v>109</v>
      </c>
      <c r="R83" s="69" t="s">
        <v>110</v>
      </c>
      <c r="S83" s="69" t="s">
        <v>111</v>
      </c>
      <c r="T83" s="70" t="s">
        <v>112</v>
      </c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</row>
    <row r="84" spans="1:65" s="2" customFormat="1" ht="22.9" customHeight="1">
      <c r="A84" s="34"/>
      <c r="B84" s="35"/>
      <c r="C84" s="75" t="s">
        <v>113</v>
      </c>
      <c r="D84" s="36"/>
      <c r="E84" s="36"/>
      <c r="F84" s="36"/>
      <c r="G84" s="36"/>
      <c r="H84" s="36"/>
      <c r="I84" s="108"/>
      <c r="J84" s="166">
        <f>BK84</f>
        <v>0</v>
      </c>
      <c r="K84" s="36"/>
      <c r="L84" s="39"/>
      <c r="M84" s="71"/>
      <c r="N84" s="167"/>
      <c r="O84" s="72"/>
      <c r="P84" s="168">
        <f>P85</f>
        <v>0</v>
      </c>
      <c r="Q84" s="72"/>
      <c r="R84" s="168">
        <f>R85</f>
        <v>0</v>
      </c>
      <c r="S84" s="72"/>
      <c r="T84" s="169">
        <f>T85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T84" s="17" t="s">
        <v>71</v>
      </c>
      <c r="AU84" s="17" t="s">
        <v>91</v>
      </c>
      <c r="BK84" s="170">
        <f>BK85</f>
        <v>0</v>
      </c>
    </row>
    <row r="85" spans="1:65" s="12" customFormat="1" ht="25.9" customHeight="1">
      <c r="B85" s="171"/>
      <c r="C85" s="172"/>
      <c r="D85" s="173" t="s">
        <v>71</v>
      </c>
      <c r="E85" s="174" t="s">
        <v>733</v>
      </c>
      <c r="F85" s="174" t="s">
        <v>734</v>
      </c>
      <c r="G85" s="172"/>
      <c r="H85" s="172"/>
      <c r="I85" s="175"/>
      <c r="J85" s="176">
        <f>BK85</f>
        <v>0</v>
      </c>
      <c r="K85" s="172"/>
      <c r="L85" s="177"/>
      <c r="M85" s="178"/>
      <c r="N85" s="179"/>
      <c r="O85" s="179"/>
      <c r="P85" s="180">
        <f>P86+P93+P95+P97</f>
        <v>0</v>
      </c>
      <c r="Q85" s="179"/>
      <c r="R85" s="180">
        <f>R86+R93+R95+R97</f>
        <v>0</v>
      </c>
      <c r="S85" s="179"/>
      <c r="T85" s="181">
        <f>T86+T93+T95+T97</f>
        <v>0</v>
      </c>
      <c r="AR85" s="182" t="s">
        <v>146</v>
      </c>
      <c r="AT85" s="183" t="s">
        <v>71</v>
      </c>
      <c r="AU85" s="183" t="s">
        <v>72</v>
      </c>
      <c r="AY85" s="182" t="s">
        <v>116</v>
      </c>
      <c r="BK85" s="184">
        <f>BK86+BK93+BK95+BK97</f>
        <v>0</v>
      </c>
    </row>
    <row r="86" spans="1:65" s="12" customFormat="1" ht="22.9" customHeight="1">
      <c r="B86" s="171"/>
      <c r="C86" s="172"/>
      <c r="D86" s="173" t="s">
        <v>71</v>
      </c>
      <c r="E86" s="185" t="s">
        <v>735</v>
      </c>
      <c r="F86" s="185" t="s">
        <v>736</v>
      </c>
      <c r="G86" s="172"/>
      <c r="H86" s="172"/>
      <c r="I86" s="175"/>
      <c r="J86" s="186">
        <f>BK86</f>
        <v>0</v>
      </c>
      <c r="K86" s="172"/>
      <c r="L86" s="177"/>
      <c r="M86" s="178"/>
      <c r="N86" s="179"/>
      <c r="O86" s="179"/>
      <c r="P86" s="180">
        <f>SUM(P87:P92)</f>
        <v>0</v>
      </c>
      <c r="Q86" s="179"/>
      <c r="R86" s="180">
        <f>SUM(R87:R92)</f>
        <v>0</v>
      </c>
      <c r="S86" s="179"/>
      <c r="T86" s="181">
        <f>SUM(T87:T92)</f>
        <v>0</v>
      </c>
      <c r="AR86" s="182" t="s">
        <v>146</v>
      </c>
      <c r="AT86" s="183" t="s">
        <v>71</v>
      </c>
      <c r="AU86" s="183" t="s">
        <v>77</v>
      </c>
      <c r="AY86" s="182" t="s">
        <v>116</v>
      </c>
      <c r="BK86" s="184">
        <f>SUM(BK87:BK92)</f>
        <v>0</v>
      </c>
    </row>
    <row r="87" spans="1:65" s="2" customFormat="1" ht="16.5" customHeight="1">
      <c r="A87" s="34"/>
      <c r="B87" s="35"/>
      <c r="C87" s="187" t="s">
        <v>77</v>
      </c>
      <c r="D87" s="187" t="s">
        <v>118</v>
      </c>
      <c r="E87" s="188" t="s">
        <v>737</v>
      </c>
      <c r="F87" s="189" t="s">
        <v>738</v>
      </c>
      <c r="G87" s="190" t="s">
        <v>739</v>
      </c>
      <c r="H87" s="191">
        <v>1</v>
      </c>
      <c r="I87" s="192"/>
      <c r="J87" s="193">
        <f t="shared" ref="J87:J92" si="0">ROUND(I87*H87,2)</f>
        <v>0</v>
      </c>
      <c r="K87" s="189" t="s">
        <v>19</v>
      </c>
      <c r="L87" s="39"/>
      <c r="M87" s="194" t="s">
        <v>19</v>
      </c>
      <c r="N87" s="195" t="s">
        <v>43</v>
      </c>
      <c r="O87" s="64"/>
      <c r="P87" s="196">
        <f t="shared" ref="P87:P92" si="1">O87*H87</f>
        <v>0</v>
      </c>
      <c r="Q87" s="196">
        <v>0</v>
      </c>
      <c r="R87" s="196">
        <f t="shared" ref="R87:R92" si="2">Q87*H87</f>
        <v>0</v>
      </c>
      <c r="S87" s="196">
        <v>0</v>
      </c>
      <c r="T87" s="197">
        <f t="shared" ref="T87:T92" si="3">S87*H87</f>
        <v>0</v>
      </c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R87" s="198" t="s">
        <v>740</v>
      </c>
      <c r="AT87" s="198" t="s">
        <v>118</v>
      </c>
      <c r="AU87" s="198" t="s">
        <v>81</v>
      </c>
      <c r="AY87" s="17" t="s">
        <v>116</v>
      </c>
      <c r="BE87" s="199">
        <f t="shared" ref="BE87:BE92" si="4">IF(N87="základní",J87,0)</f>
        <v>0</v>
      </c>
      <c r="BF87" s="199">
        <f t="shared" ref="BF87:BF92" si="5">IF(N87="snížená",J87,0)</f>
        <v>0</v>
      </c>
      <c r="BG87" s="199">
        <f t="shared" ref="BG87:BG92" si="6">IF(N87="zákl. přenesená",J87,0)</f>
        <v>0</v>
      </c>
      <c r="BH87" s="199">
        <f t="shared" ref="BH87:BH92" si="7">IF(N87="sníž. přenesená",J87,0)</f>
        <v>0</v>
      </c>
      <c r="BI87" s="199">
        <f t="shared" ref="BI87:BI92" si="8">IF(N87="nulová",J87,0)</f>
        <v>0</v>
      </c>
      <c r="BJ87" s="17" t="s">
        <v>77</v>
      </c>
      <c r="BK87" s="199">
        <f t="shared" ref="BK87:BK92" si="9">ROUND(I87*H87,2)</f>
        <v>0</v>
      </c>
      <c r="BL87" s="17" t="s">
        <v>740</v>
      </c>
      <c r="BM87" s="198" t="s">
        <v>741</v>
      </c>
    </row>
    <row r="88" spans="1:65" s="2" customFormat="1" ht="16.5" customHeight="1">
      <c r="A88" s="34"/>
      <c r="B88" s="35"/>
      <c r="C88" s="187" t="s">
        <v>81</v>
      </c>
      <c r="D88" s="187" t="s">
        <v>118</v>
      </c>
      <c r="E88" s="188" t="s">
        <v>742</v>
      </c>
      <c r="F88" s="189" t="s">
        <v>743</v>
      </c>
      <c r="G88" s="190" t="s">
        <v>739</v>
      </c>
      <c r="H88" s="191">
        <v>1</v>
      </c>
      <c r="I88" s="192"/>
      <c r="J88" s="193">
        <f t="shared" si="0"/>
        <v>0</v>
      </c>
      <c r="K88" s="189" t="s">
        <v>19</v>
      </c>
      <c r="L88" s="39"/>
      <c r="M88" s="194" t="s">
        <v>19</v>
      </c>
      <c r="N88" s="195" t="s">
        <v>43</v>
      </c>
      <c r="O88" s="64"/>
      <c r="P88" s="196">
        <f t="shared" si="1"/>
        <v>0</v>
      </c>
      <c r="Q88" s="196">
        <v>0</v>
      </c>
      <c r="R88" s="196">
        <f t="shared" si="2"/>
        <v>0</v>
      </c>
      <c r="S88" s="196">
        <v>0</v>
      </c>
      <c r="T88" s="197">
        <f t="shared" si="3"/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98" t="s">
        <v>740</v>
      </c>
      <c r="AT88" s="198" t="s">
        <v>118</v>
      </c>
      <c r="AU88" s="198" t="s">
        <v>81</v>
      </c>
      <c r="AY88" s="17" t="s">
        <v>116</v>
      </c>
      <c r="BE88" s="199">
        <f t="shared" si="4"/>
        <v>0</v>
      </c>
      <c r="BF88" s="199">
        <f t="shared" si="5"/>
        <v>0</v>
      </c>
      <c r="BG88" s="199">
        <f t="shared" si="6"/>
        <v>0</v>
      </c>
      <c r="BH88" s="199">
        <f t="shared" si="7"/>
        <v>0</v>
      </c>
      <c r="BI88" s="199">
        <f t="shared" si="8"/>
        <v>0</v>
      </c>
      <c r="BJ88" s="17" t="s">
        <v>77</v>
      </c>
      <c r="BK88" s="199">
        <f t="shared" si="9"/>
        <v>0</v>
      </c>
      <c r="BL88" s="17" t="s">
        <v>740</v>
      </c>
      <c r="BM88" s="198" t="s">
        <v>744</v>
      </c>
    </row>
    <row r="89" spans="1:65" s="2" customFormat="1" ht="16.5" customHeight="1">
      <c r="A89" s="34"/>
      <c r="B89" s="35"/>
      <c r="C89" s="187" t="s">
        <v>134</v>
      </c>
      <c r="D89" s="187" t="s">
        <v>118</v>
      </c>
      <c r="E89" s="188" t="s">
        <v>745</v>
      </c>
      <c r="F89" s="189" t="s">
        <v>746</v>
      </c>
      <c r="G89" s="190" t="s">
        <v>739</v>
      </c>
      <c r="H89" s="191">
        <v>1</v>
      </c>
      <c r="I89" s="192"/>
      <c r="J89" s="193">
        <f t="shared" si="0"/>
        <v>0</v>
      </c>
      <c r="K89" s="189" t="s">
        <v>19</v>
      </c>
      <c r="L89" s="39"/>
      <c r="M89" s="194" t="s">
        <v>19</v>
      </c>
      <c r="N89" s="195" t="s">
        <v>43</v>
      </c>
      <c r="O89" s="64"/>
      <c r="P89" s="196">
        <f t="shared" si="1"/>
        <v>0</v>
      </c>
      <c r="Q89" s="196">
        <v>0</v>
      </c>
      <c r="R89" s="196">
        <f t="shared" si="2"/>
        <v>0</v>
      </c>
      <c r="S89" s="196">
        <v>0</v>
      </c>
      <c r="T89" s="197">
        <f t="shared" si="3"/>
        <v>0</v>
      </c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R89" s="198" t="s">
        <v>740</v>
      </c>
      <c r="AT89" s="198" t="s">
        <v>118</v>
      </c>
      <c r="AU89" s="198" t="s">
        <v>81</v>
      </c>
      <c r="AY89" s="17" t="s">
        <v>116</v>
      </c>
      <c r="BE89" s="199">
        <f t="shared" si="4"/>
        <v>0</v>
      </c>
      <c r="BF89" s="199">
        <f t="shared" si="5"/>
        <v>0</v>
      </c>
      <c r="BG89" s="199">
        <f t="shared" si="6"/>
        <v>0</v>
      </c>
      <c r="BH89" s="199">
        <f t="shared" si="7"/>
        <v>0</v>
      </c>
      <c r="BI89" s="199">
        <f t="shared" si="8"/>
        <v>0</v>
      </c>
      <c r="BJ89" s="17" t="s">
        <v>77</v>
      </c>
      <c r="BK89" s="199">
        <f t="shared" si="9"/>
        <v>0</v>
      </c>
      <c r="BL89" s="17" t="s">
        <v>740</v>
      </c>
      <c r="BM89" s="198" t="s">
        <v>747</v>
      </c>
    </row>
    <row r="90" spans="1:65" s="2" customFormat="1" ht="16.5" customHeight="1">
      <c r="A90" s="34"/>
      <c r="B90" s="35"/>
      <c r="C90" s="187" t="s">
        <v>123</v>
      </c>
      <c r="D90" s="187" t="s">
        <v>118</v>
      </c>
      <c r="E90" s="188" t="s">
        <v>748</v>
      </c>
      <c r="F90" s="189" t="s">
        <v>749</v>
      </c>
      <c r="G90" s="190" t="s">
        <v>739</v>
      </c>
      <c r="H90" s="191">
        <v>1</v>
      </c>
      <c r="I90" s="192"/>
      <c r="J90" s="193">
        <f t="shared" si="0"/>
        <v>0</v>
      </c>
      <c r="K90" s="189" t="s">
        <v>19</v>
      </c>
      <c r="L90" s="39"/>
      <c r="M90" s="194" t="s">
        <v>19</v>
      </c>
      <c r="N90" s="195" t="s">
        <v>43</v>
      </c>
      <c r="O90" s="64"/>
      <c r="P90" s="196">
        <f t="shared" si="1"/>
        <v>0</v>
      </c>
      <c r="Q90" s="196">
        <v>0</v>
      </c>
      <c r="R90" s="196">
        <f t="shared" si="2"/>
        <v>0</v>
      </c>
      <c r="S90" s="196">
        <v>0</v>
      </c>
      <c r="T90" s="197">
        <f t="shared" si="3"/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98" t="s">
        <v>740</v>
      </c>
      <c r="AT90" s="198" t="s">
        <v>118</v>
      </c>
      <c r="AU90" s="198" t="s">
        <v>81</v>
      </c>
      <c r="AY90" s="17" t="s">
        <v>116</v>
      </c>
      <c r="BE90" s="199">
        <f t="shared" si="4"/>
        <v>0</v>
      </c>
      <c r="BF90" s="199">
        <f t="shared" si="5"/>
        <v>0</v>
      </c>
      <c r="BG90" s="199">
        <f t="shared" si="6"/>
        <v>0</v>
      </c>
      <c r="BH90" s="199">
        <f t="shared" si="7"/>
        <v>0</v>
      </c>
      <c r="BI90" s="199">
        <f t="shared" si="8"/>
        <v>0</v>
      </c>
      <c r="BJ90" s="17" t="s">
        <v>77</v>
      </c>
      <c r="BK90" s="199">
        <f t="shared" si="9"/>
        <v>0</v>
      </c>
      <c r="BL90" s="17" t="s">
        <v>740</v>
      </c>
      <c r="BM90" s="198" t="s">
        <v>750</v>
      </c>
    </row>
    <row r="91" spans="1:65" s="2" customFormat="1" ht="16.5" customHeight="1">
      <c r="A91" s="34"/>
      <c r="B91" s="35"/>
      <c r="C91" s="187" t="s">
        <v>146</v>
      </c>
      <c r="D91" s="187" t="s">
        <v>118</v>
      </c>
      <c r="E91" s="188" t="s">
        <v>751</v>
      </c>
      <c r="F91" s="189" t="s">
        <v>752</v>
      </c>
      <c r="G91" s="190" t="s">
        <v>739</v>
      </c>
      <c r="H91" s="191">
        <v>1</v>
      </c>
      <c r="I91" s="192"/>
      <c r="J91" s="193">
        <f t="shared" si="0"/>
        <v>0</v>
      </c>
      <c r="K91" s="189" t="s">
        <v>19</v>
      </c>
      <c r="L91" s="39"/>
      <c r="M91" s="194" t="s">
        <v>19</v>
      </c>
      <c r="N91" s="195" t="s">
        <v>43</v>
      </c>
      <c r="O91" s="64"/>
      <c r="P91" s="196">
        <f t="shared" si="1"/>
        <v>0</v>
      </c>
      <c r="Q91" s="196">
        <v>0</v>
      </c>
      <c r="R91" s="196">
        <f t="shared" si="2"/>
        <v>0</v>
      </c>
      <c r="S91" s="196">
        <v>0</v>
      </c>
      <c r="T91" s="197">
        <f t="shared" si="3"/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98" t="s">
        <v>740</v>
      </c>
      <c r="AT91" s="198" t="s">
        <v>118</v>
      </c>
      <c r="AU91" s="198" t="s">
        <v>81</v>
      </c>
      <c r="AY91" s="17" t="s">
        <v>116</v>
      </c>
      <c r="BE91" s="199">
        <f t="shared" si="4"/>
        <v>0</v>
      </c>
      <c r="BF91" s="199">
        <f t="shared" si="5"/>
        <v>0</v>
      </c>
      <c r="BG91" s="199">
        <f t="shared" si="6"/>
        <v>0</v>
      </c>
      <c r="BH91" s="199">
        <f t="shared" si="7"/>
        <v>0</v>
      </c>
      <c r="BI91" s="199">
        <f t="shared" si="8"/>
        <v>0</v>
      </c>
      <c r="BJ91" s="17" t="s">
        <v>77</v>
      </c>
      <c r="BK91" s="199">
        <f t="shared" si="9"/>
        <v>0</v>
      </c>
      <c r="BL91" s="17" t="s">
        <v>740</v>
      </c>
      <c r="BM91" s="198" t="s">
        <v>753</v>
      </c>
    </row>
    <row r="92" spans="1:65" s="2" customFormat="1" ht="16.5" customHeight="1">
      <c r="A92" s="34"/>
      <c r="B92" s="35"/>
      <c r="C92" s="187" t="s">
        <v>151</v>
      </c>
      <c r="D92" s="187" t="s">
        <v>118</v>
      </c>
      <c r="E92" s="188" t="s">
        <v>754</v>
      </c>
      <c r="F92" s="189" t="s">
        <v>755</v>
      </c>
      <c r="G92" s="190" t="s">
        <v>739</v>
      </c>
      <c r="H92" s="191">
        <v>1</v>
      </c>
      <c r="I92" s="192"/>
      <c r="J92" s="193">
        <f t="shared" si="0"/>
        <v>0</v>
      </c>
      <c r="K92" s="189" t="s">
        <v>19</v>
      </c>
      <c r="L92" s="39"/>
      <c r="M92" s="194" t="s">
        <v>19</v>
      </c>
      <c r="N92" s="195" t="s">
        <v>43</v>
      </c>
      <c r="O92" s="64"/>
      <c r="P92" s="196">
        <f t="shared" si="1"/>
        <v>0</v>
      </c>
      <c r="Q92" s="196">
        <v>0</v>
      </c>
      <c r="R92" s="196">
        <f t="shared" si="2"/>
        <v>0</v>
      </c>
      <c r="S92" s="196">
        <v>0</v>
      </c>
      <c r="T92" s="197">
        <f t="shared" si="3"/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98" t="s">
        <v>740</v>
      </c>
      <c r="AT92" s="198" t="s">
        <v>118</v>
      </c>
      <c r="AU92" s="198" t="s">
        <v>81</v>
      </c>
      <c r="AY92" s="17" t="s">
        <v>116</v>
      </c>
      <c r="BE92" s="199">
        <f t="shared" si="4"/>
        <v>0</v>
      </c>
      <c r="BF92" s="199">
        <f t="shared" si="5"/>
        <v>0</v>
      </c>
      <c r="BG92" s="199">
        <f t="shared" si="6"/>
        <v>0</v>
      </c>
      <c r="BH92" s="199">
        <f t="shared" si="7"/>
        <v>0</v>
      </c>
      <c r="BI92" s="199">
        <f t="shared" si="8"/>
        <v>0</v>
      </c>
      <c r="BJ92" s="17" t="s">
        <v>77</v>
      </c>
      <c r="BK92" s="199">
        <f t="shared" si="9"/>
        <v>0</v>
      </c>
      <c r="BL92" s="17" t="s">
        <v>740</v>
      </c>
      <c r="BM92" s="198" t="s">
        <v>756</v>
      </c>
    </row>
    <row r="93" spans="1:65" s="12" customFormat="1" ht="22.9" customHeight="1">
      <c r="B93" s="171"/>
      <c r="C93" s="172"/>
      <c r="D93" s="173" t="s">
        <v>71</v>
      </c>
      <c r="E93" s="185" t="s">
        <v>757</v>
      </c>
      <c r="F93" s="185" t="s">
        <v>758</v>
      </c>
      <c r="G93" s="172"/>
      <c r="H93" s="172"/>
      <c r="I93" s="175"/>
      <c r="J93" s="186">
        <f>BK93</f>
        <v>0</v>
      </c>
      <c r="K93" s="172"/>
      <c r="L93" s="177"/>
      <c r="M93" s="178"/>
      <c r="N93" s="179"/>
      <c r="O93" s="179"/>
      <c r="P93" s="180">
        <f>P94</f>
        <v>0</v>
      </c>
      <c r="Q93" s="179"/>
      <c r="R93" s="180">
        <f>R94</f>
        <v>0</v>
      </c>
      <c r="S93" s="179"/>
      <c r="T93" s="181">
        <f>T94</f>
        <v>0</v>
      </c>
      <c r="AR93" s="182" t="s">
        <v>146</v>
      </c>
      <c r="AT93" s="183" t="s">
        <v>71</v>
      </c>
      <c r="AU93" s="183" t="s">
        <v>77</v>
      </c>
      <c r="AY93" s="182" t="s">
        <v>116</v>
      </c>
      <c r="BK93" s="184">
        <f>BK94</f>
        <v>0</v>
      </c>
    </row>
    <row r="94" spans="1:65" s="2" customFormat="1" ht="16.5" customHeight="1">
      <c r="A94" s="34"/>
      <c r="B94" s="35"/>
      <c r="C94" s="187" t="s">
        <v>160</v>
      </c>
      <c r="D94" s="187" t="s">
        <v>118</v>
      </c>
      <c r="E94" s="188" t="s">
        <v>759</v>
      </c>
      <c r="F94" s="189" t="s">
        <v>758</v>
      </c>
      <c r="G94" s="190" t="s">
        <v>739</v>
      </c>
      <c r="H94" s="191">
        <v>1</v>
      </c>
      <c r="I94" s="192"/>
      <c r="J94" s="193">
        <f>ROUND(I94*H94,2)</f>
        <v>0</v>
      </c>
      <c r="K94" s="189" t="s">
        <v>19</v>
      </c>
      <c r="L94" s="39"/>
      <c r="M94" s="194" t="s">
        <v>19</v>
      </c>
      <c r="N94" s="195" t="s">
        <v>43</v>
      </c>
      <c r="O94" s="64"/>
      <c r="P94" s="196">
        <f>O94*H94</f>
        <v>0</v>
      </c>
      <c r="Q94" s="196">
        <v>0</v>
      </c>
      <c r="R94" s="196">
        <f>Q94*H94</f>
        <v>0</v>
      </c>
      <c r="S94" s="196">
        <v>0</v>
      </c>
      <c r="T94" s="197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98" t="s">
        <v>740</v>
      </c>
      <c r="AT94" s="198" t="s">
        <v>118</v>
      </c>
      <c r="AU94" s="198" t="s">
        <v>81</v>
      </c>
      <c r="AY94" s="17" t="s">
        <v>116</v>
      </c>
      <c r="BE94" s="199">
        <f>IF(N94="základní",J94,0)</f>
        <v>0</v>
      </c>
      <c r="BF94" s="199">
        <f>IF(N94="snížená",J94,0)</f>
        <v>0</v>
      </c>
      <c r="BG94" s="199">
        <f>IF(N94="zákl. přenesená",J94,0)</f>
        <v>0</v>
      </c>
      <c r="BH94" s="199">
        <f>IF(N94="sníž. přenesená",J94,0)</f>
        <v>0</v>
      </c>
      <c r="BI94" s="199">
        <f>IF(N94="nulová",J94,0)</f>
        <v>0</v>
      </c>
      <c r="BJ94" s="17" t="s">
        <v>77</v>
      </c>
      <c r="BK94" s="199">
        <f>ROUND(I94*H94,2)</f>
        <v>0</v>
      </c>
      <c r="BL94" s="17" t="s">
        <v>740</v>
      </c>
      <c r="BM94" s="198" t="s">
        <v>760</v>
      </c>
    </row>
    <row r="95" spans="1:65" s="12" customFormat="1" ht="22.9" customHeight="1">
      <c r="B95" s="171"/>
      <c r="C95" s="172"/>
      <c r="D95" s="173" t="s">
        <v>71</v>
      </c>
      <c r="E95" s="185" t="s">
        <v>761</v>
      </c>
      <c r="F95" s="185" t="s">
        <v>762</v>
      </c>
      <c r="G95" s="172"/>
      <c r="H95" s="172"/>
      <c r="I95" s="175"/>
      <c r="J95" s="186">
        <f>BK95</f>
        <v>0</v>
      </c>
      <c r="K95" s="172"/>
      <c r="L95" s="177"/>
      <c r="M95" s="178"/>
      <c r="N95" s="179"/>
      <c r="O95" s="179"/>
      <c r="P95" s="180">
        <f>P96</f>
        <v>0</v>
      </c>
      <c r="Q95" s="179"/>
      <c r="R95" s="180">
        <f>R96</f>
        <v>0</v>
      </c>
      <c r="S95" s="179"/>
      <c r="T95" s="181">
        <f>T96</f>
        <v>0</v>
      </c>
      <c r="AR95" s="182" t="s">
        <v>146</v>
      </c>
      <c r="AT95" s="183" t="s">
        <v>71</v>
      </c>
      <c r="AU95" s="183" t="s">
        <v>77</v>
      </c>
      <c r="AY95" s="182" t="s">
        <v>116</v>
      </c>
      <c r="BK95" s="184">
        <f>BK96</f>
        <v>0</v>
      </c>
    </row>
    <row r="96" spans="1:65" s="2" customFormat="1" ht="16.5" customHeight="1">
      <c r="A96" s="34"/>
      <c r="B96" s="35"/>
      <c r="C96" s="187" t="s">
        <v>166</v>
      </c>
      <c r="D96" s="187" t="s">
        <v>118</v>
      </c>
      <c r="E96" s="188" t="s">
        <v>763</v>
      </c>
      <c r="F96" s="189" t="s">
        <v>764</v>
      </c>
      <c r="G96" s="190" t="s">
        <v>739</v>
      </c>
      <c r="H96" s="191">
        <v>1</v>
      </c>
      <c r="I96" s="192"/>
      <c r="J96" s="193">
        <f>ROUND(I96*H96,2)</f>
        <v>0</v>
      </c>
      <c r="K96" s="189" t="s">
        <v>19</v>
      </c>
      <c r="L96" s="39"/>
      <c r="M96" s="194" t="s">
        <v>19</v>
      </c>
      <c r="N96" s="195" t="s">
        <v>43</v>
      </c>
      <c r="O96" s="64"/>
      <c r="P96" s="196">
        <f>O96*H96</f>
        <v>0</v>
      </c>
      <c r="Q96" s="196">
        <v>0</v>
      </c>
      <c r="R96" s="196">
        <f>Q96*H96</f>
        <v>0</v>
      </c>
      <c r="S96" s="196">
        <v>0</v>
      </c>
      <c r="T96" s="197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98" t="s">
        <v>740</v>
      </c>
      <c r="AT96" s="198" t="s">
        <v>118</v>
      </c>
      <c r="AU96" s="198" t="s">
        <v>81</v>
      </c>
      <c r="AY96" s="17" t="s">
        <v>116</v>
      </c>
      <c r="BE96" s="199">
        <f>IF(N96="základní",J96,0)</f>
        <v>0</v>
      </c>
      <c r="BF96" s="199">
        <f>IF(N96="snížená",J96,0)</f>
        <v>0</v>
      </c>
      <c r="BG96" s="199">
        <f>IF(N96="zákl. přenesená",J96,0)</f>
        <v>0</v>
      </c>
      <c r="BH96" s="199">
        <f>IF(N96="sníž. přenesená",J96,0)</f>
        <v>0</v>
      </c>
      <c r="BI96" s="199">
        <f>IF(N96="nulová",J96,0)</f>
        <v>0</v>
      </c>
      <c r="BJ96" s="17" t="s">
        <v>77</v>
      </c>
      <c r="BK96" s="199">
        <f>ROUND(I96*H96,2)</f>
        <v>0</v>
      </c>
      <c r="BL96" s="17" t="s">
        <v>740</v>
      </c>
      <c r="BM96" s="198" t="s">
        <v>765</v>
      </c>
    </row>
    <row r="97" spans="1:65" s="12" customFormat="1" ht="22.9" customHeight="1">
      <c r="B97" s="171"/>
      <c r="C97" s="172"/>
      <c r="D97" s="173" t="s">
        <v>71</v>
      </c>
      <c r="E97" s="185" t="s">
        <v>766</v>
      </c>
      <c r="F97" s="185" t="s">
        <v>767</v>
      </c>
      <c r="G97" s="172"/>
      <c r="H97" s="172"/>
      <c r="I97" s="175"/>
      <c r="J97" s="186">
        <f>BK97</f>
        <v>0</v>
      </c>
      <c r="K97" s="172"/>
      <c r="L97" s="177"/>
      <c r="M97" s="178"/>
      <c r="N97" s="179"/>
      <c r="O97" s="179"/>
      <c r="P97" s="180">
        <f>P98</f>
        <v>0</v>
      </c>
      <c r="Q97" s="179"/>
      <c r="R97" s="180">
        <f>R98</f>
        <v>0</v>
      </c>
      <c r="S97" s="179"/>
      <c r="T97" s="181">
        <f>T98</f>
        <v>0</v>
      </c>
      <c r="AR97" s="182" t="s">
        <v>146</v>
      </c>
      <c r="AT97" s="183" t="s">
        <v>71</v>
      </c>
      <c r="AU97" s="183" t="s">
        <v>77</v>
      </c>
      <c r="AY97" s="182" t="s">
        <v>116</v>
      </c>
      <c r="BK97" s="184">
        <f>BK98</f>
        <v>0</v>
      </c>
    </row>
    <row r="98" spans="1:65" s="2" customFormat="1" ht="16.5" customHeight="1">
      <c r="A98" s="34"/>
      <c r="B98" s="35"/>
      <c r="C98" s="187" t="s">
        <v>171</v>
      </c>
      <c r="D98" s="187" t="s">
        <v>118</v>
      </c>
      <c r="E98" s="188" t="s">
        <v>768</v>
      </c>
      <c r="F98" s="189" t="s">
        <v>769</v>
      </c>
      <c r="G98" s="190" t="s">
        <v>739</v>
      </c>
      <c r="H98" s="191">
        <v>1</v>
      </c>
      <c r="I98" s="192"/>
      <c r="J98" s="193">
        <f>ROUND(I98*H98,2)</f>
        <v>0</v>
      </c>
      <c r="K98" s="189" t="s">
        <v>19</v>
      </c>
      <c r="L98" s="39"/>
      <c r="M98" s="246" t="s">
        <v>19</v>
      </c>
      <c r="N98" s="247" t="s">
        <v>43</v>
      </c>
      <c r="O98" s="248"/>
      <c r="P98" s="249">
        <f>O98*H98</f>
        <v>0</v>
      </c>
      <c r="Q98" s="249">
        <v>0</v>
      </c>
      <c r="R98" s="249">
        <f>Q98*H98</f>
        <v>0</v>
      </c>
      <c r="S98" s="249">
        <v>0</v>
      </c>
      <c r="T98" s="250">
        <f>S98*H98</f>
        <v>0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98" t="s">
        <v>740</v>
      </c>
      <c r="AT98" s="198" t="s">
        <v>118</v>
      </c>
      <c r="AU98" s="198" t="s">
        <v>81</v>
      </c>
      <c r="AY98" s="17" t="s">
        <v>116</v>
      </c>
      <c r="BE98" s="199">
        <f>IF(N98="základní",J98,0)</f>
        <v>0</v>
      </c>
      <c r="BF98" s="199">
        <f>IF(N98="snížená",J98,0)</f>
        <v>0</v>
      </c>
      <c r="BG98" s="199">
        <f>IF(N98="zákl. přenesená",J98,0)</f>
        <v>0</v>
      </c>
      <c r="BH98" s="199">
        <f>IF(N98="sníž. přenesená",J98,0)</f>
        <v>0</v>
      </c>
      <c r="BI98" s="199">
        <f>IF(N98="nulová",J98,0)</f>
        <v>0</v>
      </c>
      <c r="BJ98" s="17" t="s">
        <v>77</v>
      </c>
      <c r="BK98" s="199">
        <f>ROUND(I98*H98,2)</f>
        <v>0</v>
      </c>
      <c r="BL98" s="17" t="s">
        <v>740</v>
      </c>
      <c r="BM98" s="198" t="s">
        <v>770</v>
      </c>
    </row>
    <row r="99" spans="1:65" s="2" customFormat="1" ht="6.95" customHeight="1">
      <c r="A99" s="34"/>
      <c r="B99" s="47"/>
      <c r="C99" s="48"/>
      <c r="D99" s="48"/>
      <c r="E99" s="48"/>
      <c r="F99" s="48"/>
      <c r="G99" s="48"/>
      <c r="H99" s="48"/>
      <c r="I99" s="136"/>
      <c r="J99" s="48"/>
      <c r="K99" s="48"/>
      <c r="L99" s="39"/>
      <c r="M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</sheetData>
  <sheetProtection algorithmName="SHA-512" hashValue="FNv8caFofXi3Zk4Ny+FSRFdK1oFDxvMNX1N9vuWIfUTmPhVfeBuhexEKjza89jnpxhgUATHrbgupKvGKA4fopA==" saltValue="svMBoqIXsWA6lbL9NFZvtp1YcvF6XqxsfI3cdTsxff4aFo1tS33hCjlrkORlbYU0V3wlfYh4aLR+H57B7R+07w==" spinCount="100000" sheet="1" objects="1" scenarios="1" formatColumns="0" formatRows="0" autoFilter="0"/>
  <autoFilter ref="C83:K98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1 - OPRAVA DEŠŤOVÉ KANALI...</vt:lpstr>
      <vt:lpstr>VON - VEDLEJŠÍ A OSTATNÍ ...</vt:lpstr>
      <vt:lpstr>'1 - OPRAVA DEŠŤOVÉ KANALI...'!Názvy_tisku</vt:lpstr>
      <vt:lpstr>'Rekapitulace stavby'!Názvy_tisku</vt:lpstr>
      <vt:lpstr>'VON - VEDLEJŠÍ A OSTATNÍ ...'!Názvy_tisku</vt:lpstr>
      <vt:lpstr>'1 - OPRAVA DEŠŤOVÉ KANALI...'!Oblast_tisku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Ladislav</dc:creator>
  <cp:lastModifiedBy>Marek Ladislav</cp:lastModifiedBy>
  <dcterms:created xsi:type="dcterms:W3CDTF">2020-04-08T10:14:32Z</dcterms:created>
  <dcterms:modified xsi:type="dcterms:W3CDTF">2020-04-08T10:15:55Z</dcterms:modified>
</cp:coreProperties>
</file>