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sek\OneDrive - BP STAVBY Morava s.r.o\Plocha\Michal Pešek\2024\B.B\Střecha dům služeb, Dvorce\Rozpočet\Aktulizace 15.8.2024\"/>
    </mc:Choice>
  </mc:AlternateContent>
  <bookViews>
    <workbookView xWindow="0" yWindow="0" windowWidth="0" windowHeight="0"/>
  </bookViews>
  <sheets>
    <sheet name="Rekapitulace stavby" sheetId="1" r:id="rId1"/>
    <sheet name="SO01 - Stavební úpravy" sheetId="2" r:id="rId2"/>
    <sheet name="SO02 - Vedlejší rozpočtov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'SO01 - Stavební úpravy'!$C$89:$K$207</definedName>
    <definedName name="_xlnm.Print_Area" localSheetId="1">'SO01 - Stavební úpravy'!$C$4:$J$39,'SO01 - Stavební úpravy'!$C$45:$J$71,'SO01 - Stavební úpravy'!$C$77:$K$207</definedName>
    <definedName name="_xlnm.Print_Titles" localSheetId="1">'SO01 - Stavební úpravy'!$89:$89</definedName>
    <definedName name="_xlnm._FilterDatabase" localSheetId="2" hidden="1">'SO02 - Vedlejší rozpočtov...'!$C$81:$K$93</definedName>
    <definedName name="_xlnm.Print_Area" localSheetId="2">'SO02 - Vedlejší rozpočtov...'!$C$4:$J$39,'SO02 - Vedlejší rozpočtov...'!$C$45:$J$63,'SO02 - Vedlejší rozpočtov...'!$C$69:$K$93</definedName>
    <definedName name="_xlnm.Print_Titles" localSheetId="2">'SO02 - Vedlejší rozpočtov...'!$81:$81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2"/>
  <c r="BH92"/>
  <c r="BG92"/>
  <c r="BF92"/>
  <c r="T92"/>
  <c r="T91"/>
  <c r="R92"/>
  <c r="R91"/>
  <c r="P92"/>
  <c r="P91"/>
  <c r="BI89"/>
  <c r="BH89"/>
  <c r="BG89"/>
  <c r="BF89"/>
  <c r="T89"/>
  <c r="T88"/>
  <c r="R89"/>
  <c r="R88"/>
  <c r="P89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T83"/>
  <c r="T82"/>
  <c r="R84"/>
  <c r="P84"/>
  <c r="J79"/>
  <c r="J78"/>
  <c r="F76"/>
  <c r="E74"/>
  <c r="J55"/>
  <c r="J54"/>
  <c r="F52"/>
  <c r="E50"/>
  <c r="J18"/>
  <c r="E18"/>
  <c r="F55"/>
  <c r="J17"/>
  <c r="J15"/>
  <c r="E15"/>
  <c r="F78"/>
  <c r="J14"/>
  <c r="J12"/>
  <c r="J76"/>
  <c r="E7"/>
  <c r="E48"/>
  <c i="2" r="J37"/>
  <c r="J36"/>
  <c i="1" r="AY55"/>
  <c i="2" r="J35"/>
  <c i="1" r="AX55"/>
  <c i="2"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J87"/>
  <c r="J86"/>
  <c r="F84"/>
  <c r="E82"/>
  <c r="J55"/>
  <c r="J54"/>
  <c r="F52"/>
  <c r="E50"/>
  <c r="J18"/>
  <c r="E18"/>
  <c r="F55"/>
  <c r="J17"/>
  <c r="J15"/>
  <c r="E15"/>
  <c r="F86"/>
  <c r="J14"/>
  <c r="J12"/>
  <c r="J84"/>
  <c r="E7"/>
  <c r="E48"/>
  <c i="1" r="L50"/>
  <c r="AM50"/>
  <c r="AM49"/>
  <c r="L49"/>
  <c r="AM47"/>
  <c r="L47"/>
  <c r="L45"/>
  <c r="L44"/>
  <c i="2" r="BK154"/>
  <c i="3" r="BK86"/>
  <c i="2" r="J149"/>
  <c r="BK120"/>
  <c r="BK106"/>
  <c r="J147"/>
  <c r="J166"/>
  <c r="J197"/>
  <c r="J110"/>
  <c r="BK141"/>
  <c r="J120"/>
  <c r="J180"/>
  <c r="BK192"/>
  <c r="BK160"/>
  <c r="BK139"/>
  <c r="BK182"/>
  <c r="BK158"/>
  <c i="3" r="J85"/>
  <c i="2" r="J177"/>
  <c r="BK206"/>
  <c r="BK174"/>
  <c i="3" r="J92"/>
  <c i="2" r="J176"/>
  <c r="BK149"/>
  <c r="J162"/>
  <c i="3" r="J84"/>
  <c i="2" r="BK127"/>
  <c r="BK115"/>
  <c r="J122"/>
  <c r="J192"/>
  <c r="J116"/>
  <c r="BK144"/>
  <c r="BK197"/>
  <c r="BK118"/>
  <c r="J184"/>
  <c r="J200"/>
  <c r="J190"/>
  <c r="J161"/>
  <c r="J203"/>
  <c r="BK200"/>
  <c r="J115"/>
  <c r="BK135"/>
  <c r="BK121"/>
  <c r="BK203"/>
  <c r="BK104"/>
  <c r="J125"/>
  <c r="BK194"/>
  <c r="J195"/>
  <c r="BK95"/>
  <c r="BK183"/>
  <c r="J139"/>
  <c r="BK176"/>
  <c r="J130"/>
  <c r="J206"/>
  <c r="J124"/>
  <c r="J183"/>
  <c r="J165"/>
  <c r="BK124"/>
  <c r="BK199"/>
  <c i="3" r="BK84"/>
  <c i="2" r="J154"/>
  <c r="J151"/>
  <c r="BK179"/>
  <c i="3" r="J89"/>
  <c i="2" r="BK186"/>
  <c r="J135"/>
  <c r="BK161"/>
  <c r="BK99"/>
  <c r="BK156"/>
  <c r="BK112"/>
  <c r="BK180"/>
  <c r="J186"/>
  <c i="3" r="BK87"/>
  <c i="2" r="J182"/>
  <c r="BK97"/>
  <c r="J97"/>
  <c r="BK122"/>
  <c r="J174"/>
  <c r="J127"/>
  <c r="J160"/>
  <c r="J158"/>
  <c r="BK125"/>
  <c i="3" r="J86"/>
  <c i="2" r="J205"/>
  <c r="BK151"/>
  <c r="BK146"/>
  <c r="BK173"/>
  <c r="BK147"/>
  <c r="BK195"/>
  <c r="BK150"/>
  <c r="J104"/>
  <c r="J99"/>
  <c r="J198"/>
  <c r="BK153"/>
  <c r="BK133"/>
  <c r="BK171"/>
  <c i="3" r="J87"/>
  <c i="2" r="BK184"/>
  <c r="J136"/>
  <c r="J95"/>
  <c r="BK163"/>
  <c r="J133"/>
  <c r="J141"/>
  <c r="BK162"/>
  <c r="BK102"/>
  <c r="J187"/>
  <c r="BK130"/>
  <c r="J194"/>
  <c r="BK168"/>
  <c r="J121"/>
  <c r="J112"/>
  <c r="BK116"/>
  <c r="BK170"/>
  <c r="J170"/>
  <c r="BK165"/>
  <c r="BK177"/>
  <c r="J179"/>
  <c r="J153"/>
  <c r="J146"/>
  <c r="BK105"/>
  <c i="3" r="BK89"/>
  <c i="2" r="J163"/>
  <c r="J102"/>
  <c r="J150"/>
  <c r="J131"/>
  <c r="J188"/>
  <c r="J106"/>
  <c r="J128"/>
  <c r="BK166"/>
  <c r="BK128"/>
  <c r="BK190"/>
  <c r="J171"/>
  <c r="BK198"/>
  <c r="J156"/>
  <c r="BK187"/>
  <c r="J168"/>
  <c r="BK188"/>
  <c r="BK136"/>
  <c r="J144"/>
  <c r="J93"/>
  <c r="J199"/>
  <c i="1" r="AS54"/>
  <c i="3" r="BK92"/>
  <c i="2" r="BK205"/>
  <c r="BK110"/>
  <c r="BK131"/>
  <c r="BK93"/>
  <c r="J105"/>
  <c r="J173"/>
  <c r="J118"/>
  <c i="3" r="BK85"/>
  <c l="1" r="P83"/>
  <c r="P82"/>
  <c i="1" r="AU56"/>
  <c i="3" r="R83"/>
  <c r="R82"/>
  <c i="2" r="R92"/>
  <c r="T101"/>
  <c r="BK117"/>
  <c r="J117"/>
  <c r="J66"/>
  <c r="BK143"/>
  <c r="J143"/>
  <c r="J68"/>
  <c r="R202"/>
  <c r="BK92"/>
  <c r="BK101"/>
  <c r="J101"/>
  <c r="J62"/>
  <c r="BK109"/>
  <c r="J109"/>
  <c r="J64"/>
  <c r="T109"/>
  <c r="P114"/>
  <c r="P117"/>
  <c r="BK138"/>
  <c r="J138"/>
  <c r="J67"/>
  <c r="T138"/>
  <c r="P143"/>
  <c r="BK191"/>
  <c r="J191"/>
  <c r="J69"/>
  <c r="T191"/>
  <c r="P202"/>
  <c r="T92"/>
  <c r="R101"/>
  <c r="P109"/>
  <c r="BK114"/>
  <c r="J114"/>
  <c r="J65"/>
  <c r="T114"/>
  <c r="R117"/>
  <c r="P138"/>
  <c r="T143"/>
  <c r="P191"/>
  <c r="BK202"/>
  <c r="J202"/>
  <c r="J70"/>
  <c r="T202"/>
  <c r="P92"/>
  <c r="P101"/>
  <c r="R109"/>
  <c r="R114"/>
  <c r="T117"/>
  <c r="R138"/>
  <c r="R143"/>
  <c r="R191"/>
  <c i="3" r="BK91"/>
  <c r="J91"/>
  <c r="J62"/>
  <c r="BK88"/>
  <c r="J88"/>
  <c r="J61"/>
  <c i="2" r="J92"/>
  <c r="J61"/>
  <c i="3" r="F54"/>
  <c r="F79"/>
  <c r="BE84"/>
  <c r="BE86"/>
  <c r="J52"/>
  <c r="E72"/>
  <c r="BE87"/>
  <c r="BE89"/>
  <c r="BE92"/>
  <c r="BE85"/>
  <c i="2" r="E80"/>
  <c r="BE97"/>
  <c r="J52"/>
  <c r="BE99"/>
  <c r="BE120"/>
  <c r="BE125"/>
  <c r="BE127"/>
  <c r="BE128"/>
  <c r="BE139"/>
  <c r="BE171"/>
  <c r="BE173"/>
  <c r="BE174"/>
  <c r="BE179"/>
  <c r="BE192"/>
  <c r="BE194"/>
  <c r="BE195"/>
  <c r="BE197"/>
  <c r="BE200"/>
  <c r="F54"/>
  <c r="BE121"/>
  <c r="BE122"/>
  <c r="BE124"/>
  <c r="BE133"/>
  <c r="BE149"/>
  <c r="BE150"/>
  <c r="BE163"/>
  <c r="BE170"/>
  <c r="BE177"/>
  <c r="BE93"/>
  <c r="BE102"/>
  <c r="BE104"/>
  <c r="BE105"/>
  <c r="BE106"/>
  <c r="BE141"/>
  <c r="BE153"/>
  <c r="BE154"/>
  <c r="BE160"/>
  <c r="BE161"/>
  <c r="BE190"/>
  <c r="F87"/>
  <c r="BE95"/>
  <c r="BE116"/>
  <c r="BE130"/>
  <c r="BE135"/>
  <c r="BE144"/>
  <c r="BE156"/>
  <c r="BE176"/>
  <c r="BE182"/>
  <c r="BE184"/>
  <c r="BE187"/>
  <c r="BE188"/>
  <c r="BE203"/>
  <c r="BE205"/>
  <c r="BE110"/>
  <c r="BE112"/>
  <c r="BE147"/>
  <c r="BE168"/>
  <c r="BE183"/>
  <c r="BE198"/>
  <c r="BE199"/>
  <c r="BE206"/>
  <c r="BE115"/>
  <c r="BE118"/>
  <c r="BE131"/>
  <c r="BE136"/>
  <c r="BE151"/>
  <c r="BE186"/>
  <c r="BE146"/>
  <c r="BE158"/>
  <c r="BE162"/>
  <c r="BE165"/>
  <c r="BE166"/>
  <c r="BE180"/>
  <c r="F36"/>
  <c i="1" r="BC55"/>
  <c i="2" r="J34"/>
  <c i="1" r="AW55"/>
  <c i="2" r="F35"/>
  <c i="1" r="BB55"/>
  <c i="3" r="F36"/>
  <c i="1" r="BC56"/>
  <c i="3" r="F34"/>
  <c i="1" r="BA56"/>
  <c i="3" r="J34"/>
  <c i="1" r="AW56"/>
  <c i="2" r="F34"/>
  <c i="1" r="BA55"/>
  <c i="3" r="F35"/>
  <c i="1" r="BB56"/>
  <c i="3" r="F37"/>
  <c i="1" r="BD56"/>
  <c i="2" r="F37"/>
  <c i="1" r="BD55"/>
  <c i="2" l="1" r="P91"/>
  <c r="P108"/>
  <c r="P90"/>
  <c i="1" r="AU55"/>
  <c i="2" r="R108"/>
  <c r="T91"/>
  <c r="T108"/>
  <c r="BK91"/>
  <c r="R91"/>
  <c r="R90"/>
  <c i="3" r="BK83"/>
  <c r="J83"/>
  <c r="J60"/>
  <c i="2" r="BK108"/>
  <c r="J108"/>
  <c r="J63"/>
  <c i="1" r="BC54"/>
  <c r="W32"/>
  <c r="BB54"/>
  <c r="AX54"/>
  <c i="3" r="J33"/>
  <c i="1" r="AV56"/>
  <c r="AT56"/>
  <c r="AU54"/>
  <c i="3" r="F33"/>
  <c i="1" r="AZ56"/>
  <c r="BA54"/>
  <c r="AW54"/>
  <c r="AK30"/>
  <c r="BD54"/>
  <c r="W33"/>
  <c i="2" r="J33"/>
  <c i="1" r="AV55"/>
  <c r="AT55"/>
  <c i="2" r="F33"/>
  <c i="1" r="AZ55"/>
  <c i="2" l="1" r="T90"/>
  <c r="BK90"/>
  <c r="J90"/>
  <c r="J91"/>
  <c r="J60"/>
  <c i="3" r="BK82"/>
  <c r="J82"/>
  <c r="J59"/>
  <c i="2" r="J30"/>
  <c i="1" r="AG55"/>
  <c r="AZ54"/>
  <c r="W29"/>
  <c r="W30"/>
  <c r="AY54"/>
  <c r="W31"/>
  <c i="2" l="1" r="J39"/>
  <c r="J59"/>
  <c i="1" r="AN55"/>
  <c i="3" r="J30"/>
  <c i="1" r="AG56"/>
  <c r="AG54"/>
  <c r="AK26"/>
  <c r="AV54"/>
  <c r="AK29"/>
  <c r="AK35"/>
  <c i="3" l="1" r="J39"/>
  <c i="1" r="AN56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<sst xmlns="http://schemas.openxmlformats.org/spreadsheetml/2006/main">
  <si>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</si>
  <si>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</si>
  <si>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</si>
  <si>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</si>
  <si>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</si>
  <si>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{4b867057-b29f-42b9-9f6c-8c29ea5df2ac}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</si>
  <si>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</si>
  <si>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</si>
  <si>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</si>
  <si>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</si>
  <si>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</si>
  <si>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</si>
  <si>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</si>
  <si>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</si>
  <si>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</si>
  <si>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2024_03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</si>
  <si>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</si>
  <si>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</si>
  <si>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zastřešení, dům služeb Dvorce</t>
  </si>
  <si>
    <t>KSO:</t>
  </si>
  <si>
    <t>CC-CZ:</t>
  </si>
  <si>
    <t>Místo:</t>
  </si>
  <si>
    <t>Dvorce</t>
  </si>
  <si>
    <t>Datum:</t>
  </si>
  <si>
    <t>13. 3. 2024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</si>
  <si>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</si>
  <si>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</si>
  <si>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</si>
  <si>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</si>
  <si>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</si>
  <si>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</si>
  <si>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</si>
  <si>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01367269</t>
  </si>
  <si>
    <t>Ing. Bronislav Böhm</t>
  </si>
  <si>
    <t>True</t>
  </si>
  <si>
    <t>Zpracovatel:</t>
  </si>
  <si>
    <t>09865527</t>
  </si>
  <si>
    <t>Michal Pešek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</si>
  <si>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</si>
  <si>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</si>
  <si>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</si>
  <si>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</si>
  <si>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</si>
  <si>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</si>
  <si>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</si>
  <si>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</si>
  <si>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</si>
  <si>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</si>
  <si>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</si>
  <si>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</si>
  <si>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</si>
  <si>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</si>
  <si>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</si>
  <si>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</si>
  <si>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</si>
  <si>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</si>
  <si>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</si>
  <si>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</si>
  <si>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</si>
  <si>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</si>
  <si>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</si>
  <si>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</si>
  <si>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</si>
  <si>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</si>
  <si>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</si>
  <si>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</si>
  <si>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</si>
  <si>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</si>
  <si>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</si>
  <si>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</si>
  <si>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</si>
  <si>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</si>
  <si>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</si>
  <si>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</si>
  <si>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</si>
  <si>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</si>
  <si>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</si>
  <si>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</si>
  <si>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</si>
  <si>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</si>
  <si>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úpravy</t>
  </si>
  <si>
    <t>STA</t>
  </si>
  <si>
    <t>1</t>
  </si>
  <si>
    <t>{4d543edf-9f42-4de0-91cf-293b33194943}</t>
  </si>
  <si>
    <t>2</t>
  </si>
  <si>
    <t>SO02</t>
  </si>
  <si>
    <t>Vedlejší rozpočtové náklady</t>
  </si>
  <si>
    <t>{4d2b8125-5bab-4d5d-86ae-4c298a43b85b}</t>
  </si>
  <si>
    <t>KRYCÍ LIST SOUPISU PRACÍ</t>
  </si>
  <si>
    <t>Objekt:</t>
  </si>
  <si>
    <t>SO01 -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</si>
  <si>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</si>
  <si>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</si>
  <si>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</si>
  <si>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</si>
  <si>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</si>
  <si>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</si>
  <si>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</si>
  <si>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</si>
  <si>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</si>
  <si>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</si>
  <si>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</si>
  <si>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</si>
  <si>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</si>
  <si>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</si>
  <si>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</si>
  <si>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</si>
  <si>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</si>
  <si>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</si>
  <si>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</si>
  <si>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</si>
  <si>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</si>
  <si>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</si>
  <si>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</si>
  <si>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</si>
  <si>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</si>
  <si>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</si>
  <si>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</si>
  <si>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</si>
  <si>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</si>
  <si>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</si>
  <si>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</si>
  <si>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</si>
  <si>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</si>
  <si>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</si>
  <si>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941111111</t>
  </si>
  <si>
    <t>Montáž lešení řadového trubkového lehkého pracovního s podlahami s provozním zatížením tř. 3 do 200 kg/m2 šířky tř. W06 od 0,6 do 0,9 m, výšky do 10 m</t>
  </si>
  <si>
    <t>m2</t>
  </si>
  <si>
    <t>CS ÚRS 2024 01</t>
  </si>
  <si>
    <t>4</t>
  </si>
  <si>
    <t>-1438704796</t>
  </si>
  <si>
    <t>Online PSC</t>
  </si>
  <si>
    <t>https://podminky.urs.cz/item/CS_URS_2024_01/941111111</t>
  </si>
  <si>
    <t>941111211</t>
  </si>
  <si>
    <t>Montáž lešení řadového trubkového lehkého pracovního s podlahami s provozním zatížením tř. 3 do 200 kg/m2 Příplatek za první a každý další den použití lešení k ceně -1111</t>
  </si>
  <si>
    <t>-530521970</t>
  </si>
  <si>
    <t>https://podminky.urs.cz/item/CS_URS_2024_01/941111211</t>
  </si>
  <si>
    <t>3</t>
  </si>
  <si>
    <t>941111811</t>
  </si>
  <si>
    <t>Demontáž lešení řadového trubkového lehkého pracovního s podlahami s provozním zatížením tř. 3 do 200 kg/m2 šířky tř. W06 od 0,6 do 0,9 m, výšky do 10 m</t>
  </si>
  <si>
    <t>970513184</t>
  </si>
  <si>
    <t>https://podminky.urs.cz/item/CS_URS_2024_01/941111811</t>
  </si>
  <si>
    <t>993111111</t>
  </si>
  <si>
    <t>Dovoz a odvoz lešení včetně naložení a složení řadového, na vzdálenost do 10 km</t>
  </si>
  <si>
    <t>328265260</t>
  </si>
  <si>
    <t>https://podminky.urs.cz/item/CS_URS_2024_01/993111111</t>
  </si>
  <si>
    <t>997</t>
  </si>
  <si>
    <t>Přesun sutě</t>
  </si>
  <si>
    <t>5</t>
  </si>
  <si>
    <t>997013212</t>
  </si>
  <si>
    <t>Vnitrostaveništní doprava suti a vybouraných hmot vodorovně do 50 m svisle ručně pro budovy a haly výšky přes 6 do 9 m</t>
  </si>
  <si>
    <t>t</t>
  </si>
  <si>
    <t>2042867779</t>
  </si>
  <si>
    <t>https://podminky.urs.cz/item/CS_URS_2024_01/997013212</t>
  </si>
  <si>
    <t>6</t>
  </si>
  <si>
    <t>997013511</t>
  </si>
  <si>
    <t>Odvoz suti a vybouraných hmot z meziskládky na skládku s naložením a se složením, na vzdálenost do 1 km</t>
  </si>
  <si>
    <t>-1810377112</t>
  </si>
  <si>
    <t>7</t>
  </si>
  <si>
    <t>997013509</t>
  </si>
  <si>
    <t>Odvoz suti a vybouraných hmot na skládku nebo meziskládku se složením, na vzdálenost Příplatek k ceně za každý další i započatý 1 km přes 1 km</t>
  </si>
  <si>
    <t>-2132294867</t>
  </si>
  <si>
    <t>8</t>
  </si>
  <si>
    <t>997013631</t>
  </si>
  <si>
    <t>Poplatek za uložení stavebního odpadu na skládce (skládkovné) směsného stavebního a demoličního zatříděného do Katalogu odpadů pod kódem 17 09 04</t>
  </si>
  <si>
    <t>1069136888</t>
  </si>
  <si>
    <t>https://podminky.urs.cz/item/CS_URS_2024_01/997013631</t>
  </si>
  <si>
    <t>PSV</t>
  </si>
  <si>
    <t>Práce a dodávky PSV</t>
  </si>
  <si>
    <t>713</t>
  </si>
  <si>
    <t>Izolace tepelné</t>
  </si>
  <si>
    <t>713114413</t>
  </si>
  <si>
    <t>Tepelná foukaná izolace vodorovných konstrukcí z minerálních vláken nižší objemové hmotnosti otevřená volně foukaná, tloušťky vrstvy přes 250 do 300 mm</t>
  </si>
  <si>
    <t>m3</t>
  </si>
  <si>
    <t>16</t>
  </si>
  <si>
    <t>2137653302</t>
  </si>
  <si>
    <t>https://podminky.urs.cz/item/CS_URS_2024_01/713114413</t>
  </si>
  <si>
    <t>10</t>
  </si>
  <si>
    <t>998713202</t>
  </si>
  <si>
    <t>Přesun hmot pro izolace tepelné stanovený procentní sazbou (%) z ceny vodorovná dopravní vzdálenost do 50 m s užitím mechanizace v objektech výšky přes 6 do 12 m</t>
  </si>
  <si>
    <t>%</t>
  </si>
  <si>
    <t>105232080</t>
  </si>
  <si>
    <t>https://podminky.urs.cz/item/CS_URS_2024_01/998713202</t>
  </si>
  <si>
    <t>741</t>
  </si>
  <si>
    <t>Elektroinstalace - silnoproud</t>
  </si>
  <si>
    <t>11</t>
  </si>
  <si>
    <t>743480091R</t>
  </si>
  <si>
    <t>Hromosvod - příprava (jímací a uzemňovací vedení)</t>
  </si>
  <si>
    <t>soubor</t>
  </si>
  <si>
    <t>745713476</t>
  </si>
  <si>
    <t>741340902R</t>
  </si>
  <si>
    <t>Hromosvod - kompletace, revize</t>
  </si>
  <si>
    <t>479008338</t>
  </si>
  <si>
    <t>762</t>
  </si>
  <si>
    <t>Konstrukce tesařské</t>
  </si>
  <si>
    <t>13</t>
  </si>
  <si>
    <t>762341210</t>
  </si>
  <si>
    <t>Montáž bednění střech rovných a šikmých sklonu do 60° s vyřezáním otvorů z prken hrubých na sraz tl. do 32 mm</t>
  </si>
  <si>
    <t>613714036</t>
  </si>
  <si>
    <t>https://podminky.urs.cz/item/CS_URS_2024_01/762341210</t>
  </si>
  <si>
    <t>14</t>
  </si>
  <si>
    <t>M</t>
  </si>
  <si>
    <t>60511115</t>
  </si>
  <si>
    <t>řezivo jehličnaté smrk, borovice š přes 170mm tl 24mm dl 3m</t>
  </si>
  <si>
    <t>32</t>
  </si>
  <si>
    <t>2046725584</t>
  </si>
  <si>
    <t>15</t>
  </si>
  <si>
    <t>760340801R</t>
  </si>
  <si>
    <t>Demontáž bednění a laťování bednění střech rovných, obloukových, sklonu do 60° se všemi nadstřešními konstrukcemi z prken hrubých, hoblovaných tl. do 32 mm</t>
  </si>
  <si>
    <t>kus</t>
  </si>
  <si>
    <t>-464014599</t>
  </si>
  <si>
    <t>762342214</t>
  </si>
  <si>
    <t>Montáž laťování střech jednoduchých sklonu do 60° při osové vzdálenosti latí přes 150 do 360 mm</t>
  </si>
  <si>
    <t>-2111640339</t>
  </si>
  <si>
    <t>https://podminky.urs.cz/item/CS_URS_2024_01/762342214</t>
  </si>
  <si>
    <t>17</t>
  </si>
  <si>
    <t>60514106</t>
  </si>
  <si>
    <t>řezivo jehličnaté lať pevnostní třída S10-13 průřez 40x60mm</t>
  </si>
  <si>
    <t>194210940</t>
  </si>
  <si>
    <t>18</t>
  </si>
  <si>
    <t>762342511</t>
  </si>
  <si>
    <t>Montáž laťování montáž kontralatí na podklad bez tepelné izolace</t>
  </si>
  <si>
    <t>m</t>
  </si>
  <si>
    <t>2096769602</t>
  </si>
  <si>
    <t>https://podminky.urs.cz/item/CS_URS_2024_01/762342511</t>
  </si>
  <si>
    <t>19</t>
  </si>
  <si>
    <t>1256532168</t>
  </si>
  <si>
    <t>20</t>
  </si>
  <si>
    <t>762395000</t>
  </si>
  <si>
    <t>Spojovací prostředky krovů, bednění a laťování, nadstřešních konstrukcí svorníky, prkna, hřebíky, pásová ocel, vruty</t>
  </si>
  <si>
    <t>-873234611</t>
  </si>
  <si>
    <t>https://podminky.urs.cz/item/CS_URS_2024_01/762395000</t>
  </si>
  <si>
    <t>762431016R</t>
  </si>
  <si>
    <t>Obložení stěn z dřevoštěpkových desek OSB přibíjených na sraz, tloušťky desky 22 mm</t>
  </si>
  <si>
    <t>-1149224479</t>
  </si>
  <si>
    <t>22</t>
  </si>
  <si>
    <t>762511247</t>
  </si>
  <si>
    <t>Podlahové konstrukce podkladové z dřevoštěpkových desek OSB jednovrstvých šroubovaných na sraz, tloušťky desky 25 mm</t>
  </si>
  <si>
    <t>-1632533733</t>
  </si>
  <si>
    <t>https://podminky.urs.cz/item/CS_URS_2024_01/762511247</t>
  </si>
  <si>
    <t>23</t>
  </si>
  <si>
    <t>762512261</t>
  </si>
  <si>
    <t>Podlahové konstrukce podkladové montáž roštu podkladového</t>
  </si>
  <si>
    <t>-1126877668</t>
  </si>
  <si>
    <t>https://podminky.urs.cz/item/CS_URS_2024_01/762512261</t>
  </si>
  <si>
    <t>24</t>
  </si>
  <si>
    <t>60512125</t>
  </si>
  <si>
    <t>hranol stavební řezivo průřezu do 120cm2 do dl 6m</t>
  </si>
  <si>
    <t>-1712340465</t>
  </si>
  <si>
    <t>25</t>
  </si>
  <si>
    <t>998762202</t>
  </si>
  <si>
    <t>Přesun hmot pro konstrukce tesařské stanovený procentní sazbou (%) z ceny vodorovná dopravní vzdálenost do 50 m s užitím mechanizace v objektech výšky přes 6 do 12 m</t>
  </si>
  <si>
    <t>168373586</t>
  </si>
  <si>
    <t>https://podminky.urs.cz/item/CS_URS_2024_01/998762202</t>
  </si>
  <si>
    <t>763</t>
  </si>
  <si>
    <t>Konstrukce suché výstavby</t>
  </si>
  <si>
    <t>26</t>
  </si>
  <si>
    <t>763732113</t>
  </si>
  <si>
    <t>Montáž střešní konstrukce z vazníků příhradových, konstrukční délky do 9,0 m</t>
  </si>
  <si>
    <t>-1768912739</t>
  </si>
  <si>
    <t>https://podminky.urs.cz/item/CS_URS_2024_01/763732113</t>
  </si>
  <si>
    <t>27</t>
  </si>
  <si>
    <t>998763201</t>
  </si>
  <si>
    <t>Přesun hmot pro dřevostavby stanovený procentní sazbou (%) z ceny vodorovná dopravní vzdálenost do 50 m základní v objektech výšky přes 6 do 12 m</t>
  </si>
  <si>
    <t>1845947973</t>
  </si>
  <si>
    <t>https://podminky.urs.cz/item/CS_URS_2024_01/998763201</t>
  </si>
  <si>
    <t>764</t>
  </si>
  <si>
    <t>Konstrukce klempířské</t>
  </si>
  <si>
    <t>28</t>
  </si>
  <si>
    <t>764101141</t>
  </si>
  <si>
    <t>Montáž krytiny z plechu s úpravou u okapů, prostupů a výčnělků střechy rovné z taškových tabulí, sklon střechy do 30°</t>
  </si>
  <si>
    <t>1803170058</t>
  </si>
  <si>
    <t>https://podminky.urs.cz/item/CS_URS_2024_01/764101141</t>
  </si>
  <si>
    <t>29</t>
  </si>
  <si>
    <t>STJ.KPERCR</t>
  </si>
  <si>
    <t>Střešní krytina ocelová ROOF CLASSIC, PE25</t>
  </si>
  <si>
    <t>1616873424</t>
  </si>
  <si>
    <t>30</t>
  </si>
  <si>
    <t>764201117</t>
  </si>
  <si>
    <t>Montáž oplechování střešních prvků hřebene nevětraného z hřebenáčů</t>
  </si>
  <si>
    <t>-245982948</t>
  </si>
  <si>
    <t>https://podminky.urs.cz/item/CS_URS_2024_01/764201117</t>
  </si>
  <si>
    <t>31</t>
  </si>
  <si>
    <t>STJ.HRS.1</t>
  </si>
  <si>
    <t>hřebenáč střední HRS tl. 0,6 mm Alumat</t>
  </si>
  <si>
    <t>-1907290916</t>
  </si>
  <si>
    <t>55350189R</t>
  </si>
  <si>
    <t>čelo hřebenáče perforované univerzální profilovaný pozinkovaný plech s barevnou polyesterovou úpravou</t>
  </si>
  <si>
    <t>-681570926</t>
  </si>
  <si>
    <t>33</t>
  </si>
  <si>
    <t>764202105</t>
  </si>
  <si>
    <t>Montáž oplechování střešních prvků štítu závětrnou lištou</t>
  </si>
  <si>
    <t>1712202504</t>
  </si>
  <si>
    <t>https://podminky.urs.cz/item/CS_URS_2024_01/764202105</t>
  </si>
  <si>
    <t>34</t>
  </si>
  <si>
    <t>STJ.0018830.URS</t>
  </si>
  <si>
    <t>Tabule PE25 050x1250x2000</t>
  </si>
  <si>
    <t>-1665423719</t>
  </si>
  <si>
    <t>35</t>
  </si>
  <si>
    <t>764315632</t>
  </si>
  <si>
    <t>Lemování trub, konzol, držáků a ostatních kusových prvků z pozinkovaného plechu s povrchovou úpravou střech s krytinou prostupovou manžetou přes 75 do 100 mm</t>
  </si>
  <si>
    <t>-2030842781</t>
  </si>
  <si>
    <t>https://podminky.urs.cz/item/CS_URS_2024_01/764315632</t>
  </si>
  <si>
    <t>36</t>
  </si>
  <si>
    <t>764316643</t>
  </si>
  <si>
    <t>Lemování ventilačních nástavců z pozinkovaného plechu s povrchovou úpravou výšky do 1000 mm, se stříškou střech s krytinou skládanou z taškových tabulí, průměru 110 mm</t>
  </si>
  <si>
    <t>673655946</t>
  </si>
  <si>
    <t>https://podminky.urs.cz/item/CS_URS_2024_01/764316643</t>
  </si>
  <si>
    <t>37</t>
  </si>
  <si>
    <t>767391235</t>
  </si>
  <si>
    <t>Montáž krytiny z tvarovaných plechů vložení těsnícího nebo větracího prvku</t>
  </si>
  <si>
    <t>1949349380</t>
  </si>
  <si>
    <t>https://podminky.urs.cz/item/CS_URS_2024_01/767391235</t>
  </si>
  <si>
    <t>38</t>
  </si>
  <si>
    <t>55350290</t>
  </si>
  <si>
    <t>pás větrací hřebene a nároží š 310mm</t>
  </si>
  <si>
    <t>1870274709</t>
  </si>
  <si>
    <t>39</t>
  </si>
  <si>
    <t>59660022</t>
  </si>
  <si>
    <t>pás plastový okapní ochranný a větrací šířky 100mm</t>
  </si>
  <si>
    <t>-1056230559</t>
  </si>
  <si>
    <t>40</t>
  </si>
  <si>
    <t>765113120R</t>
  </si>
  <si>
    <t>Krytina keramická drážková sklonu střechy do 30° okapová hrana s větrací mřížkou jednoduchou</t>
  </si>
  <si>
    <t>-1063601693</t>
  </si>
  <si>
    <t>41</t>
  </si>
  <si>
    <t>764202134</t>
  </si>
  <si>
    <t>Montáž oplechování střešních prvků okapu okapovým plechem rovným</t>
  </si>
  <si>
    <t>-338225679</t>
  </si>
  <si>
    <t>https://podminky.urs.cz/item/CS_URS_2024_01/764202134</t>
  </si>
  <si>
    <t>42</t>
  </si>
  <si>
    <t>55344503R</t>
  </si>
  <si>
    <t>okapnice atiková háková z poplastovaného plechu (PVC-P) rš 150mm</t>
  </si>
  <si>
    <t>1085882127</t>
  </si>
  <si>
    <t>43</t>
  </si>
  <si>
    <t>764223451</t>
  </si>
  <si>
    <t>Oplechování střešních prvků z hliníkového plechu střešní výlez rozměru 600 x 600 mm, střechy s krytinou skládanou ze šablon</t>
  </si>
  <si>
    <t>-751599601</t>
  </si>
  <si>
    <t>https://podminky.urs.cz/item/CS_URS_2024_01/764223451</t>
  </si>
  <si>
    <t>44</t>
  </si>
  <si>
    <t>764223455</t>
  </si>
  <si>
    <t>Oplechování střešních prvků z hliníkového plechu sněhový zachytávač průbežný jednotrubkový</t>
  </si>
  <si>
    <t>170442524</t>
  </si>
  <si>
    <t>https://podminky.urs.cz/item/CS_URS_2024_01/764223455</t>
  </si>
  <si>
    <t>45</t>
  </si>
  <si>
    <t>764315632R</t>
  </si>
  <si>
    <t>1658036024</t>
  </si>
  <si>
    <t>46</t>
  </si>
  <si>
    <t>764501103</t>
  </si>
  <si>
    <t>Montáž žlabu podokapního půlkruhového žlabu</t>
  </si>
  <si>
    <t>1103609224</t>
  </si>
  <si>
    <t>https://podminky.urs.cz/item/CS_URS_2024_01/764501103</t>
  </si>
  <si>
    <t>47</t>
  </si>
  <si>
    <t>STJ.Z150BP4000</t>
  </si>
  <si>
    <t>Podokapní žlab 150, 4m</t>
  </si>
  <si>
    <t>-158378463</t>
  </si>
  <si>
    <t>48</t>
  </si>
  <si>
    <t>764501104</t>
  </si>
  <si>
    <t>Montáž žlabu podokapního půlkruhového čela</t>
  </si>
  <si>
    <t>-692063354</t>
  </si>
  <si>
    <t>https://podminky.urs.cz/item/CS_URS_2024_01/764501104</t>
  </si>
  <si>
    <t>49</t>
  </si>
  <si>
    <t>STJ.C150UBP</t>
  </si>
  <si>
    <t>Žlabové čelo 150 UNI</t>
  </si>
  <si>
    <t>265427094</t>
  </si>
  <si>
    <t>50</t>
  </si>
  <si>
    <t>764501105</t>
  </si>
  <si>
    <t>Montáž žlabu podokapního půlkruhového háku</t>
  </si>
  <si>
    <t>1030305729</t>
  </si>
  <si>
    <t>https://podminky.urs.cz/item/CS_URS_2024_01/764501105</t>
  </si>
  <si>
    <t>51</t>
  </si>
  <si>
    <t>STJ.H150JBP320</t>
  </si>
  <si>
    <t>Žlabový hák 150 s jazýčkem</t>
  </si>
  <si>
    <t>-1577123523</t>
  </si>
  <si>
    <t>52</t>
  </si>
  <si>
    <t>764501108</t>
  </si>
  <si>
    <t>Montáž žlabu podokapního půlkruhového kotlíku</t>
  </si>
  <si>
    <t>-486685396</t>
  </si>
  <si>
    <t>https://podminky.urs.cz/item/CS_URS_2024_01/764501108</t>
  </si>
  <si>
    <t>53</t>
  </si>
  <si>
    <t>STJ.K150BP100</t>
  </si>
  <si>
    <t>Žlabový kotlík 150/100</t>
  </si>
  <si>
    <t>-933742517</t>
  </si>
  <si>
    <t>54</t>
  </si>
  <si>
    <t>764518622.STJ</t>
  </si>
  <si>
    <t>Svody kruhové včetně objímek, kolen, odskoků SATJAM NIAGARA průměru 100 mm</t>
  </si>
  <si>
    <t>-884037168</t>
  </si>
  <si>
    <t>55</t>
  </si>
  <si>
    <t>721242105</t>
  </si>
  <si>
    <t>Lapače střešních splavenin polypropylenové (PP) se svislým odtokem DN 110</t>
  </si>
  <si>
    <t>109713615</t>
  </si>
  <si>
    <t>https://podminky.urs.cz/item/CS_URS_2024_01/721242105</t>
  </si>
  <si>
    <t>56</t>
  </si>
  <si>
    <t>76284130R</t>
  </si>
  <si>
    <t>Montáž podbíjení stropů a střech vodorovných z hoblovaných prken z palubek</t>
  </si>
  <si>
    <t>-566571390</t>
  </si>
  <si>
    <t>57</t>
  </si>
  <si>
    <t>15485159</t>
  </si>
  <si>
    <t>plech trapézový 8/97/1164 PE 35µm tl 0,5mm</t>
  </si>
  <si>
    <t>-914318377</t>
  </si>
  <si>
    <t>58</t>
  </si>
  <si>
    <t>998764202</t>
  </si>
  <si>
    <t>Přesun hmot pro konstrukce klempířské stanovený procentní sazbou (%) z ceny vodorovná dopravní vzdálenost do 50 m s užitím mechanizace v objektech výšky přes 6 do 12 m</t>
  </si>
  <si>
    <t>1503666557</t>
  </si>
  <si>
    <t>https://podminky.urs.cz/item/CS_URS_2024_01/998764202</t>
  </si>
  <si>
    <t>59</t>
  </si>
  <si>
    <t>SPR</t>
  </si>
  <si>
    <t>158111100</t>
  </si>
  <si>
    <t>765</t>
  </si>
  <si>
    <t>Krytina skládaná</t>
  </si>
  <si>
    <t>60</t>
  </si>
  <si>
    <t>765151003</t>
  </si>
  <si>
    <t>Montáž krytiny bitumenové ze šindelů na bednění, sklonu přes 30°</t>
  </si>
  <si>
    <t>2074341274</t>
  </si>
  <si>
    <t>https://podminky.urs.cz/item/CS_URS_2024_01/765151003</t>
  </si>
  <si>
    <t>61</t>
  </si>
  <si>
    <t>62866001</t>
  </si>
  <si>
    <t>šindel asfaltový tvar obdélník</t>
  </si>
  <si>
    <t>-1532720239</t>
  </si>
  <si>
    <t>62</t>
  </si>
  <si>
    <t>765191001</t>
  </si>
  <si>
    <t>Montáž pojistné hydroizolační nebo parotěsné fólie kladené ve sklonu do 20° lepením (vodotěsné podstřeší) na bednění nebo tepelnou izolaci</t>
  </si>
  <si>
    <t>1930586115</t>
  </si>
  <si>
    <t>https://podminky.urs.cz/item/CS_URS_2024_01/765191001</t>
  </si>
  <si>
    <t>63</t>
  </si>
  <si>
    <t>DEK.2600201105</t>
  </si>
  <si>
    <t>DEKTEN MULTI-PRO II (75m2/bal.)</t>
  </si>
  <si>
    <t>1949540906</t>
  </si>
  <si>
    <t>64</t>
  </si>
  <si>
    <t>76519100R</t>
  </si>
  <si>
    <t>-738401487</t>
  </si>
  <si>
    <t>65</t>
  </si>
  <si>
    <t>28329045</t>
  </si>
  <si>
    <t>fólie kontaktní difuzně propustná pro doplňkovou hydroizolační vrstvu, třívrstvá 110g/m2</t>
  </si>
  <si>
    <t>-1882893142</t>
  </si>
  <si>
    <t>66</t>
  </si>
  <si>
    <t>998765202</t>
  </si>
  <si>
    <t>Přesun hmot pro krytiny skládané stanovený procentní sazbou (%) z ceny vodorovná dopravní vzdálenost do 50 m základní v objektech výšky přes 6 do 12 m</t>
  </si>
  <si>
    <t>2142527936</t>
  </si>
  <si>
    <t>https://podminky.urs.cz/item/CS_URS_2024_01/998765202</t>
  </si>
  <si>
    <t>767</t>
  </si>
  <si>
    <t>Konstrukce zámečnické</t>
  </si>
  <si>
    <t>67</t>
  </si>
  <si>
    <t>767881132</t>
  </si>
  <si>
    <t>Montáž záchytného systému proti pádu bodů samostatných nebo v systému s poddajným kotvícím vedením na šikmé střechy (přes 15 °) se střešní krytinou drážkovanou</t>
  </si>
  <si>
    <t>1174539634</t>
  </si>
  <si>
    <t>https://podminky.urs.cz/item/CS_URS_2024_01/767881132</t>
  </si>
  <si>
    <t>68</t>
  </si>
  <si>
    <t>70921424</t>
  </si>
  <si>
    <t>kotvicí bod pro šikmé střechy s falcovanou krytinou</t>
  </si>
  <si>
    <t>740185089</t>
  </si>
  <si>
    <t>69</t>
  </si>
  <si>
    <t>998767202</t>
  </si>
  <si>
    <t>Přesun hmot pro zámečnické konstrukce stanovený procentní sazbou (%) z ceny vodorovná dopravní vzdálenost do 50 m základní v objektech výšky přes 6 do 12 m</t>
  </si>
  <si>
    <t>1687608279</t>
  </si>
  <si>
    <t>https://podminky.urs.cz/item/CS_URS_2024_01/998767202</t>
  </si>
  <si>
    <t>SO02 - Vedlejší rozpočtové náklady</t>
  </si>
  <si>
    <t>VRN - Vedlejší rozpočtové náklady</t>
  </si>
  <si>
    <t xml:space="preserve">    VRN1 - Průzkumné, geodetické a projektové práce</t>
  </si>
  <si>
    <t xml:space="preserve">    VRN6 - Územní vlivy</t>
  </si>
  <si>
    <t>VRN</t>
  </si>
  <si>
    <t>013274000</t>
  </si>
  <si>
    <t>Pasportizace objektu před započetím prací</t>
  </si>
  <si>
    <t>Kč</t>
  </si>
  <si>
    <t>-1102541870</t>
  </si>
  <si>
    <t>032903000</t>
  </si>
  <si>
    <t>Náklady na provoz a údržbu vybavení staveniště</t>
  </si>
  <si>
    <t>1871646593</t>
  </si>
  <si>
    <t>039103000</t>
  </si>
  <si>
    <t>Rozebrání, bourání a odvoz zařízení staveniště</t>
  </si>
  <si>
    <t>695100502</t>
  </si>
  <si>
    <t>RP013271</t>
  </si>
  <si>
    <t>Monitoring průběhu výstavby</t>
  </si>
  <si>
    <t>1168274888</t>
  </si>
  <si>
    <t>VRN1</t>
  </si>
  <si>
    <t>Průzkumné, geodetické a projektové práce</t>
  </si>
  <si>
    <t>013294000</t>
  </si>
  <si>
    <t>Realizační dokumentace a projekt hromosvodu</t>
  </si>
  <si>
    <t>1024</t>
  </si>
  <si>
    <t>1679748246</t>
  </si>
  <si>
    <t>https://podminky.urs.cz/item/CS_URS_2024_01/013294000</t>
  </si>
  <si>
    <t>VRN6</t>
  </si>
  <si>
    <t>Územní vlivy</t>
  </si>
  <si>
    <t>065002000</t>
  </si>
  <si>
    <t>Mimostaveništní doprava materiálů</t>
  </si>
  <si>
    <t>1815916565</t>
  </si>
  <si>
    <t>https://podminky.urs.cz/item/CS_URS_2024_01/065002000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</si>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</sst>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right" vertical="center"/>
    </xf>
    <xf numFmtId="0" fontId="19" fillId="5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3" xfId="0" applyNumberFormat="1" applyFont="1" applyBorder="1" applyAlignment="1"/>
    <xf numFmtId="166" fontId="29" fillId="0" borderId="14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3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3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167" fontId="19" fillId="3" borderId="23" xfId="0" applyNumberFormat="1" applyFont="1" applyFill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167" fontId="33" fillId="0" borderId="23" xfId="0" applyNumberFormat="1" applyFont="1" applyBorder="1" applyAlignment="1" applyProtection="1">
      <alignment vertical="center"/>
      <protection locked="0"/>
    </xf>
    <xf numFmtId="4" fontId="33" fillId="3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  <protection locked="0"/>
    </xf>
    <xf numFmtId="0" fontId="34" fillId="0" borderId="4" xfId="0" applyFont="1" applyBorder="1" applyAlignment="1">
      <alignment vertical="center"/>
    </xf>
    <xf numFmtId="0" fontId="33" fillId="3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7" fillId="0" borderId="29" xfId="0" applyFont="1" applyBorder="1" applyAlignment="1">
      <alignment horizontal="left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1111111" TargetMode="External" /><Relationship Id="rId2" Type="http://schemas.openxmlformats.org/officeDocument/2006/relationships/hyperlink" Target="https://podminky.urs.cz/item/CS_URS_2024_01/941111211" TargetMode="External" /><Relationship Id="rId3" Type="http://schemas.openxmlformats.org/officeDocument/2006/relationships/hyperlink" Target="https://podminky.urs.cz/item/CS_URS_2024_01/941111811" TargetMode="External" /><Relationship Id="rId4" Type="http://schemas.openxmlformats.org/officeDocument/2006/relationships/hyperlink" Target="https://podminky.urs.cz/item/CS_URS_2024_01/993111111" TargetMode="External" /><Relationship Id="rId5" Type="http://schemas.openxmlformats.org/officeDocument/2006/relationships/hyperlink" Target="https://podminky.urs.cz/item/CS_URS_2024_01/997013212" TargetMode="External" /><Relationship Id="rId6" Type="http://schemas.openxmlformats.org/officeDocument/2006/relationships/hyperlink" Target="https://podminky.urs.cz/item/CS_URS_2024_01/997013631" TargetMode="External" /><Relationship Id="rId7" Type="http://schemas.openxmlformats.org/officeDocument/2006/relationships/hyperlink" Target="https://podminky.urs.cz/item/CS_URS_2024_01/713114413" TargetMode="External" /><Relationship Id="rId8" Type="http://schemas.openxmlformats.org/officeDocument/2006/relationships/hyperlink" Target="https://podminky.urs.cz/item/CS_URS_2024_01/998713202" TargetMode="External" /><Relationship Id="rId9" Type="http://schemas.openxmlformats.org/officeDocument/2006/relationships/hyperlink" Target="https://podminky.urs.cz/item/CS_URS_2024_01/762341210" TargetMode="External" /><Relationship Id="rId10" Type="http://schemas.openxmlformats.org/officeDocument/2006/relationships/hyperlink" Target="https://podminky.urs.cz/item/CS_URS_2024_01/762342214" TargetMode="External" /><Relationship Id="rId11" Type="http://schemas.openxmlformats.org/officeDocument/2006/relationships/hyperlink" Target="https://podminky.urs.cz/item/CS_URS_2024_01/762342511" TargetMode="External" /><Relationship Id="rId12" Type="http://schemas.openxmlformats.org/officeDocument/2006/relationships/hyperlink" Target="https://podminky.urs.cz/item/CS_URS_2024_01/762395000" TargetMode="External" /><Relationship Id="rId13" Type="http://schemas.openxmlformats.org/officeDocument/2006/relationships/hyperlink" Target="https://podminky.urs.cz/item/CS_URS_2024_01/762511247" TargetMode="External" /><Relationship Id="rId14" Type="http://schemas.openxmlformats.org/officeDocument/2006/relationships/hyperlink" Target="https://podminky.urs.cz/item/CS_URS_2024_01/762512261" TargetMode="External" /><Relationship Id="rId15" Type="http://schemas.openxmlformats.org/officeDocument/2006/relationships/hyperlink" Target="https://podminky.urs.cz/item/CS_URS_2024_01/998762202" TargetMode="External" /><Relationship Id="rId16" Type="http://schemas.openxmlformats.org/officeDocument/2006/relationships/hyperlink" Target="https://podminky.urs.cz/item/CS_URS_2024_01/763732113" TargetMode="External" /><Relationship Id="rId17" Type="http://schemas.openxmlformats.org/officeDocument/2006/relationships/hyperlink" Target="https://podminky.urs.cz/item/CS_URS_2024_01/998763201" TargetMode="External" /><Relationship Id="rId18" Type="http://schemas.openxmlformats.org/officeDocument/2006/relationships/hyperlink" Target="https://podminky.urs.cz/item/CS_URS_2024_01/764101141" TargetMode="External" /><Relationship Id="rId19" Type="http://schemas.openxmlformats.org/officeDocument/2006/relationships/hyperlink" Target="https://podminky.urs.cz/item/CS_URS_2024_01/764201117" TargetMode="External" /><Relationship Id="rId20" Type="http://schemas.openxmlformats.org/officeDocument/2006/relationships/hyperlink" Target="https://podminky.urs.cz/item/CS_URS_2024_01/764202105" TargetMode="External" /><Relationship Id="rId21" Type="http://schemas.openxmlformats.org/officeDocument/2006/relationships/hyperlink" Target="https://podminky.urs.cz/item/CS_URS_2024_01/764315632" TargetMode="External" /><Relationship Id="rId22" Type="http://schemas.openxmlformats.org/officeDocument/2006/relationships/hyperlink" Target="https://podminky.urs.cz/item/CS_URS_2024_01/764316643" TargetMode="External" /><Relationship Id="rId23" Type="http://schemas.openxmlformats.org/officeDocument/2006/relationships/hyperlink" Target="https://podminky.urs.cz/item/CS_URS_2024_01/767391235" TargetMode="External" /><Relationship Id="rId24" Type="http://schemas.openxmlformats.org/officeDocument/2006/relationships/hyperlink" Target="https://podminky.urs.cz/item/CS_URS_2024_01/764202134" TargetMode="External" /><Relationship Id="rId25" Type="http://schemas.openxmlformats.org/officeDocument/2006/relationships/hyperlink" Target="https://podminky.urs.cz/item/CS_URS_2024_01/764223451" TargetMode="External" /><Relationship Id="rId26" Type="http://schemas.openxmlformats.org/officeDocument/2006/relationships/hyperlink" Target="https://podminky.urs.cz/item/CS_URS_2024_01/764223455" TargetMode="External" /><Relationship Id="rId27" Type="http://schemas.openxmlformats.org/officeDocument/2006/relationships/hyperlink" Target="https://podminky.urs.cz/item/CS_URS_2024_01/764501103" TargetMode="External" /><Relationship Id="rId28" Type="http://schemas.openxmlformats.org/officeDocument/2006/relationships/hyperlink" Target="https://podminky.urs.cz/item/CS_URS_2024_01/764501104" TargetMode="External" /><Relationship Id="rId29" Type="http://schemas.openxmlformats.org/officeDocument/2006/relationships/hyperlink" Target="https://podminky.urs.cz/item/CS_URS_2024_01/764501105" TargetMode="External" /><Relationship Id="rId30" Type="http://schemas.openxmlformats.org/officeDocument/2006/relationships/hyperlink" Target="https://podminky.urs.cz/item/CS_URS_2024_01/764501108" TargetMode="External" /><Relationship Id="rId31" Type="http://schemas.openxmlformats.org/officeDocument/2006/relationships/hyperlink" Target="https://podminky.urs.cz/item/CS_URS_2024_01/721242105" TargetMode="External" /><Relationship Id="rId32" Type="http://schemas.openxmlformats.org/officeDocument/2006/relationships/hyperlink" Target="https://podminky.urs.cz/item/CS_URS_2024_01/998764202" TargetMode="External" /><Relationship Id="rId33" Type="http://schemas.openxmlformats.org/officeDocument/2006/relationships/hyperlink" Target="https://podminky.urs.cz/item/CS_URS_2024_01/765151003" TargetMode="External" /><Relationship Id="rId34" Type="http://schemas.openxmlformats.org/officeDocument/2006/relationships/hyperlink" Target="https://podminky.urs.cz/item/CS_URS_2024_01/765191001" TargetMode="External" /><Relationship Id="rId35" Type="http://schemas.openxmlformats.org/officeDocument/2006/relationships/hyperlink" Target="https://podminky.urs.cz/item/CS_URS_2024_01/998765202" TargetMode="External" /><Relationship Id="rId36" Type="http://schemas.openxmlformats.org/officeDocument/2006/relationships/hyperlink" Target="https://podminky.urs.cz/item/CS_URS_2024_01/767881132" TargetMode="External" /><Relationship Id="rId37" Type="http://schemas.openxmlformats.org/officeDocument/2006/relationships/hyperlink" Target="https://podminky.urs.cz/item/CS_URS_2024_01/998767202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3294000" TargetMode="External" /><Relationship Id="rId2" Type="http://schemas.openxmlformats.org/officeDocument/2006/relationships/hyperlink" Target="https://podminky.urs.cz/item/CS_URS_2024_01/065002000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6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7</v>
      </c>
      <c r="BT2" s="17" t="s">
        <v>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="1" customFormat="1" ht="24.96" customHeight="1">
      <c r="B4" s="20"/>
      <c r="D4" s="21" t="s">
        <v>10</v>
      </c>
      <c r="AR4" s="20"/>
      <c r="AS4" s="22" t="s">
        <v>11</v>
      </c>
      <c r="BE4" s="23" t="s">
        <v>12</v>
      </c>
      <c r="BS4" s="17" t="s">
        <v>13</v>
      </c>
    </row>
    <row r="5" s="1" customFormat="1" ht="12" customHeight="1">
      <c r="B5" s="20"/>
      <c r="D5" s="24" t="s">
        <v>14</v>
      </c>
      <c r="K5" s="25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16</v>
      </c>
      <c r="BS5" s="17" t="s">
        <v>7</v>
      </c>
    </row>
    <row r="6" s="1" customFormat="1" ht="36.96" customHeight="1">
      <c r="B6" s="20"/>
      <c r="D6" s="27" t="s">
        <v>17</v>
      </c>
      <c r="K6" s="28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7</v>
      </c>
    </row>
    <row r="7" s="1" customFormat="1" ht="12" customHeight="1">
      <c r="B7" s="20"/>
      <c r="D7" s="30" t="s">
        <v>19</v>
      </c>
      <c r="K7" s="25" t="s">
        <v>3</v>
      </c>
      <c r="AK7" s="30" t="s">
        <v>20</v>
      </c>
      <c r="AN7" s="25" t="s">
        <v>3</v>
      </c>
      <c r="AR7" s="20"/>
      <c r="BE7" s="29"/>
      <c r="BS7" s="17" t="s">
        <v>7</v>
      </c>
    </row>
    <row r="8" s="1" customFormat="1" ht="12" customHeight="1">
      <c r="B8" s="20"/>
      <c r="D8" s="30" t="s">
        <v>21</v>
      </c>
      <c r="K8" s="25" t="s">
        <v>22</v>
      </c>
      <c r="AK8" s="30" t="s">
        <v>23</v>
      </c>
      <c r="AN8" s="31" t="s">
        <v>24</v>
      </c>
      <c r="AR8" s="20"/>
      <c r="BE8" s="29"/>
      <c r="BS8" s="17" t="s">
        <v>7</v>
      </c>
    </row>
    <row r="9" s="1" customFormat="1" ht="14.4" customHeight="1">
      <c r="B9" s="20"/>
      <c r="AR9" s="20"/>
      <c r="BE9" s="29"/>
      <c r="BS9" s="17" t="s">
        <v>7</v>
      </c>
    </row>
    <row r="10" s="1" customFormat="1" ht="12" customHeight="1">
      <c r="B10" s="20"/>
      <c r="D10" s="30" t="s">
        <v>25</v>
      </c>
      <c r="AK10" s="30" t="s">
        <v>26</v>
      </c>
      <c r="AN10" s="25" t="s">
        <v>3</v>
      </c>
      <c r="AR10" s="20"/>
      <c r="BE10" s="29"/>
      <c r="BS10" s="17" t="s">
        <v>7</v>
      </c>
    </row>
    <row r="11" s="1" customFormat="1" ht="18.48" customHeight="1">
      <c r="B11" s="20"/>
      <c r="E11" s="25" t="s">
        <v>27</v>
      </c>
      <c r="AK11" s="30" t="s">
        <v>28</v>
      </c>
      <c r="AN11" s="25" t="s">
        <v>3</v>
      </c>
      <c r="AR11" s="20"/>
      <c r="BE11" s="29"/>
      <c r="BS11" s="17" t="s">
        <v>7</v>
      </c>
    </row>
    <row r="12" s="1" customFormat="1" ht="6.96" customHeight="1">
      <c r="B12" s="20"/>
      <c r="AR12" s="20"/>
      <c r="BE12" s="29"/>
      <c r="BS12" s="17" t="s">
        <v>7</v>
      </c>
    </row>
    <row r="13" s="1" customFormat="1" ht="12" customHeight="1">
      <c r="B13" s="20"/>
      <c r="D13" s="30" t="s">
        <v>29</v>
      </c>
      <c r="AK13" s="30" t="s">
        <v>26</v>
      </c>
      <c r="AN13" s="32" t="s">
        <v>30</v>
      </c>
      <c r="AR13" s="20"/>
      <c r="BE13" s="29"/>
      <c r="BS13" s="17" t="s">
        <v>7</v>
      </c>
    </row>
    <row r="14">
      <c r="B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N14" s="32" t="s">
        <v>30</v>
      </c>
      <c r="AR14" s="20"/>
      <c r="BE14" s="29"/>
      <c r="BS14" s="17" t="s">
        <v>7</v>
      </c>
    </row>
    <row r="15" s="1" customFormat="1" ht="6.96" customHeight="1">
      <c r="B15" s="20"/>
      <c r="AR15" s="20"/>
      <c r="BE15" s="29"/>
      <c r="BS15" s="17" t="s">
        <v>4</v>
      </c>
    </row>
    <row r="16" s="1" customFormat="1" ht="12" customHeight="1">
      <c r="B16" s="20"/>
      <c r="D16" s="30" t="s">
        <v>31</v>
      </c>
      <c r="AK16" s="30" t="s">
        <v>26</v>
      </c>
      <c r="AN16" s="25" t="s">
        <v>32</v>
      </c>
      <c r="AR16" s="20"/>
      <c r="BE16" s="29"/>
      <c r="BS16" s="17" t="s">
        <v>4</v>
      </c>
    </row>
    <row r="17" s="1" customFormat="1" ht="18.48" customHeight="1">
      <c r="B17" s="20"/>
      <c r="E17" s="25" t="s">
        <v>33</v>
      </c>
      <c r="AK17" s="30" t="s">
        <v>28</v>
      </c>
      <c r="AN17" s="25" t="s">
        <v>3</v>
      </c>
      <c r="AR17" s="20"/>
      <c r="BE17" s="29"/>
      <c r="BS17" s="17" t="s">
        <v>34</v>
      </c>
    </row>
    <row r="18" s="1" customFormat="1" ht="6.96" customHeight="1">
      <c r="B18" s="20"/>
      <c r="AR18" s="20"/>
      <c r="BE18" s="29"/>
      <c r="BS18" s="17" t="s">
        <v>7</v>
      </c>
    </row>
    <row r="19" s="1" customFormat="1" ht="12" customHeight="1">
      <c r="B19" s="20"/>
      <c r="D19" s="30" t="s">
        <v>35</v>
      </c>
      <c r="AK19" s="30" t="s">
        <v>26</v>
      </c>
      <c r="AN19" s="25" t="s">
        <v>36</v>
      </c>
      <c r="AR19" s="20"/>
      <c r="BE19" s="29"/>
      <c r="BS19" s="17" t="s">
        <v>7</v>
      </c>
    </row>
    <row r="20" s="1" customFormat="1" ht="18.48" customHeight="1">
      <c r="B20" s="20"/>
      <c r="E20" s="25" t="s">
        <v>37</v>
      </c>
      <c r="AK20" s="30" t="s">
        <v>28</v>
      </c>
      <c r="AN20" s="25" t="s">
        <v>3</v>
      </c>
      <c r="AR20" s="20"/>
      <c r="BE20" s="29"/>
      <c r="BS20" s="17" t="s">
        <v>4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38</v>
      </c>
      <c r="AR22" s="20"/>
      <c r="BE22" s="29"/>
    </row>
    <row r="23" s="1" customFormat="1" ht="47.25" customHeight="1">
      <c r="B23" s="20"/>
      <c r="E23" s="34" t="s">
        <v>39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40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ROUND(AG54,2)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41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42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43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44</v>
      </c>
      <c r="E29" s="3"/>
      <c r="F29" s="30" t="s">
        <v>45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ROUND(AV54,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46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ROUND(AW54,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47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48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49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3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36"/>
    </row>
    <row r="35" s="2" customFormat="1" ht="25.92" customHeight="1">
      <c r="A35" s="36"/>
      <c r="B35" s="37"/>
      <c r="C35" s="46"/>
      <c r="D35" s="47" t="s">
        <v>50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51</v>
      </c>
      <c r="U35" s="48"/>
      <c r="V35" s="48"/>
      <c r="W35" s="48"/>
      <c r="X35" s="50" t="s">
        <v>52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6.96" customHeight="1">
      <c r="A37" s="36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37"/>
      <c r="BE37" s="36"/>
    </row>
    <row r="41" s="2" customFormat="1" ht="6.96" customHeight="1">
      <c r="A41" s="36"/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37"/>
      <c r="BE41" s="36"/>
    </row>
    <row r="42" s="2" customFormat="1" ht="24.96" customHeight="1">
      <c r="A42" s="36"/>
      <c r="B42" s="37"/>
      <c r="C42" s="21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7"/>
      <c r="BE42" s="36"/>
    </row>
    <row r="43" s="2" customFormat="1" ht="6.96" customHeight="1">
      <c r="A43" s="36"/>
      <c r="B43" s="37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7"/>
      <c r="BE43" s="36"/>
    </row>
    <row r="44" s="4" customFormat="1" ht="12" customHeight="1">
      <c r="A44" s="4"/>
      <c r="B44" s="57"/>
      <c r="C44" s="30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2024_03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57"/>
      <c r="BE44" s="4"/>
    </row>
    <row r="45" s="5" customFormat="1" ht="36.96" customHeight="1">
      <c r="A45" s="5"/>
      <c r="B45" s="58"/>
      <c r="C45" s="59" t="s">
        <v>17</v>
      </c>
      <c r="D45" s="5"/>
      <c r="E45" s="5"/>
      <c r="F45" s="5"/>
      <c r="G45" s="5"/>
      <c r="H45" s="5"/>
      <c r="I45" s="5"/>
      <c r="J45" s="5"/>
      <c r="K45" s="5"/>
      <c r="L45" s="60" t="str">
        <f>K6</f>
        <v>Rekonstrukce zastřešení, dům služeb Dvorce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8"/>
      <c r="BE45" s="5"/>
    </row>
    <row r="46" s="2" customFormat="1" ht="6.96" customHeight="1">
      <c r="A46" s="36"/>
      <c r="B46" s="37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BE46" s="36"/>
    </row>
    <row r="47" s="2" customFormat="1" ht="12" customHeight="1">
      <c r="A47" s="36"/>
      <c r="B47" s="37"/>
      <c r="C47" s="30" t="s">
        <v>21</v>
      </c>
      <c r="D47" s="36"/>
      <c r="E47" s="36"/>
      <c r="F47" s="36"/>
      <c r="G47" s="36"/>
      <c r="H47" s="36"/>
      <c r="I47" s="36"/>
      <c r="J47" s="36"/>
      <c r="K47" s="36"/>
      <c r="L47" s="61" t="str">
        <f>IF(K8="","",K8)</f>
        <v>Dvorce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0" t="s">
        <v>23</v>
      </c>
      <c r="AJ47" s="36"/>
      <c r="AK47" s="36"/>
      <c r="AL47" s="36"/>
      <c r="AM47" s="62" t="str">
        <f>IF(AN8= "","",AN8)</f>
        <v>13. 3. 2024</v>
      </c>
      <c r="AN47" s="62"/>
      <c r="AO47" s="36"/>
      <c r="AP47" s="36"/>
      <c r="AQ47" s="36"/>
      <c r="AR47" s="37"/>
      <c r="BE47" s="36"/>
    </row>
    <row r="48" s="2" customFormat="1" ht="6.96" customHeight="1">
      <c r="A48" s="36"/>
      <c r="B48" s="37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/>
      <c r="BE48" s="36"/>
    </row>
    <row r="49" s="2" customFormat="1" ht="15.15" customHeight="1">
      <c r="A49" s="36"/>
      <c r="B49" s="37"/>
      <c r="C49" s="30" t="s">
        <v>25</v>
      </c>
      <c r="D49" s="36"/>
      <c r="E49" s="36"/>
      <c r="F49" s="36"/>
      <c r="G49" s="36"/>
      <c r="H49" s="36"/>
      <c r="I49" s="36"/>
      <c r="J49" s="36"/>
      <c r="K49" s="36"/>
      <c r="L49" s="4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0" t="s">
        <v>31</v>
      </c>
      <c r="AJ49" s="36"/>
      <c r="AK49" s="36"/>
      <c r="AL49" s="36"/>
      <c r="AM49" s="63" t="str">
        <f>IF(E17="","",E17)</f>
        <v>Ing. Bronislav Böhm</v>
      </c>
      <c r="AN49" s="4"/>
      <c r="AO49" s="4"/>
      <c r="AP49" s="4"/>
      <c r="AQ49" s="36"/>
      <c r="AR49" s="37"/>
      <c r="AS49" s="64" t="s">
        <v>54</v>
      </c>
      <c r="AT49" s="65"/>
      <c r="AU49" s="66"/>
      <c r="AV49" s="66"/>
      <c r="AW49" s="66"/>
      <c r="AX49" s="66"/>
      <c r="AY49" s="66"/>
      <c r="AZ49" s="66"/>
      <c r="BA49" s="66"/>
      <c r="BB49" s="66"/>
      <c r="BC49" s="66"/>
      <c r="BD49" s="67"/>
      <c r="BE49" s="36"/>
    </row>
    <row r="50" s="2" customFormat="1" ht="15.15" customHeight="1">
      <c r="A50" s="36"/>
      <c r="B50" s="37"/>
      <c r="C50" s="30" t="s">
        <v>29</v>
      </c>
      <c r="D50" s="36"/>
      <c r="E50" s="36"/>
      <c r="F50" s="36"/>
      <c r="G50" s="36"/>
      <c r="H50" s="36"/>
      <c r="I50" s="36"/>
      <c r="J50" s="36"/>
      <c r="K50" s="36"/>
      <c r="L50" s="4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0" t="s">
        <v>35</v>
      </c>
      <c r="AJ50" s="36"/>
      <c r="AK50" s="36"/>
      <c r="AL50" s="36"/>
      <c r="AM50" s="63" t="str">
        <f>IF(E20="","",E20)</f>
        <v>Michal Pešek</v>
      </c>
      <c r="AN50" s="4"/>
      <c r="AO50" s="4"/>
      <c r="AP50" s="4"/>
      <c r="AQ50" s="36"/>
      <c r="AR50" s="37"/>
      <c r="AS50" s="68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1"/>
      <c r="BE50" s="36"/>
    </row>
    <row r="51" s="2" customFormat="1" ht="10.8" customHeight="1">
      <c r="A51" s="36"/>
      <c r="B51" s="37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7"/>
      <c r="AS51" s="68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1"/>
      <c r="BE51" s="36"/>
    </row>
    <row r="52" s="2" customFormat="1" ht="29.28" customHeight="1">
      <c r="A52" s="36"/>
      <c r="B52" s="37"/>
      <c r="C52" s="72" t="s">
        <v>55</v>
      </c>
      <c r="D52" s="73"/>
      <c r="E52" s="73"/>
      <c r="F52" s="73"/>
      <c r="G52" s="73"/>
      <c r="H52" s="74"/>
      <c r="I52" s="75" t="s">
        <v>56</v>
      </c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6" t="s">
        <v>57</v>
      </c>
      <c r="AH52" s="73"/>
      <c r="AI52" s="73"/>
      <c r="AJ52" s="73"/>
      <c r="AK52" s="73"/>
      <c r="AL52" s="73"/>
      <c r="AM52" s="73"/>
      <c r="AN52" s="75" t="s">
        <v>58</v>
      </c>
      <c r="AO52" s="73"/>
      <c r="AP52" s="73"/>
      <c r="AQ52" s="77" t="s">
        <v>59</v>
      </c>
      <c r="AR52" s="37"/>
      <c r="AS52" s="78" t="s">
        <v>60</v>
      </c>
      <c r="AT52" s="79" t="s">
        <v>61</v>
      </c>
      <c r="AU52" s="79" t="s">
        <v>62</v>
      </c>
      <c r="AV52" s="79" t="s">
        <v>63</v>
      </c>
      <c r="AW52" s="79" t="s">
        <v>64</v>
      </c>
      <c r="AX52" s="79" t="s">
        <v>65</v>
      </c>
      <c r="AY52" s="79" t="s">
        <v>66</v>
      </c>
      <c r="AZ52" s="79" t="s">
        <v>67</v>
      </c>
      <c r="BA52" s="79" t="s">
        <v>68</v>
      </c>
      <c r="BB52" s="79" t="s">
        <v>69</v>
      </c>
      <c r="BC52" s="79" t="s">
        <v>70</v>
      </c>
      <c r="BD52" s="80" t="s">
        <v>71</v>
      </c>
      <c r="BE52" s="36"/>
    </row>
    <row r="53" s="2" customFormat="1" ht="10.8" customHeight="1">
      <c r="A53" s="36"/>
      <c r="B53" s="37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7"/>
      <c r="AS53" s="81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3"/>
      <c r="BE53" s="36"/>
    </row>
    <row r="54" s="6" customFormat="1" ht="32.4" customHeight="1">
      <c r="A54" s="6"/>
      <c r="B54" s="84"/>
      <c r="C54" s="85" t="s">
        <v>72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7">
        <f>ROUND(SUM(AG55:AG56),2)</f>
        <v>0</v>
      </c>
      <c r="AH54" s="87"/>
      <c r="AI54" s="87"/>
      <c r="AJ54" s="87"/>
      <c r="AK54" s="87"/>
      <c r="AL54" s="87"/>
      <c r="AM54" s="87"/>
      <c r="AN54" s="88">
        <f>SUM(AG54,AT54)</f>
        <v>0</v>
      </c>
      <c r="AO54" s="88"/>
      <c r="AP54" s="88"/>
      <c r="AQ54" s="89" t="s">
        <v>3</v>
      </c>
      <c r="AR54" s="84"/>
      <c r="AS54" s="90">
        <f>ROUND(SUM(AS55:AS56),2)</f>
        <v>0</v>
      </c>
      <c r="AT54" s="91">
        <f>ROUND(SUM(AV54:AW54),2)</f>
        <v>0</v>
      </c>
      <c r="AU54" s="92">
        <f>ROUND(SUM(AU55:AU56),5)</f>
        <v>0</v>
      </c>
      <c r="AV54" s="91">
        <f>ROUND(AZ54*L29,2)</f>
        <v>0</v>
      </c>
      <c r="AW54" s="91">
        <f>ROUND(BA54*L30,2)</f>
        <v>0</v>
      </c>
      <c r="AX54" s="91">
        <f>ROUND(BB54*L29,2)</f>
        <v>0</v>
      </c>
      <c r="AY54" s="91">
        <f>ROUND(BC54*L30,2)</f>
        <v>0</v>
      </c>
      <c r="AZ54" s="91">
        <f>ROUND(SUM(AZ55:AZ56),2)</f>
        <v>0</v>
      </c>
      <c r="BA54" s="91">
        <f>ROUND(SUM(BA55:BA56),2)</f>
        <v>0</v>
      </c>
      <c r="BB54" s="91">
        <f>ROUND(SUM(BB55:BB56),2)</f>
        <v>0</v>
      </c>
      <c r="BC54" s="91">
        <f>ROUND(SUM(BC55:BC56),2)</f>
        <v>0</v>
      </c>
      <c r="BD54" s="93">
        <f>ROUND(SUM(BD55:BD56),2)</f>
        <v>0</v>
      </c>
      <c r="BE54" s="6"/>
      <c r="BS54" s="94" t="s">
        <v>73</v>
      </c>
      <c r="BT54" s="94" t="s">
        <v>74</v>
      </c>
      <c r="BU54" s="95" t="s">
        <v>75</v>
      </c>
      <c r="BV54" s="94" t="s">
        <v>76</v>
      </c>
      <c r="BW54" s="94" t="s">
        <v>5</v>
      </c>
      <c r="BX54" s="94" t="s">
        <v>77</v>
      </c>
      <c r="CL54" s="94" t="s">
        <v>3</v>
      </c>
    </row>
    <row r="55" s="7" customFormat="1" ht="16.5" customHeight="1">
      <c r="A55" s="96" t="s">
        <v>78</v>
      </c>
      <c r="B55" s="97"/>
      <c r="C55" s="98"/>
      <c r="D55" s="99" t="s">
        <v>79</v>
      </c>
      <c r="E55" s="99"/>
      <c r="F55" s="99"/>
      <c r="G55" s="99"/>
      <c r="H55" s="99"/>
      <c r="I55" s="100"/>
      <c r="J55" s="99" t="s">
        <v>80</v>
      </c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101">
        <f>'SO01 - Stavební úpravy'!J30</f>
        <v>0</v>
      </c>
      <c r="AH55" s="100"/>
      <c r="AI55" s="100"/>
      <c r="AJ55" s="100"/>
      <c r="AK55" s="100"/>
      <c r="AL55" s="100"/>
      <c r="AM55" s="100"/>
      <c r="AN55" s="101">
        <f>SUM(AG55,AT55)</f>
        <v>0</v>
      </c>
      <c r="AO55" s="100"/>
      <c r="AP55" s="100"/>
      <c r="AQ55" s="102" t="s">
        <v>81</v>
      </c>
      <c r="AR55" s="97"/>
      <c r="AS55" s="103">
        <v>0</v>
      </c>
      <c r="AT55" s="104">
        <f>ROUND(SUM(AV55:AW55),2)</f>
        <v>0</v>
      </c>
      <c r="AU55" s="105">
        <f>'SO01 - Stavební úpravy'!P90</f>
        <v>0</v>
      </c>
      <c r="AV55" s="104">
        <f>'SO01 - Stavební úpravy'!J33</f>
        <v>0</v>
      </c>
      <c r="AW55" s="104">
        <f>'SO01 - Stavební úpravy'!J34</f>
        <v>0</v>
      </c>
      <c r="AX55" s="104">
        <f>'SO01 - Stavební úpravy'!J35</f>
        <v>0</v>
      </c>
      <c r="AY55" s="104">
        <f>'SO01 - Stavební úpravy'!J36</f>
        <v>0</v>
      </c>
      <c r="AZ55" s="104">
        <f>'SO01 - Stavební úpravy'!F33</f>
        <v>0</v>
      </c>
      <c r="BA55" s="104">
        <f>'SO01 - Stavební úpravy'!F34</f>
        <v>0</v>
      </c>
      <c r="BB55" s="104">
        <f>'SO01 - Stavební úpravy'!F35</f>
        <v>0</v>
      </c>
      <c r="BC55" s="104">
        <f>'SO01 - Stavební úpravy'!F36</f>
        <v>0</v>
      </c>
      <c r="BD55" s="106">
        <f>'SO01 - Stavební úpravy'!F37</f>
        <v>0</v>
      </c>
      <c r="BE55" s="7"/>
      <c r="BT55" s="107" t="s">
        <v>82</v>
      </c>
      <c r="BV55" s="107" t="s">
        <v>76</v>
      </c>
      <c r="BW55" s="107" t="s">
        <v>83</v>
      </c>
      <c r="BX55" s="107" t="s">
        <v>5</v>
      </c>
      <c r="CL55" s="107" t="s">
        <v>3</v>
      </c>
      <c r="CM55" s="107" t="s">
        <v>84</v>
      </c>
    </row>
    <row r="56" s="7" customFormat="1" ht="16.5" customHeight="1">
      <c r="A56" s="96" t="s">
        <v>78</v>
      </c>
      <c r="B56" s="97"/>
      <c r="C56" s="98"/>
      <c r="D56" s="99" t="s">
        <v>85</v>
      </c>
      <c r="E56" s="99"/>
      <c r="F56" s="99"/>
      <c r="G56" s="99"/>
      <c r="H56" s="99"/>
      <c r="I56" s="100"/>
      <c r="J56" s="99" t="s">
        <v>86</v>
      </c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101">
        <f>'SO02 - Vedlejší rozpočtov...'!J30</f>
        <v>0</v>
      </c>
      <c r="AH56" s="100"/>
      <c r="AI56" s="100"/>
      <c r="AJ56" s="100"/>
      <c r="AK56" s="100"/>
      <c r="AL56" s="100"/>
      <c r="AM56" s="100"/>
      <c r="AN56" s="101">
        <f>SUM(AG56,AT56)</f>
        <v>0</v>
      </c>
      <c r="AO56" s="100"/>
      <c r="AP56" s="100"/>
      <c r="AQ56" s="102" t="s">
        <v>81</v>
      </c>
      <c r="AR56" s="97"/>
      <c r="AS56" s="108">
        <v>0</v>
      </c>
      <c r="AT56" s="109">
        <f>ROUND(SUM(AV56:AW56),2)</f>
        <v>0</v>
      </c>
      <c r="AU56" s="110">
        <f>'SO02 - Vedlejší rozpočtov...'!P82</f>
        <v>0</v>
      </c>
      <c r="AV56" s="109">
        <f>'SO02 - Vedlejší rozpočtov...'!J33</f>
        <v>0</v>
      </c>
      <c r="AW56" s="109">
        <f>'SO02 - Vedlejší rozpočtov...'!J34</f>
        <v>0</v>
      </c>
      <c r="AX56" s="109">
        <f>'SO02 - Vedlejší rozpočtov...'!J35</f>
        <v>0</v>
      </c>
      <c r="AY56" s="109">
        <f>'SO02 - Vedlejší rozpočtov...'!J36</f>
        <v>0</v>
      </c>
      <c r="AZ56" s="109">
        <f>'SO02 - Vedlejší rozpočtov...'!F33</f>
        <v>0</v>
      </c>
      <c r="BA56" s="109">
        <f>'SO02 - Vedlejší rozpočtov...'!F34</f>
        <v>0</v>
      </c>
      <c r="BB56" s="109">
        <f>'SO02 - Vedlejší rozpočtov...'!F35</f>
        <v>0</v>
      </c>
      <c r="BC56" s="109">
        <f>'SO02 - Vedlejší rozpočtov...'!F36</f>
        <v>0</v>
      </c>
      <c r="BD56" s="111">
        <f>'SO02 - Vedlejší rozpočtov...'!F37</f>
        <v>0</v>
      </c>
      <c r="BE56" s="7"/>
      <c r="BT56" s="107" t="s">
        <v>82</v>
      </c>
      <c r="BV56" s="107" t="s">
        <v>76</v>
      </c>
      <c r="BW56" s="107" t="s">
        <v>87</v>
      </c>
      <c r="BX56" s="107" t="s">
        <v>5</v>
      </c>
      <c r="CL56" s="107" t="s">
        <v>3</v>
      </c>
      <c r="CM56" s="107" t="s">
        <v>84</v>
      </c>
    </row>
    <row r="57" s="2" customFormat="1" ht="30" customHeight="1">
      <c r="A57" s="36"/>
      <c r="B57" s="37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7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="2" customFormat="1" ht="6.96" customHeight="1">
      <c r="A58" s="36"/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37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01 - Stavební úpravy'!C2" display="/"/>
    <hyperlink ref="A56" location="'SO02 - Vedlejší rozpočt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="1" customFormat="1" ht="24.96" customHeight="1">
      <c r="B4" s="20"/>
      <c r="D4" s="21" t="s">
        <v>88</v>
      </c>
      <c r="L4" s="20"/>
      <c r="M4" s="112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17</v>
      </c>
      <c r="L6" s="20"/>
    </row>
    <row r="7" s="1" customFormat="1" ht="16.5" customHeight="1">
      <c r="B7" s="20"/>
      <c r="E7" s="113" t="str">
        <f>'Rekapitulace stavby'!K6</f>
        <v>Rekonstrukce zastřešení, dům služeb Dvorce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89</v>
      </c>
      <c r="E8" s="36"/>
      <c r="F8" s="36"/>
      <c r="G8" s="36"/>
      <c r="H8" s="36"/>
      <c r="I8" s="36"/>
      <c r="J8" s="36"/>
      <c r="K8" s="36"/>
      <c r="L8" s="114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0" t="s">
        <v>90</v>
      </c>
      <c r="F9" s="36"/>
      <c r="G9" s="36"/>
      <c r="H9" s="36"/>
      <c r="I9" s="36"/>
      <c r="J9" s="36"/>
      <c r="K9" s="36"/>
      <c r="L9" s="114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114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19</v>
      </c>
      <c r="E11" s="36"/>
      <c r="F11" s="25" t="s">
        <v>3</v>
      </c>
      <c r="G11" s="36"/>
      <c r="H11" s="36"/>
      <c r="I11" s="30" t="s">
        <v>20</v>
      </c>
      <c r="J11" s="25" t="s">
        <v>3</v>
      </c>
      <c r="K11" s="36"/>
      <c r="L11" s="114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21</v>
      </c>
      <c r="E12" s="36"/>
      <c r="F12" s="25" t="s">
        <v>22</v>
      </c>
      <c r="G12" s="36"/>
      <c r="H12" s="36"/>
      <c r="I12" s="30" t="s">
        <v>23</v>
      </c>
      <c r="J12" s="62" t="str">
        <f>'Rekapitulace stavby'!AN8</f>
        <v>13. 3. 2024</v>
      </c>
      <c r="K12" s="36"/>
      <c r="L12" s="114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114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25</v>
      </c>
      <c r="E14" s="36"/>
      <c r="F14" s="36"/>
      <c r="G14" s="36"/>
      <c r="H14" s="36"/>
      <c r="I14" s="30" t="s">
        <v>26</v>
      </c>
      <c r="J14" s="25" t="str">
        <f>IF('Rekapitulace stavby'!AN10="","",'Rekapitulace stavby'!AN10)</f>
        <v/>
      </c>
      <c r="K14" s="36"/>
      <c r="L14" s="114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28</v>
      </c>
      <c r="J15" s="25" t="str">
        <f>IF('Rekapitulace stavby'!AN11="","",'Rekapitulace stavby'!AN11)</f>
        <v/>
      </c>
      <c r="K15" s="36"/>
      <c r="L15" s="114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114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29</v>
      </c>
      <c r="E17" s="36"/>
      <c r="F17" s="36"/>
      <c r="G17" s="36"/>
      <c r="H17" s="36"/>
      <c r="I17" s="30" t="s">
        <v>26</v>
      </c>
      <c r="J17" s="31" t="str">
        <f>'Rekapitulace stavby'!AN13</f>
        <v>Vyplň údaj</v>
      </c>
      <c r="K17" s="36"/>
      <c r="L17" s="114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114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114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31</v>
      </c>
      <c r="E20" s="36"/>
      <c r="F20" s="36"/>
      <c r="G20" s="36"/>
      <c r="H20" s="36"/>
      <c r="I20" s="30" t="s">
        <v>26</v>
      </c>
      <c r="J20" s="25" t="s">
        <v>32</v>
      </c>
      <c r="K20" s="36"/>
      <c r="L20" s="114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33</v>
      </c>
      <c r="F21" s="36"/>
      <c r="G21" s="36"/>
      <c r="H21" s="36"/>
      <c r="I21" s="30" t="s">
        <v>28</v>
      </c>
      <c r="J21" s="25" t="s">
        <v>3</v>
      </c>
      <c r="K21" s="36"/>
      <c r="L21" s="114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114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35</v>
      </c>
      <c r="E23" s="36"/>
      <c r="F23" s="36"/>
      <c r="G23" s="36"/>
      <c r="H23" s="36"/>
      <c r="I23" s="30" t="s">
        <v>26</v>
      </c>
      <c r="J23" s="25" t="s">
        <v>36</v>
      </c>
      <c r="K23" s="36"/>
      <c r="L23" s="114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37</v>
      </c>
      <c r="F24" s="36"/>
      <c r="G24" s="36"/>
      <c r="H24" s="36"/>
      <c r="I24" s="30" t="s">
        <v>28</v>
      </c>
      <c r="J24" s="25" t="s">
        <v>3</v>
      </c>
      <c r="K24" s="36"/>
      <c r="L24" s="114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11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36"/>
      <c r="J26" s="36"/>
      <c r="K26" s="36"/>
      <c r="L26" s="114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15"/>
      <c r="B27" s="116"/>
      <c r="C27" s="115"/>
      <c r="D27" s="115"/>
      <c r="E27" s="34" t="s">
        <v>3</v>
      </c>
      <c r="F27" s="34"/>
      <c r="G27" s="34"/>
      <c r="H27" s="34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114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2"/>
      <c r="E29" s="82"/>
      <c r="F29" s="82"/>
      <c r="G29" s="82"/>
      <c r="H29" s="82"/>
      <c r="I29" s="82"/>
      <c r="J29" s="82"/>
      <c r="K29" s="82"/>
      <c r="L29" s="114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18" t="s">
        <v>40</v>
      </c>
      <c r="E30" s="36"/>
      <c r="F30" s="36"/>
      <c r="G30" s="36"/>
      <c r="H30" s="36"/>
      <c r="I30" s="36"/>
      <c r="J30" s="88">
        <f>ROUND(J90, 2)</f>
        <v>0</v>
      </c>
      <c r="K30" s="36"/>
      <c r="L30" s="114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2"/>
      <c r="E31" s="82"/>
      <c r="F31" s="82"/>
      <c r="G31" s="82"/>
      <c r="H31" s="82"/>
      <c r="I31" s="82"/>
      <c r="J31" s="82"/>
      <c r="K31" s="82"/>
      <c r="L31" s="114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42</v>
      </c>
      <c r="G32" s="36"/>
      <c r="H32" s="36"/>
      <c r="I32" s="41" t="s">
        <v>41</v>
      </c>
      <c r="J32" s="41" t="s">
        <v>43</v>
      </c>
      <c r="K32" s="36"/>
      <c r="L32" s="114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19" t="s">
        <v>44</v>
      </c>
      <c r="E33" s="30" t="s">
        <v>45</v>
      </c>
      <c r="F33" s="120">
        <f>ROUND((SUM(BE90:BE207)),  2)</f>
        <v>0</v>
      </c>
      <c r="G33" s="36"/>
      <c r="H33" s="36"/>
      <c r="I33" s="121">
        <v>0.20999999999999999</v>
      </c>
      <c r="J33" s="120">
        <f>ROUND(((SUM(BE90:BE207))*I33),  2)</f>
        <v>0</v>
      </c>
      <c r="K33" s="36"/>
      <c r="L33" s="114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46</v>
      </c>
      <c r="F34" s="120">
        <f>ROUND((SUM(BF90:BF207)),  2)</f>
        <v>0</v>
      </c>
      <c r="G34" s="36"/>
      <c r="H34" s="36"/>
      <c r="I34" s="121">
        <v>0.12</v>
      </c>
      <c r="J34" s="120">
        <f>ROUND(((SUM(BF90:BF207))*I34),  2)</f>
        <v>0</v>
      </c>
      <c r="K34" s="36"/>
      <c r="L34" s="114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47</v>
      </c>
      <c r="F35" s="120">
        <f>ROUND((SUM(BG90:BG207)),  2)</f>
        <v>0</v>
      </c>
      <c r="G35" s="36"/>
      <c r="H35" s="36"/>
      <c r="I35" s="121">
        <v>0.20999999999999999</v>
      </c>
      <c r="J35" s="120">
        <f>0</f>
        <v>0</v>
      </c>
      <c r="K35" s="36"/>
      <c r="L35" s="114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48</v>
      </c>
      <c r="F36" s="120">
        <f>ROUND((SUM(BH90:BH207)),  2)</f>
        <v>0</v>
      </c>
      <c r="G36" s="36"/>
      <c r="H36" s="36"/>
      <c r="I36" s="121">
        <v>0.12</v>
      </c>
      <c r="J36" s="120">
        <f>0</f>
        <v>0</v>
      </c>
      <c r="K36" s="36"/>
      <c r="L36" s="114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49</v>
      </c>
      <c r="F37" s="120">
        <f>ROUND((SUM(BI90:BI207)),  2)</f>
        <v>0</v>
      </c>
      <c r="G37" s="36"/>
      <c r="H37" s="36"/>
      <c r="I37" s="121">
        <v>0</v>
      </c>
      <c r="J37" s="120">
        <f>0</f>
        <v>0</v>
      </c>
      <c r="K37" s="36"/>
      <c r="L37" s="114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114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2"/>
      <c r="D39" s="123" t="s">
        <v>50</v>
      </c>
      <c r="E39" s="74"/>
      <c r="F39" s="74"/>
      <c r="G39" s="124" t="s">
        <v>51</v>
      </c>
      <c r="H39" s="125" t="s">
        <v>52</v>
      </c>
      <c r="I39" s="74"/>
      <c r="J39" s="126">
        <f>SUM(J30:J37)</f>
        <v>0</v>
      </c>
      <c r="K39" s="127"/>
      <c r="L39" s="114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114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114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91</v>
      </c>
      <c r="D45" s="36"/>
      <c r="E45" s="36"/>
      <c r="F45" s="36"/>
      <c r="G45" s="36"/>
      <c r="H45" s="36"/>
      <c r="I45" s="36"/>
      <c r="J45" s="36"/>
      <c r="K45" s="36"/>
      <c r="L45" s="114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6"/>
      <c r="D46" s="36"/>
      <c r="E46" s="36"/>
      <c r="F46" s="36"/>
      <c r="G46" s="36"/>
      <c r="H46" s="36"/>
      <c r="I46" s="36"/>
      <c r="J46" s="36"/>
      <c r="K46" s="36"/>
      <c r="L46" s="114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17</v>
      </c>
      <c r="D47" s="36"/>
      <c r="E47" s="36"/>
      <c r="F47" s="36"/>
      <c r="G47" s="36"/>
      <c r="H47" s="36"/>
      <c r="I47" s="36"/>
      <c r="J47" s="36"/>
      <c r="K47" s="36"/>
      <c r="L47" s="114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6"/>
      <c r="D48" s="36"/>
      <c r="E48" s="113" t="str">
        <f>E7</f>
        <v>Rekonstrukce zastřešení, dům služeb Dvorce</v>
      </c>
      <c r="F48" s="30"/>
      <c r="G48" s="30"/>
      <c r="H48" s="30"/>
      <c r="I48" s="36"/>
      <c r="J48" s="36"/>
      <c r="K48" s="36"/>
      <c r="L48" s="114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89</v>
      </c>
      <c r="D49" s="36"/>
      <c r="E49" s="36"/>
      <c r="F49" s="36"/>
      <c r="G49" s="36"/>
      <c r="H49" s="36"/>
      <c r="I49" s="36"/>
      <c r="J49" s="36"/>
      <c r="K49" s="36"/>
      <c r="L49" s="114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6"/>
      <c r="D50" s="36"/>
      <c r="E50" s="60" t="str">
        <f>E9</f>
        <v>SO01 - Stavební úpravy</v>
      </c>
      <c r="F50" s="36"/>
      <c r="G50" s="36"/>
      <c r="H50" s="36"/>
      <c r="I50" s="36"/>
      <c r="J50" s="36"/>
      <c r="K50" s="36"/>
      <c r="L50" s="114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6"/>
      <c r="D51" s="36"/>
      <c r="E51" s="36"/>
      <c r="F51" s="36"/>
      <c r="G51" s="36"/>
      <c r="H51" s="36"/>
      <c r="I51" s="36"/>
      <c r="J51" s="36"/>
      <c r="K51" s="36"/>
      <c r="L51" s="114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6"/>
      <c r="E52" s="36"/>
      <c r="F52" s="25" t="str">
        <f>F12</f>
        <v>Dvorce</v>
      </c>
      <c r="G52" s="36"/>
      <c r="H52" s="36"/>
      <c r="I52" s="30" t="s">
        <v>23</v>
      </c>
      <c r="J52" s="62" t="str">
        <f>IF(J12="","",J12)</f>
        <v>13. 3. 2024</v>
      </c>
      <c r="K52" s="36"/>
      <c r="L52" s="114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6"/>
      <c r="D53" s="36"/>
      <c r="E53" s="36"/>
      <c r="F53" s="36"/>
      <c r="G53" s="36"/>
      <c r="H53" s="36"/>
      <c r="I53" s="36"/>
      <c r="J53" s="36"/>
      <c r="K53" s="36"/>
      <c r="L53" s="114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5.15" customHeight="1">
      <c r="A54" s="36"/>
      <c r="B54" s="37"/>
      <c r="C54" s="30" t="s">
        <v>25</v>
      </c>
      <c r="D54" s="36"/>
      <c r="E54" s="36"/>
      <c r="F54" s="25" t="str">
        <f>E15</f>
        <v xml:space="preserve"> </v>
      </c>
      <c r="G54" s="36"/>
      <c r="H54" s="36"/>
      <c r="I54" s="30" t="s">
        <v>31</v>
      </c>
      <c r="J54" s="34" t="str">
        <f>E21</f>
        <v>Ing. Bronislav Böhm</v>
      </c>
      <c r="K54" s="36"/>
      <c r="L54" s="114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29</v>
      </c>
      <c r="D55" s="36"/>
      <c r="E55" s="36"/>
      <c r="F55" s="25" t="str">
        <f>IF(E18="","",E18)</f>
        <v>Vyplň údaj</v>
      </c>
      <c r="G55" s="36"/>
      <c r="H55" s="36"/>
      <c r="I55" s="30" t="s">
        <v>35</v>
      </c>
      <c r="J55" s="34" t="str">
        <f>E24</f>
        <v>Michal Pešek</v>
      </c>
      <c r="K55" s="36"/>
      <c r="L55" s="114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6"/>
      <c r="D56" s="36"/>
      <c r="E56" s="36"/>
      <c r="F56" s="36"/>
      <c r="G56" s="36"/>
      <c r="H56" s="36"/>
      <c r="I56" s="36"/>
      <c r="J56" s="36"/>
      <c r="K56" s="36"/>
      <c r="L56" s="114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28" t="s">
        <v>92</v>
      </c>
      <c r="D57" s="122"/>
      <c r="E57" s="122"/>
      <c r="F57" s="122"/>
      <c r="G57" s="122"/>
      <c r="H57" s="122"/>
      <c r="I57" s="122"/>
      <c r="J57" s="129" t="s">
        <v>93</v>
      </c>
      <c r="K57" s="122"/>
      <c r="L57" s="114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6"/>
      <c r="D58" s="36"/>
      <c r="E58" s="36"/>
      <c r="F58" s="36"/>
      <c r="G58" s="36"/>
      <c r="H58" s="36"/>
      <c r="I58" s="36"/>
      <c r="J58" s="36"/>
      <c r="K58" s="36"/>
      <c r="L58" s="114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30" t="s">
        <v>72</v>
      </c>
      <c r="D59" s="36"/>
      <c r="E59" s="36"/>
      <c r="F59" s="36"/>
      <c r="G59" s="36"/>
      <c r="H59" s="36"/>
      <c r="I59" s="36"/>
      <c r="J59" s="88">
        <f>J90</f>
        <v>0</v>
      </c>
      <c r="K59" s="36"/>
      <c r="L59" s="114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7" t="s">
        <v>94</v>
      </c>
    </row>
    <row r="60" s="9" customFormat="1" ht="24.96" customHeight="1">
      <c r="A60" s="9"/>
      <c r="B60" s="131"/>
      <c r="C60" s="9"/>
      <c r="D60" s="132" t="s">
        <v>95</v>
      </c>
      <c r="E60" s="133"/>
      <c r="F60" s="133"/>
      <c r="G60" s="133"/>
      <c r="H60" s="133"/>
      <c r="I60" s="133"/>
      <c r="J60" s="134">
        <f>J91</f>
        <v>0</v>
      </c>
      <c r="K60" s="9"/>
      <c r="L60" s="13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5"/>
      <c r="C61" s="10"/>
      <c r="D61" s="136" t="s">
        <v>96</v>
      </c>
      <c r="E61" s="137"/>
      <c r="F61" s="137"/>
      <c r="G61" s="137"/>
      <c r="H61" s="137"/>
      <c r="I61" s="137"/>
      <c r="J61" s="138">
        <f>J92</f>
        <v>0</v>
      </c>
      <c r="K61" s="10"/>
      <c r="L61" s="13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5"/>
      <c r="C62" s="10"/>
      <c r="D62" s="136" t="s">
        <v>97</v>
      </c>
      <c r="E62" s="137"/>
      <c r="F62" s="137"/>
      <c r="G62" s="137"/>
      <c r="H62" s="137"/>
      <c r="I62" s="137"/>
      <c r="J62" s="138">
        <f>J101</f>
        <v>0</v>
      </c>
      <c r="K62" s="10"/>
      <c r="L62" s="13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31"/>
      <c r="C63" s="9"/>
      <c r="D63" s="132" t="s">
        <v>98</v>
      </c>
      <c r="E63" s="133"/>
      <c r="F63" s="133"/>
      <c r="G63" s="133"/>
      <c r="H63" s="133"/>
      <c r="I63" s="133"/>
      <c r="J63" s="134">
        <f>J108</f>
        <v>0</v>
      </c>
      <c r="K63" s="9"/>
      <c r="L63" s="13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35"/>
      <c r="C64" s="10"/>
      <c r="D64" s="136" t="s">
        <v>99</v>
      </c>
      <c r="E64" s="137"/>
      <c r="F64" s="137"/>
      <c r="G64" s="137"/>
      <c r="H64" s="137"/>
      <c r="I64" s="137"/>
      <c r="J64" s="138">
        <f>J109</f>
        <v>0</v>
      </c>
      <c r="K64" s="10"/>
      <c r="L64" s="13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5"/>
      <c r="C65" s="10"/>
      <c r="D65" s="136" t="s">
        <v>100</v>
      </c>
      <c r="E65" s="137"/>
      <c r="F65" s="137"/>
      <c r="G65" s="137"/>
      <c r="H65" s="137"/>
      <c r="I65" s="137"/>
      <c r="J65" s="138">
        <f>J114</f>
        <v>0</v>
      </c>
      <c r="K65" s="10"/>
      <c r="L65" s="13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5"/>
      <c r="C66" s="10"/>
      <c r="D66" s="136" t="s">
        <v>101</v>
      </c>
      <c r="E66" s="137"/>
      <c r="F66" s="137"/>
      <c r="G66" s="137"/>
      <c r="H66" s="137"/>
      <c r="I66" s="137"/>
      <c r="J66" s="138">
        <f>J117</f>
        <v>0</v>
      </c>
      <c r="K66" s="10"/>
      <c r="L66" s="13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5"/>
      <c r="C67" s="10"/>
      <c r="D67" s="136" t="s">
        <v>102</v>
      </c>
      <c r="E67" s="137"/>
      <c r="F67" s="137"/>
      <c r="G67" s="137"/>
      <c r="H67" s="137"/>
      <c r="I67" s="137"/>
      <c r="J67" s="138">
        <f>J138</f>
        <v>0</v>
      </c>
      <c r="K67" s="10"/>
      <c r="L67" s="13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5"/>
      <c r="C68" s="10"/>
      <c r="D68" s="136" t="s">
        <v>103</v>
      </c>
      <c r="E68" s="137"/>
      <c r="F68" s="137"/>
      <c r="G68" s="137"/>
      <c r="H68" s="137"/>
      <c r="I68" s="137"/>
      <c r="J68" s="138">
        <f>J143</f>
        <v>0</v>
      </c>
      <c r="K68" s="10"/>
      <c r="L68" s="13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5"/>
      <c r="C69" s="10"/>
      <c r="D69" s="136" t="s">
        <v>104</v>
      </c>
      <c r="E69" s="137"/>
      <c r="F69" s="137"/>
      <c r="G69" s="137"/>
      <c r="H69" s="137"/>
      <c r="I69" s="137"/>
      <c r="J69" s="138">
        <f>J191</f>
        <v>0</v>
      </c>
      <c r="K69" s="10"/>
      <c r="L69" s="13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5"/>
      <c r="C70" s="10"/>
      <c r="D70" s="136" t="s">
        <v>105</v>
      </c>
      <c r="E70" s="137"/>
      <c r="F70" s="137"/>
      <c r="G70" s="137"/>
      <c r="H70" s="137"/>
      <c r="I70" s="137"/>
      <c r="J70" s="138">
        <f>J202</f>
        <v>0</v>
      </c>
      <c r="K70" s="10"/>
      <c r="L70" s="13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6"/>
      <c r="B71" s="37"/>
      <c r="C71" s="36"/>
      <c r="D71" s="36"/>
      <c r="E71" s="36"/>
      <c r="F71" s="36"/>
      <c r="G71" s="36"/>
      <c r="H71" s="36"/>
      <c r="I71" s="36"/>
      <c r="J71" s="36"/>
      <c r="K71" s="36"/>
      <c r="L71" s="114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6.96" customHeight="1">
      <c r="A72" s="36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114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="2" customFormat="1" ht="6.96" customHeight="1">
      <c r="A76" s="36"/>
      <c r="B76" s="55"/>
      <c r="C76" s="56"/>
      <c r="D76" s="56"/>
      <c r="E76" s="56"/>
      <c r="F76" s="56"/>
      <c r="G76" s="56"/>
      <c r="H76" s="56"/>
      <c r="I76" s="56"/>
      <c r="J76" s="56"/>
      <c r="K76" s="56"/>
      <c r="L76" s="114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24.96" customHeight="1">
      <c r="A77" s="36"/>
      <c r="B77" s="37"/>
      <c r="C77" s="21" t="s">
        <v>106</v>
      </c>
      <c r="D77" s="36"/>
      <c r="E77" s="36"/>
      <c r="F77" s="36"/>
      <c r="G77" s="36"/>
      <c r="H77" s="36"/>
      <c r="I77" s="36"/>
      <c r="J77" s="36"/>
      <c r="K77" s="36"/>
      <c r="L77" s="114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6"/>
      <c r="D78" s="36"/>
      <c r="E78" s="36"/>
      <c r="F78" s="36"/>
      <c r="G78" s="36"/>
      <c r="H78" s="36"/>
      <c r="I78" s="36"/>
      <c r="J78" s="36"/>
      <c r="K78" s="36"/>
      <c r="L78" s="114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2" customHeight="1">
      <c r="A79" s="36"/>
      <c r="B79" s="37"/>
      <c r="C79" s="30" t="s">
        <v>17</v>
      </c>
      <c r="D79" s="36"/>
      <c r="E79" s="36"/>
      <c r="F79" s="36"/>
      <c r="G79" s="36"/>
      <c r="H79" s="36"/>
      <c r="I79" s="36"/>
      <c r="J79" s="36"/>
      <c r="K79" s="36"/>
      <c r="L79" s="114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6.5" customHeight="1">
      <c r="A80" s="36"/>
      <c r="B80" s="37"/>
      <c r="C80" s="36"/>
      <c r="D80" s="36"/>
      <c r="E80" s="113" t="str">
        <f>E7</f>
        <v>Rekonstrukce zastřešení, dům služeb Dvorce</v>
      </c>
      <c r="F80" s="30"/>
      <c r="G80" s="30"/>
      <c r="H80" s="30"/>
      <c r="I80" s="36"/>
      <c r="J80" s="36"/>
      <c r="K80" s="36"/>
      <c r="L80" s="114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2" customHeight="1">
      <c r="A81" s="36"/>
      <c r="B81" s="37"/>
      <c r="C81" s="30" t="s">
        <v>89</v>
      </c>
      <c r="D81" s="36"/>
      <c r="E81" s="36"/>
      <c r="F81" s="36"/>
      <c r="G81" s="36"/>
      <c r="H81" s="36"/>
      <c r="I81" s="36"/>
      <c r="J81" s="36"/>
      <c r="K81" s="36"/>
      <c r="L81" s="114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6.5" customHeight="1">
      <c r="A82" s="36"/>
      <c r="B82" s="37"/>
      <c r="C82" s="36"/>
      <c r="D82" s="36"/>
      <c r="E82" s="60" t="str">
        <f>E9</f>
        <v>SO01 - Stavební úpravy</v>
      </c>
      <c r="F82" s="36"/>
      <c r="G82" s="36"/>
      <c r="H82" s="36"/>
      <c r="I82" s="36"/>
      <c r="J82" s="36"/>
      <c r="K82" s="36"/>
      <c r="L82" s="114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114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21</v>
      </c>
      <c r="D84" s="36"/>
      <c r="E84" s="36"/>
      <c r="F84" s="25" t="str">
        <f>F12</f>
        <v>Dvorce</v>
      </c>
      <c r="G84" s="36"/>
      <c r="H84" s="36"/>
      <c r="I84" s="30" t="s">
        <v>23</v>
      </c>
      <c r="J84" s="62" t="str">
        <f>IF(J12="","",J12)</f>
        <v>13. 3. 2024</v>
      </c>
      <c r="K84" s="36"/>
      <c r="L84" s="114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6.96" customHeight="1">
      <c r="A85" s="36"/>
      <c r="B85" s="37"/>
      <c r="C85" s="36"/>
      <c r="D85" s="36"/>
      <c r="E85" s="36"/>
      <c r="F85" s="36"/>
      <c r="G85" s="36"/>
      <c r="H85" s="36"/>
      <c r="I85" s="36"/>
      <c r="J85" s="36"/>
      <c r="K85" s="36"/>
      <c r="L85" s="114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5.15" customHeight="1">
      <c r="A86" s="36"/>
      <c r="B86" s="37"/>
      <c r="C86" s="30" t="s">
        <v>25</v>
      </c>
      <c r="D86" s="36"/>
      <c r="E86" s="36"/>
      <c r="F86" s="25" t="str">
        <f>E15</f>
        <v xml:space="preserve"> </v>
      </c>
      <c r="G86" s="36"/>
      <c r="H86" s="36"/>
      <c r="I86" s="30" t="s">
        <v>31</v>
      </c>
      <c r="J86" s="34" t="str">
        <f>E21</f>
        <v>Ing. Bronislav Böhm</v>
      </c>
      <c r="K86" s="36"/>
      <c r="L86" s="114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5.15" customHeight="1">
      <c r="A87" s="36"/>
      <c r="B87" s="37"/>
      <c r="C87" s="30" t="s">
        <v>29</v>
      </c>
      <c r="D87" s="36"/>
      <c r="E87" s="36"/>
      <c r="F87" s="25" t="str">
        <f>IF(E18="","",E18)</f>
        <v>Vyplň údaj</v>
      </c>
      <c r="G87" s="36"/>
      <c r="H87" s="36"/>
      <c r="I87" s="30" t="s">
        <v>35</v>
      </c>
      <c r="J87" s="34" t="str">
        <f>E24</f>
        <v>Michal Pešek</v>
      </c>
      <c r="K87" s="36"/>
      <c r="L87" s="114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10.32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114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11" customFormat="1" ht="29.28" customHeight="1">
      <c r="A89" s="139"/>
      <c r="B89" s="140"/>
      <c r="C89" s="141" t="s">
        <v>107</v>
      </c>
      <c r="D89" s="142" t="s">
        <v>59</v>
      </c>
      <c r="E89" s="142" t="s">
        <v>55</v>
      </c>
      <c r="F89" s="142" t="s">
        <v>56</v>
      </c>
      <c r="G89" s="142" t="s">
        <v>108</v>
      </c>
      <c r="H89" s="142" t="s">
        <v>109</v>
      </c>
      <c r="I89" s="142" t="s">
        <v>110</v>
      </c>
      <c r="J89" s="142" t="s">
        <v>93</v>
      </c>
      <c r="K89" s="143" t="s">
        <v>111</v>
      </c>
      <c r="L89" s="144"/>
      <c r="M89" s="78" t="s">
        <v>3</v>
      </c>
      <c r="N89" s="79" t="s">
        <v>44</v>
      </c>
      <c r="O89" s="79" t="s">
        <v>112</v>
      </c>
      <c r="P89" s="79" t="s">
        <v>113</v>
      </c>
      <c r="Q89" s="79" t="s">
        <v>114</v>
      </c>
      <c r="R89" s="79" t="s">
        <v>115</v>
      </c>
      <c r="S89" s="79" t="s">
        <v>116</v>
      </c>
      <c r="T89" s="80" t="s">
        <v>117</v>
      </c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</row>
    <row r="90" s="2" customFormat="1" ht="22.8" customHeight="1">
      <c r="A90" s="36"/>
      <c r="B90" s="37"/>
      <c r="C90" s="85" t="s">
        <v>118</v>
      </c>
      <c r="D90" s="36"/>
      <c r="E90" s="36"/>
      <c r="F90" s="36"/>
      <c r="G90" s="36"/>
      <c r="H90" s="36"/>
      <c r="I90" s="36"/>
      <c r="J90" s="145">
        <f>BK90</f>
        <v>0</v>
      </c>
      <c r="K90" s="36"/>
      <c r="L90" s="37"/>
      <c r="M90" s="81"/>
      <c r="N90" s="66"/>
      <c r="O90" s="82"/>
      <c r="P90" s="146">
        <f>P91+P108</f>
        <v>0</v>
      </c>
      <c r="Q90" s="82"/>
      <c r="R90" s="146">
        <f>R91+R108</f>
        <v>16.568191899999995</v>
      </c>
      <c r="S90" s="82"/>
      <c r="T90" s="147">
        <f>T91+T108</f>
        <v>1.8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7" t="s">
        <v>73</v>
      </c>
      <c r="AU90" s="17" t="s">
        <v>94</v>
      </c>
      <c r="BK90" s="148">
        <f>BK91+BK108</f>
        <v>0</v>
      </c>
    </row>
    <row r="91" s="12" customFormat="1" ht="25.92" customHeight="1">
      <c r="A91" s="12"/>
      <c r="B91" s="149"/>
      <c r="C91" s="12"/>
      <c r="D91" s="150" t="s">
        <v>73</v>
      </c>
      <c r="E91" s="151" t="s">
        <v>119</v>
      </c>
      <c r="F91" s="151" t="s">
        <v>120</v>
      </c>
      <c r="G91" s="12"/>
      <c r="H91" s="12"/>
      <c r="I91" s="152"/>
      <c r="J91" s="153">
        <f>BK91</f>
        <v>0</v>
      </c>
      <c r="K91" s="12"/>
      <c r="L91" s="149"/>
      <c r="M91" s="154"/>
      <c r="N91" s="155"/>
      <c r="O91" s="155"/>
      <c r="P91" s="156">
        <f>P92+P101</f>
        <v>0</v>
      </c>
      <c r="Q91" s="155"/>
      <c r="R91" s="156">
        <f>R92+R101</f>
        <v>0</v>
      </c>
      <c r="S91" s="155"/>
      <c r="T91" s="157">
        <f>T92+T101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50" t="s">
        <v>82</v>
      </c>
      <c r="AT91" s="158" t="s">
        <v>73</v>
      </c>
      <c r="AU91" s="158" t="s">
        <v>74</v>
      </c>
      <c r="AY91" s="150" t="s">
        <v>121</v>
      </c>
      <c r="BK91" s="159">
        <f>BK92+BK101</f>
        <v>0</v>
      </c>
    </row>
    <row r="92" s="12" customFormat="1" ht="22.8" customHeight="1">
      <c r="A92" s="12"/>
      <c r="B92" s="149"/>
      <c r="C92" s="12"/>
      <c r="D92" s="150" t="s">
        <v>73</v>
      </c>
      <c r="E92" s="160" t="s">
        <v>122</v>
      </c>
      <c r="F92" s="160" t="s">
        <v>123</v>
      </c>
      <c r="G92" s="12"/>
      <c r="H92" s="12"/>
      <c r="I92" s="152"/>
      <c r="J92" s="161">
        <f>BK92</f>
        <v>0</v>
      </c>
      <c r="K92" s="12"/>
      <c r="L92" s="149"/>
      <c r="M92" s="154"/>
      <c r="N92" s="155"/>
      <c r="O92" s="155"/>
      <c r="P92" s="156">
        <f>SUM(P93:P100)</f>
        <v>0</v>
      </c>
      <c r="Q92" s="155"/>
      <c r="R92" s="156">
        <f>SUM(R93:R100)</f>
        <v>0</v>
      </c>
      <c r="S92" s="155"/>
      <c r="T92" s="157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0" t="s">
        <v>82</v>
      </c>
      <c r="AT92" s="158" t="s">
        <v>73</v>
      </c>
      <c r="AU92" s="158" t="s">
        <v>82</v>
      </c>
      <c r="AY92" s="150" t="s">
        <v>121</v>
      </c>
      <c r="BK92" s="159">
        <f>SUM(BK93:BK100)</f>
        <v>0</v>
      </c>
    </row>
    <row r="93" s="2" customFormat="1" ht="44.25" customHeight="1">
      <c r="A93" s="36"/>
      <c r="B93" s="162"/>
      <c r="C93" s="163" t="s">
        <v>82</v>
      </c>
      <c r="D93" s="163" t="s">
        <v>124</v>
      </c>
      <c r="E93" s="164" t="s">
        <v>125</v>
      </c>
      <c r="F93" s="165" t="s">
        <v>126</v>
      </c>
      <c r="G93" s="166" t="s">
        <v>127</v>
      </c>
      <c r="H93" s="167">
        <v>612.96000000000004</v>
      </c>
      <c r="I93" s="168"/>
      <c r="J93" s="169">
        <f>ROUND(I93*H93,2)</f>
        <v>0</v>
      </c>
      <c r="K93" s="165" t="s">
        <v>128</v>
      </c>
      <c r="L93" s="37"/>
      <c r="M93" s="170" t="s">
        <v>3</v>
      </c>
      <c r="N93" s="171" t="s">
        <v>45</v>
      </c>
      <c r="O93" s="70"/>
      <c r="P93" s="172">
        <f>O93*H93</f>
        <v>0</v>
      </c>
      <c r="Q93" s="172">
        <v>0</v>
      </c>
      <c r="R93" s="172">
        <f>Q93*H93</f>
        <v>0</v>
      </c>
      <c r="S93" s="172">
        <v>0</v>
      </c>
      <c r="T93" s="173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74" t="s">
        <v>129</v>
      </c>
      <c r="AT93" s="174" t="s">
        <v>124</v>
      </c>
      <c r="AU93" s="174" t="s">
        <v>84</v>
      </c>
      <c r="AY93" s="17" t="s">
        <v>121</v>
      </c>
      <c r="BE93" s="175">
        <f>IF(N93="základní",J93,0)</f>
        <v>0</v>
      </c>
      <c r="BF93" s="175">
        <f>IF(N93="snížená",J93,0)</f>
        <v>0</v>
      </c>
      <c r="BG93" s="175">
        <f>IF(N93="zákl. přenesená",J93,0)</f>
        <v>0</v>
      </c>
      <c r="BH93" s="175">
        <f>IF(N93="sníž. přenesená",J93,0)</f>
        <v>0</v>
      </c>
      <c r="BI93" s="175">
        <f>IF(N93="nulová",J93,0)</f>
        <v>0</v>
      </c>
      <c r="BJ93" s="17" t="s">
        <v>82</v>
      </c>
      <c r="BK93" s="175">
        <f>ROUND(I93*H93,2)</f>
        <v>0</v>
      </c>
      <c r="BL93" s="17" t="s">
        <v>129</v>
      </c>
      <c r="BM93" s="174" t="s">
        <v>130</v>
      </c>
    </row>
    <row r="94" s="2" customFormat="1">
      <c r="A94" s="36"/>
      <c r="B94" s="37"/>
      <c r="C94" s="36"/>
      <c r="D94" s="176" t="s">
        <v>131</v>
      </c>
      <c r="E94" s="36"/>
      <c r="F94" s="177" t="s">
        <v>132</v>
      </c>
      <c r="G94" s="36"/>
      <c r="H94" s="36"/>
      <c r="I94" s="178"/>
      <c r="J94" s="36"/>
      <c r="K94" s="36"/>
      <c r="L94" s="37"/>
      <c r="M94" s="179"/>
      <c r="N94" s="180"/>
      <c r="O94" s="70"/>
      <c r="P94" s="70"/>
      <c r="Q94" s="70"/>
      <c r="R94" s="70"/>
      <c r="S94" s="70"/>
      <c r="T94" s="71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7" t="s">
        <v>131</v>
      </c>
      <c r="AU94" s="17" t="s">
        <v>84</v>
      </c>
    </row>
    <row r="95" s="2" customFormat="1" ht="49.05" customHeight="1">
      <c r="A95" s="36"/>
      <c r="B95" s="162"/>
      <c r="C95" s="163" t="s">
        <v>84</v>
      </c>
      <c r="D95" s="163" t="s">
        <v>124</v>
      </c>
      <c r="E95" s="164" t="s">
        <v>133</v>
      </c>
      <c r="F95" s="165" t="s">
        <v>134</v>
      </c>
      <c r="G95" s="166" t="s">
        <v>127</v>
      </c>
      <c r="H95" s="167">
        <v>8581.4400000000005</v>
      </c>
      <c r="I95" s="168"/>
      <c r="J95" s="169">
        <f>ROUND(I95*H95,2)</f>
        <v>0</v>
      </c>
      <c r="K95" s="165" t="s">
        <v>128</v>
      </c>
      <c r="L95" s="37"/>
      <c r="M95" s="170" t="s">
        <v>3</v>
      </c>
      <c r="N95" s="171" t="s">
        <v>45</v>
      </c>
      <c r="O95" s="70"/>
      <c r="P95" s="172">
        <f>O95*H95</f>
        <v>0</v>
      </c>
      <c r="Q95" s="172">
        <v>0</v>
      </c>
      <c r="R95" s="172">
        <f>Q95*H95</f>
        <v>0</v>
      </c>
      <c r="S95" s="172">
        <v>0</v>
      </c>
      <c r="T95" s="173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74" t="s">
        <v>129</v>
      </c>
      <c r="AT95" s="174" t="s">
        <v>124</v>
      </c>
      <c r="AU95" s="174" t="s">
        <v>84</v>
      </c>
      <c r="AY95" s="17" t="s">
        <v>121</v>
      </c>
      <c r="BE95" s="175">
        <f>IF(N95="základní",J95,0)</f>
        <v>0</v>
      </c>
      <c r="BF95" s="175">
        <f>IF(N95="snížená",J95,0)</f>
        <v>0</v>
      </c>
      <c r="BG95" s="175">
        <f>IF(N95="zákl. přenesená",J95,0)</f>
        <v>0</v>
      </c>
      <c r="BH95" s="175">
        <f>IF(N95="sníž. přenesená",J95,0)</f>
        <v>0</v>
      </c>
      <c r="BI95" s="175">
        <f>IF(N95="nulová",J95,0)</f>
        <v>0</v>
      </c>
      <c r="BJ95" s="17" t="s">
        <v>82</v>
      </c>
      <c r="BK95" s="175">
        <f>ROUND(I95*H95,2)</f>
        <v>0</v>
      </c>
      <c r="BL95" s="17" t="s">
        <v>129</v>
      </c>
      <c r="BM95" s="174" t="s">
        <v>135</v>
      </c>
    </row>
    <row r="96" s="2" customFormat="1">
      <c r="A96" s="36"/>
      <c r="B96" s="37"/>
      <c r="C96" s="36"/>
      <c r="D96" s="176" t="s">
        <v>131</v>
      </c>
      <c r="E96" s="36"/>
      <c r="F96" s="177" t="s">
        <v>136</v>
      </c>
      <c r="G96" s="36"/>
      <c r="H96" s="36"/>
      <c r="I96" s="178"/>
      <c r="J96" s="36"/>
      <c r="K96" s="36"/>
      <c r="L96" s="37"/>
      <c r="M96" s="179"/>
      <c r="N96" s="180"/>
      <c r="O96" s="70"/>
      <c r="P96" s="70"/>
      <c r="Q96" s="70"/>
      <c r="R96" s="70"/>
      <c r="S96" s="70"/>
      <c r="T96" s="71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7" t="s">
        <v>131</v>
      </c>
      <c r="AU96" s="17" t="s">
        <v>84</v>
      </c>
    </row>
    <row r="97" s="2" customFormat="1" ht="44.25" customHeight="1">
      <c r="A97" s="36"/>
      <c r="B97" s="162"/>
      <c r="C97" s="163" t="s">
        <v>137</v>
      </c>
      <c r="D97" s="163" t="s">
        <v>124</v>
      </c>
      <c r="E97" s="164" t="s">
        <v>138</v>
      </c>
      <c r="F97" s="165" t="s">
        <v>139</v>
      </c>
      <c r="G97" s="166" t="s">
        <v>127</v>
      </c>
      <c r="H97" s="167">
        <v>612.96000000000004</v>
      </c>
      <c r="I97" s="168"/>
      <c r="J97" s="169">
        <f>ROUND(I97*H97,2)</f>
        <v>0</v>
      </c>
      <c r="K97" s="165" t="s">
        <v>128</v>
      </c>
      <c r="L97" s="37"/>
      <c r="M97" s="170" t="s">
        <v>3</v>
      </c>
      <c r="N97" s="171" t="s">
        <v>45</v>
      </c>
      <c r="O97" s="70"/>
      <c r="P97" s="172">
        <f>O97*H97</f>
        <v>0</v>
      </c>
      <c r="Q97" s="172">
        <v>0</v>
      </c>
      <c r="R97" s="172">
        <f>Q97*H97</f>
        <v>0</v>
      </c>
      <c r="S97" s="172">
        <v>0</v>
      </c>
      <c r="T97" s="173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74" t="s">
        <v>129</v>
      </c>
      <c r="AT97" s="174" t="s">
        <v>124</v>
      </c>
      <c r="AU97" s="174" t="s">
        <v>84</v>
      </c>
      <c r="AY97" s="17" t="s">
        <v>121</v>
      </c>
      <c r="BE97" s="175">
        <f>IF(N97="základní",J97,0)</f>
        <v>0</v>
      </c>
      <c r="BF97" s="175">
        <f>IF(N97="snížená",J97,0)</f>
        <v>0</v>
      </c>
      <c r="BG97" s="175">
        <f>IF(N97="zákl. přenesená",J97,0)</f>
        <v>0</v>
      </c>
      <c r="BH97" s="175">
        <f>IF(N97="sníž. přenesená",J97,0)</f>
        <v>0</v>
      </c>
      <c r="BI97" s="175">
        <f>IF(N97="nulová",J97,0)</f>
        <v>0</v>
      </c>
      <c r="BJ97" s="17" t="s">
        <v>82</v>
      </c>
      <c r="BK97" s="175">
        <f>ROUND(I97*H97,2)</f>
        <v>0</v>
      </c>
      <c r="BL97" s="17" t="s">
        <v>129</v>
      </c>
      <c r="BM97" s="174" t="s">
        <v>140</v>
      </c>
    </row>
    <row r="98" s="2" customFormat="1">
      <c r="A98" s="36"/>
      <c r="B98" s="37"/>
      <c r="C98" s="36"/>
      <c r="D98" s="176" t="s">
        <v>131</v>
      </c>
      <c r="E98" s="36"/>
      <c r="F98" s="177" t="s">
        <v>141</v>
      </c>
      <c r="G98" s="36"/>
      <c r="H98" s="36"/>
      <c r="I98" s="178"/>
      <c r="J98" s="36"/>
      <c r="K98" s="36"/>
      <c r="L98" s="37"/>
      <c r="M98" s="179"/>
      <c r="N98" s="180"/>
      <c r="O98" s="70"/>
      <c r="P98" s="70"/>
      <c r="Q98" s="70"/>
      <c r="R98" s="70"/>
      <c r="S98" s="70"/>
      <c r="T98" s="71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7" t="s">
        <v>131</v>
      </c>
      <c r="AU98" s="17" t="s">
        <v>84</v>
      </c>
    </row>
    <row r="99" s="2" customFormat="1" ht="24.15" customHeight="1">
      <c r="A99" s="36"/>
      <c r="B99" s="162"/>
      <c r="C99" s="163" t="s">
        <v>129</v>
      </c>
      <c r="D99" s="163" t="s">
        <v>124</v>
      </c>
      <c r="E99" s="164" t="s">
        <v>142</v>
      </c>
      <c r="F99" s="165" t="s">
        <v>143</v>
      </c>
      <c r="G99" s="166" t="s">
        <v>127</v>
      </c>
      <c r="H99" s="167">
        <v>612.96000000000004</v>
      </c>
      <c r="I99" s="168"/>
      <c r="J99" s="169">
        <f>ROUND(I99*H99,2)</f>
        <v>0</v>
      </c>
      <c r="K99" s="165" t="s">
        <v>128</v>
      </c>
      <c r="L99" s="37"/>
      <c r="M99" s="170" t="s">
        <v>3</v>
      </c>
      <c r="N99" s="171" t="s">
        <v>45</v>
      </c>
      <c r="O99" s="70"/>
      <c r="P99" s="172">
        <f>O99*H99</f>
        <v>0</v>
      </c>
      <c r="Q99" s="172">
        <v>0</v>
      </c>
      <c r="R99" s="172">
        <f>Q99*H99</f>
        <v>0</v>
      </c>
      <c r="S99" s="172">
        <v>0</v>
      </c>
      <c r="T99" s="173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74" t="s">
        <v>129</v>
      </c>
      <c r="AT99" s="174" t="s">
        <v>124</v>
      </c>
      <c r="AU99" s="174" t="s">
        <v>84</v>
      </c>
      <c r="AY99" s="17" t="s">
        <v>121</v>
      </c>
      <c r="BE99" s="175">
        <f>IF(N99="základní",J99,0)</f>
        <v>0</v>
      </c>
      <c r="BF99" s="175">
        <f>IF(N99="snížená",J99,0)</f>
        <v>0</v>
      </c>
      <c r="BG99" s="175">
        <f>IF(N99="zákl. přenesená",J99,0)</f>
        <v>0</v>
      </c>
      <c r="BH99" s="175">
        <f>IF(N99="sníž. přenesená",J99,0)</f>
        <v>0</v>
      </c>
      <c r="BI99" s="175">
        <f>IF(N99="nulová",J99,0)</f>
        <v>0</v>
      </c>
      <c r="BJ99" s="17" t="s">
        <v>82</v>
      </c>
      <c r="BK99" s="175">
        <f>ROUND(I99*H99,2)</f>
        <v>0</v>
      </c>
      <c r="BL99" s="17" t="s">
        <v>129</v>
      </c>
      <c r="BM99" s="174" t="s">
        <v>144</v>
      </c>
    </row>
    <row r="100" s="2" customFormat="1">
      <c r="A100" s="36"/>
      <c r="B100" s="37"/>
      <c r="C100" s="36"/>
      <c r="D100" s="176" t="s">
        <v>131</v>
      </c>
      <c r="E100" s="36"/>
      <c r="F100" s="177" t="s">
        <v>145</v>
      </c>
      <c r="G100" s="36"/>
      <c r="H100" s="36"/>
      <c r="I100" s="178"/>
      <c r="J100" s="36"/>
      <c r="K100" s="36"/>
      <c r="L100" s="37"/>
      <c r="M100" s="179"/>
      <c r="N100" s="180"/>
      <c r="O100" s="70"/>
      <c r="P100" s="70"/>
      <c r="Q100" s="70"/>
      <c r="R100" s="70"/>
      <c r="S100" s="70"/>
      <c r="T100" s="71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7" t="s">
        <v>131</v>
      </c>
      <c r="AU100" s="17" t="s">
        <v>84</v>
      </c>
    </row>
    <row r="101" s="12" customFormat="1" ht="22.8" customHeight="1">
      <c r="A101" s="12"/>
      <c r="B101" s="149"/>
      <c r="C101" s="12"/>
      <c r="D101" s="150" t="s">
        <v>73</v>
      </c>
      <c r="E101" s="160" t="s">
        <v>146</v>
      </c>
      <c r="F101" s="160" t="s">
        <v>147</v>
      </c>
      <c r="G101" s="12"/>
      <c r="H101" s="12"/>
      <c r="I101" s="152"/>
      <c r="J101" s="161">
        <f>BK101</f>
        <v>0</v>
      </c>
      <c r="K101" s="12"/>
      <c r="L101" s="149"/>
      <c r="M101" s="154"/>
      <c r="N101" s="155"/>
      <c r="O101" s="155"/>
      <c r="P101" s="156">
        <f>SUM(P102:P107)</f>
        <v>0</v>
      </c>
      <c r="Q101" s="155"/>
      <c r="R101" s="156">
        <f>SUM(R102:R107)</f>
        <v>0</v>
      </c>
      <c r="S101" s="155"/>
      <c r="T101" s="157">
        <f>SUM(T102:T107)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0" t="s">
        <v>82</v>
      </c>
      <c r="AT101" s="158" t="s">
        <v>73</v>
      </c>
      <c r="AU101" s="158" t="s">
        <v>82</v>
      </c>
      <c r="AY101" s="150" t="s">
        <v>121</v>
      </c>
      <c r="BK101" s="159">
        <f>SUM(BK102:BK107)</f>
        <v>0</v>
      </c>
    </row>
    <row r="102" s="2" customFormat="1" ht="37.8" customHeight="1">
      <c r="A102" s="36"/>
      <c r="B102" s="162"/>
      <c r="C102" s="163" t="s">
        <v>148</v>
      </c>
      <c r="D102" s="163" t="s">
        <v>124</v>
      </c>
      <c r="E102" s="164" t="s">
        <v>149</v>
      </c>
      <c r="F102" s="165" t="s">
        <v>150</v>
      </c>
      <c r="G102" s="166" t="s">
        <v>151</v>
      </c>
      <c r="H102" s="167">
        <v>1.8</v>
      </c>
      <c r="I102" s="168"/>
      <c r="J102" s="169">
        <f>ROUND(I102*H102,2)</f>
        <v>0</v>
      </c>
      <c r="K102" s="165" t="s">
        <v>128</v>
      </c>
      <c r="L102" s="37"/>
      <c r="M102" s="170" t="s">
        <v>3</v>
      </c>
      <c r="N102" s="171" t="s">
        <v>45</v>
      </c>
      <c r="O102" s="70"/>
      <c r="P102" s="172">
        <f>O102*H102</f>
        <v>0</v>
      </c>
      <c r="Q102" s="172">
        <v>0</v>
      </c>
      <c r="R102" s="172">
        <f>Q102*H102</f>
        <v>0</v>
      </c>
      <c r="S102" s="172">
        <v>0</v>
      </c>
      <c r="T102" s="173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4" t="s">
        <v>129</v>
      </c>
      <c r="AT102" s="174" t="s">
        <v>124</v>
      </c>
      <c r="AU102" s="174" t="s">
        <v>84</v>
      </c>
      <c r="AY102" s="17" t="s">
        <v>121</v>
      </c>
      <c r="BE102" s="175">
        <f>IF(N102="základní",J102,0)</f>
        <v>0</v>
      </c>
      <c r="BF102" s="175">
        <f>IF(N102="snížená",J102,0)</f>
        <v>0</v>
      </c>
      <c r="BG102" s="175">
        <f>IF(N102="zákl. přenesená",J102,0)</f>
        <v>0</v>
      </c>
      <c r="BH102" s="175">
        <f>IF(N102="sníž. přenesená",J102,0)</f>
        <v>0</v>
      </c>
      <c r="BI102" s="175">
        <f>IF(N102="nulová",J102,0)</f>
        <v>0</v>
      </c>
      <c r="BJ102" s="17" t="s">
        <v>82</v>
      </c>
      <c r="BK102" s="175">
        <f>ROUND(I102*H102,2)</f>
        <v>0</v>
      </c>
      <c r="BL102" s="17" t="s">
        <v>129</v>
      </c>
      <c r="BM102" s="174" t="s">
        <v>152</v>
      </c>
    </row>
    <row r="103" s="2" customFormat="1">
      <c r="A103" s="36"/>
      <c r="B103" s="37"/>
      <c r="C103" s="36"/>
      <c r="D103" s="176" t="s">
        <v>131</v>
      </c>
      <c r="E103" s="36"/>
      <c r="F103" s="177" t="s">
        <v>153</v>
      </c>
      <c r="G103" s="36"/>
      <c r="H103" s="36"/>
      <c r="I103" s="178"/>
      <c r="J103" s="36"/>
      <c r="K103" s="36"/>
      <c r="L103" s="37"/>
      <c r="M103" s="179"/>
      <c r="N103" s="180"/>
      <c r="O103" s="70"/>
      <c r="P103" s="70"/>
      <c r="Q103" s="70"/>
      <c r="R103" s="70"/>
      <c r="S103" s="70"/>
      <c r="T103" s="71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7" t="s">
        <v>131</v>
      </c>
      <c r="AU103" s="17" t="s">
        <v>84</v>
      </c>
    </row>
    <row r="104" s="2" customFormat="1" ht="37.8" customHeight="1">
      <c r="A104" s="36"/>
      <c r="B104" s="162"/>
      <c r="C104" s="163" t="s">
        <v>154</v>
      </c>
      <c r="D104" s="163" t="s">
        <v>124</v>
      </c>
      <c r="E104" s="164" t="s">
        <v>155</v>
      </c>
      <c r="F104" s="165" t="s">
        <v>156</v>
      </c>
      <c r="G104" s="166" t="s">
        <v>151</v>
      </c>
      <c r="H104" s="167">
        <v>1.8</v>
      </c>
      <c r="I104" s="168"/>
      <c r="J104" s="169">
        <f>ROUND(I104*H104,2)</f>
        <v>0</v>
      </c>
      <c r="K104" s="165" t="s">
        <v>3</v>
      </c>
      <c r="L104" s="37"/>
      <c r="M104" s="170" t="s">
        <v>3</v>
      </c>
      <c r="N104" s="171" t="s">
        <v>45</v>
      </c>
      <c r="O104" s="70"/>
      <c r="P104" s="172">
        <f>O104*H104</f>
        <v>0</v>
      </c>
      <c r="Q104" s="172">
        <v>0</v>
      </c>
      <c r="R104" s="172">
        <f>Q104*H104</f>
        <v>0</v>
      </c>
      <c r="S104" s="172">
        <v>0</v>
      </c>
      <c r="T104" s="173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74" t="s">
        <v>129</v>
      </c>
      <c r="AT104" s="174" t="s">
        <v>124</v>
      </c>
      <c r="AU104" s="174" t="s">
        <v>84</v>
      </c>
      <c r="AY104" s="17" t="s">
        <v>121</v>
      </c>
      <c r="BE104" s="175">
        <f>IF(N104="základní",J104,0)</f>
        <v>0</v>
      </c>
      <c r="BF104" s="175">
        <f>IF(N104="snížená",J104,0)</f>
        <v>0</v>
      </c>
      <c r="BG104" s="175">
        <f>IF(N104="zákl. přenesená",J104,0)</f>
        <v>0</v>
      </c>
      <c r="BH104" s="175">
        <f>IF(N104="sníž. přenesená",J104,0)</f>
        <v>0</v>
      </c>
      <c r="BI104" s="175">
        <f>IF(N104="nulová",J104,0)</f>
        <v>0</v>
      </c>
      <c r="BJ104" s="17" t="s">
        <v>82</v>
      </c>
      <c r="BK104" s="175">
        <f>ROUND(I104*H104,2)</f>
        <v>0</v>
      </c>
      <c r="BL104" s="17" t="s">
        <v>129</v>
      </c>
      <c r="BM104" s="174" t="s">
        <v>157</v>
      </c>
    </row>
    <row r="105" s="2" customFormat="1" ht="44.25" customHeight="1">
      <c r="A105" s="36"/>
      <c r="B105" s="162"/>
      <c r="C105" s="163" t="s">
        <v>158</v>
      </c>
      <c r="D105" s="163" t="s">
        <v>124</v>
      </c>
      <c r="E105" s="164" t="s">
        <v>159</v>
      </c>
      <c r="F105" s="165" t="s">
        <v>160</v>
      </c>
      <c r="G105" s="166" t="s">
        <v>151</v>
      </c>
      <c r="H105" s="167">
        <v>36</v>
      </c>
      <c r="I105" s="168"/>
      <c r="J105" s="169">
        <f>ROUND(I105*H105,2)</f>
        <v>0</v>
      </c>
      <c r="K105" s="165" t="s">
        <v>3</v>
      </c>
      <c r="L105" s="37"/>
      <c r="M105" s="170" t="s">
        <v>3</v>
      </c>
      <c r="N105" s="171" t="s">
        <v>45</v>
      </c>
      <c r="O105" s="70"/>
      <c r="P105" s="172">
        <f>O105*H105</f>
        <v>0</v>
      </c>
      <c r="Q105" s="172">
        <v>0</v>
      </c>
      <c r="R105" s="172">
        <f>Q105*H105</f>
        <v>0</v>
      </c>
      <c r="S105" s="172">
        <v>0</v>
      </c>
      <c r="T105" s="173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74" t="s">
        <v>129</v>
      </c>
      <c r="AT105" s="174" t="s">
        <v>124</v>
      </c>
      <c r="AU105" s="174" t="s">
        <v>84</v>
      </c>
      <c r="AY105" s="17" t="s">
        <v>121</v>
      </c>
      <c r="BE105" s="175">
        <f>IF(N105="základní",J105,0)</f>
        <v>0</v>
      </c>
      <c r="BF105" s="175">
        <f>IF(N105="snížená",J105,0)</f>
        <v>0</v>
      </c>
      <c r="BG105" s="175">
        <f>IF(N105="zákl. přenesená",J105,0)</f>
        <v>0</v>
      </c>
      <c r="BH105" s="175">
        <f>IF(N105="sníž. přenesená",J105,0)</f>
        <v>0</v>
      </c>
      <c r="BI105" s="175">
        <f>IF(N105="nulová",J105,0)</f>
        <v>0</v>
      </c>
      <c r="BJ105" s="17" t="s">
        <v>82</v>
      </c>
      <c r="BK105" s="175">
        <f>ROUND(I105*H105,2)</f>
        <v>0</v>
      </c>
      <c r="BL105" s="17" t="s">
        <v>129</v>
      </c>
      <c r="BM105" s="174" t="s">
        <v>161</v>
      </c>
    </row>
    <row r="106" s="2" customFormat="1" ht="44.25" customHeight="1">
      <c r="A106" s="36"/>
      <c r="B106" s="162"/>
      <c r="C106" s="163" t="s">
        <v>162</v>
      </c>
      <c r="D106" s="163" t="s">
        <v>124</v>
      </c>
      <c r="E106" s="164" t="s">
        <v>163</v>
      </c>
      <c r="F106" s="165" t="s">
        <v>164</v>
      </c>
      <c r="G106" s="166" t="s">
        <v>151</v>
      </c>
      <c r="H106" s="167">
        <v>1.8</v>
      </c>
      <c r="I106" s="168"/>
      <c r="J106" s="169">
        <f>ROUND(I106*H106,2)</f>
        <v>0</v>
      </c>
      <c r="K106" s="165" t="s">
        <v>128</v>
      </c>
      <c r="L106" s="37"/>
      <c r="M106" s="170" t="s">
        <v>3</v>
      </c>
      <c r="N106" s="171" t="s">
        <v>45</v>
      </c>
      <c r="O106" s="70"/>
      <c r="P106" s="172">
        <f>O106*H106</f>
        <v>0</v>
      </c>
      <c r="Q106" s="172">
        <v>0</v>
      </c>
      <c r="R106" s="172">
        <f>Q106*H106</f>
        <v>0</v>
      </c>
      <c r="S106" s="172">
        <v>0</v>
      </c>
      <c r="T106" s="173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74" t="s">
        <v>129</v>
      </c>
      <c r="AT106" s="174" t="s">
        <v>124</v>
      </c>
      <c r="AU106" s="174" t="s">
        <v>84</v>
      </c>
      <c r="AY106" s="17" t="s">
        <v>121</v>
      </c>
      <c r="BE106" s="175">
        <f>IF(N106="základní",J106,0)</f>
        <v>0</v>
      </c>
      <c r="BF106" s="175">
        <f>IF(N106="snížená",J106,0)</f>
        <v>0</v>
      </c>
      <c r="BG106" s="175">
        <f>IF(N106="zákl. přenesená",J106,0)</f>
        <v>0</v>
      </c>
      <c r="BH106" s="175">
        <f>IF(N106="sníž. přenesená",J106,0)</f>
        <v>0</v>
      </c>
      <c r="BI106" s="175">
        <f>IF(N106="nulová",J106,0)</f>
        <v>0</v>
      </c>
      <c r="BJ106" s="17" t="s">
        <v>82</v>
      </c>
      <c r="BK106" s="175">
        <f>ROUND(I106*H106,2)</f>
        <v>0</v>
      </c>
      <c r="BL106" s="17" t="s">
        <v>129</v>
      </c>
      <c r="BM106" s="174" t="s">
        <v>165</v>
      </c>
    </row>
    <row r="107" s="2" customFormat="1">
      <c r="A107" s="36"/>
      <c r="B107" s="37"/>
      <c r="C107" s="36"/>
      <c r="D107" s="176" t="s">
        <v>131</v>
      </c>
      <c r="E107" s="36"/>
      <c r="F107" s="177" t="s">
        <v>166</v>
      </c>
      <c r="G107" s="36"/>
      <c r="H107" s="36"/>
      <c r="I107" s="178"/>
      <c r="J107" s="36"/>
      <c r="K107" s="36"/>
      <c r="L107" s="37"/>
      <c r="M107" s="179"/>
      <c r="N107" s="180"/>
      <c r="O107" s="70"/>
      <c r="P107" s="70"/>
      <c r="Q107" s="70"/>
      <c r="R107" s="70"/>
      <c r="S107" s="70"/>
      <c r="T107" s="71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7" t="s">
        <v>131</v>
      </c>
      <c r="AU107" s="17" t="s">
        <v>84</v>
      </c>
    </row>
    <row r="108" s="12" customFormat="1" ht="25.92" customHeight="1">
      <c r="A108" s="12"/>
      <c r="B108" s="149"/>
      <c r="C108" s="12"/>
      <c r="D108" s="150" t="s">
        <v>73</v>
      </c>
      <c r="E108" s="151" t="s">
        <v>167</v>
      </c>
      <c r="F108" s="151" t="s">
        <v>168</v>
      </c>
      <c r="G108" s="12"/>
      <c r="H108" s="12"/>
      <c r="I108" s="152"/>
      <c r="J108" s="153">
        <f>BK108</f>
        <v>0</v>
      </c>
      <c r="K108" s="12"/>
      <c r="L108" s="149"/>
      <c r="M108" s="154"/>
      <c r="N108" s="155"/>
      <c r="O108" s="155"/>
      <c r="P108" s="156">
        <f>P109+P114+P117+P138+P143+P191+P202</f>
        <v>0</v>
      </c>
      <c r="Q108" s="155"/>
      <c r="R108" s="156">
        <f>R109+R114+R117+R138+R143+R191+R202</f>
        <v>16.568191899999995</v>
      </c>
      <c r="S108" s="155"/>
      <c r="T108" s="157">
        <f>T109+T114+T117+T138+T143+T191+T202</f>
        <v>1.8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50" t="s">
        <v>84</v>
      </c>
      <c r="AT108" s="158" t="s">
        <v>73</v>
      </c>
      <c r="AU108" s="158" t="s">
        <v>74</v>
      </c>
      <c r="AY108" s="150" t="s">
        <v>121</v>
      </c>
      <c r="BK108" s="159">
        <f>BK109+BK114+BK117+BK138+BK143+BK191+BK202</f>
        <v>0</v>
      </c>
    </row>
    <row r="109" s="12" customFormat="1" ht="22.8" customHeight="1">
      <c r="A109" s="12"/>
      <c r="B109" s="149"/>
      <c r="C109" s="12"/>
      <c r="D109" s="150" t="s">
        <v>73</v>
      </c>
      <c r="E109" s="160" t="s">
        <v>169</v>
      </c>
      <c r="F109" s="160" t="s">
        <v>170</v>
      </c>
      <c r="G109" s="12"/>
      <c r="H109" s="12"/>
      <c r="I109" s="152"/>
      <c r="J109" s="161">
        <f>BK109</f>
        <v>0</v>
      </c>
      <c r="K109" s="12"/>
      <c r="L109" s="149"/>
      <c r="M109" s="154"/>
      <c r="N109" s="155"/>
      <c r="O109" s="155"/>
      <c r="P109" s="156">
        <f>SUM(P110:P113)</f>
        <v>0</v>
      </c>
      <c r="Q109" s="155"/>
      <c r="R109" s="156">
        <f>SUM(R110:R113)</f>
        <v>4.6331999999999995</v>
      </c>
      <c r="S109" s="155"/>
      <c r="T109" s="157">
        <f>SUM(T110:T113)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50" t="s">
        <v>84</v>
      </c>
      <c r="AT109" s="158" t="s">
        <v>73</v>
      </c>
      <c r="AU109" s="158" t="s">
        <v>82</v>
      </c>
      <c r="AY109" s="150" t="s">
        <v>121</v>
      </c>
      <c r="BK109" s="159">
        <f>SUM(BK110:BK113)</f>
        <v>0</v>
      </c>
    </row>
    <row r="110" s="2" customFormat="1" ht="44.25" customHeight="1">
      <c r="A110" s="36"/>
      <c r="B110" s="162"/>
      <c r="C110" s="163" t="s">
        <v>122</v>
      </c>
      <c r="D110" s="163" t="s">
        <v>124</v>
      </c>
      <c r="E110" s="164" t="s">
        <v>171</v>
      </c>
      <c r="F110" s="165" t="s">
        <v>172</v>
      </c>
      <c r="G110" s="166" t="s">
        <v>173</v>
      </c>
      <c r="H110" s="167">
        <v>89.099999999999994</v>
      </c>
      <c r="I110" s="168"/>
      <c r="J110" s="169">
        <f>ROUND(I110*H110,2)</f>
        <v>0</v>
      </c>
      <c r="K110" s="165" t="s">
        <v>128</v>
      </c>
      <c r="L110" s="37"/>
      <c r="M110" s="170" t="s">
        <v>3</v>
      </c>
      <c r="N110" s="171" t="s">
        <v>45</v>
      </c>
      <c r="O110" s="70"/>
      <c r="P110" s="172">
        <f>O110*H110</f>
        <v>0</v>
      </c>
      <c r="Q110" s="172">
        <v>0.051999999999999998</v>
      </c>
      <c r="R110" s="172">
        <f>Q110*H110</f>
        <v>4.6331999999999995</v>
      </c>
      <c r="S110" s="172">
        <v>0</v>
      </c>
      <c r="T110" s="173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4" t="s">
        <v>174</v>
      </c>
      <c r="AT110" s="174" t="s">
        <v>124</v>
      </c>
      <c r="AU110" s="174" t="s">
        <v>84</v>
      </c>
      <c r="AY110" s="17" t="s">
        <v>121</v>
      </c>
      <c r="BE110" s="175">
        <f>IF(N110="základní",J110,0)</f>
        <v>0</v>
      </c>
      <c r="BF110" s="175">
        <f>IF(N110="snížená",J110,0)</f>
        <v>0</v>
      </c>
      <c r="BG110" s="175">
        <f>IF(N110="zákl. přenesená",J110,0)</f>
        <v>0</v>
      </c>
      <c r="BH110" s="175">
        <f>IF(N110="sníž. přenesená",J110,0)</f>
        <v>0</v>
      </c>
      <c r="BI110" s="175">
        <f>IF(N110="nulová",J110,0)</f>
        <v>0</v>
      </c>
      <c r="BJ110" s="17" t="s">
        <v>82</v>
      </c>
      <c r="BK110" s="175">
        <f>ROUND(I110*H110,2)</f>
        <v>0</v>
      </c>
      <c r="BL110" s="17" t="s">
        <v>174</v>
      </c>
      <c r="BM110" s="174" t="s">
        <v>175</v>
      </c>
    </row>
    <row r="111" s="2" customFormat="1">
      <c r="A111" s="36"/>
      <c r="B111" s="37"/>
      <c r="C111" s="36"/>
      <c r="D111" s="176" t="s">
        <v>131</v>
      </c>
      <c r="E111" s="36"/>
      <c r="F111" s="177" t="s">
        <v>176</v>
      </c>
      <c r="G111" s="36"/>
      <c r="H111" s="36"/>
      <c r="I111" s="178"/>
      <c r="J111" s="36"/>
      <c r="K111" s="36"/>
      <c r="L111" s="37"/>
      <c r="M111" s="179"/>
      <c r="N111" s="180"/>
      <c r="O111" s="70"/>
      <c r="P111" s="70"/>
      <c r="Q111" s="70"/>
      <c r="R111" s="70"/>
      <c r="S111" s="70"/>
      <c r="T111" s="71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7" t="s">
        <v>131</v>
      </c>
      <c r="AU111" s="17" t="s">
        <v>84</v>
      </c>
    </row>
    <row r="112" s="2" customFormat="1" ht="49.05" customHeight="1">
      <c r="A112" s="36"/>
      <c r="B112" s="162"/>
      <c r="C112" s="163" t="s">
        <v>177</v>
      </c>
      <c r="D112" s="163" t="s">
        <v>124</v>
      </c>
      <c r="E112" s="164" t="s">
        <v>178</v>
      </c>
      <c r="F112" s="165" t="s">
        <v>179</v>
      </c>
      <c r="G112" s="166" t="s">
        <v>180</v>
      </c>
      <c r="H112" s="181"/>
      <c r="I112" s="168"/>
      <c r="J112" s="169">
        <f>ROUND(I112*H112,2)</f>
        <v>0</v>
      </c>
      <c r="K112" s="165" t="s">
        <v>128</v>
      </c>
      <c r="L112" s="37"/>
      <c r="M112" s="170" t="s">
        <v>3</v>
      </c>
      <c r="N112" s="171" t="s">
        <v>45</v>
      </c>
      <c r="O112" s="70"/>
      <c r="P112" s="172">
        <f>O112*H112</f>
        <v>0</v>
      </c>
      <c r="Q112" s="172">
        <v>0</v>
      </c>
      <c r="R112" s="172">
        <f>Q112*H112</f>
        <v>0</v>
      </c>
      <c r="S112" s="172">
        <v>0</v>
      </c>
      <c r="T112" s="173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74" t="s">
        <v>174</v>
      </c>
      <c r="AT112" s="174" t="s">
        <v>124</v>
      </c>
      <c r="AU112" s="174" t="s">
        <v>84</v>
      </c>
      <c r="AY112" s="17" t="s">
        <v>121</v>
      </c>
      <c r="BE112" s="175">
        <f>IF(N112="základní",J112,0)</f>
        <v>0</v>
      </c>
      <c r="BF112" s="175">
        <f>IF(N112="snížená",J112,0)</f>
        <v>0</v>
      </c>
      <c r="BG112" s="175">
        <f>IF(N112="zákl. přenesená",J112,0)</f>
        <v>0</v>
      </c>
      <c r="BH112" s="175">
        <f>IF(N112="sníž. přenesená",J112,0)</f>
        <v>0</v>
      </c>
      <c r="BI112" s="175">
        <f>IF(N112="nulová",J112,0)</f>
        <v>0</v>
      </c>
      <c r="BJ112" s="17" t="s">
        <v>82</v>
      </c>
      <c r="BK112" s="175">
        <f>ROUND(I112*H112,2)</f>
        <v>0</v>
      </c>
      <c r="BL112" s="17" t="s">
        <v>174</v>
      </c>
      <c r="BM112" s="174" t="s">
        <v>181</v>
      </c>
    </row>
    <row r="113" s="2" customFormat="1">
      <c r="A113" s="36"/>
      <c r="B113" s="37"/>
      <c r="C113" s="36"/>
      <c r="D113" s="176" t="s">
        <v>131</v>
      </c>
      <c r="E113" s="36"/>
      <c r="F113" s="177" t="s">
        <v>182</v>
      </c>
      <c r="G113" s="36"/>
      <c r="H113" s="36"/>
      <c r="I113" s="178"/>
      <c r="J113" s="36"/>
      <c r="K113" s="36"/>
      <c r="L113" s="37"/>
      <c r="M113" s="179"/>
      <c r="N113" s="180"/>
      <c r="O113" s="70"/>
      <c r="P113" s="70"/>
      <c r="Q113" s="70"/>
      <c r="R113" s="70"/>
      <c r="S113" s="70"/>
      <c r="T113" s="71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7" t="s">
        <v>131</v>
      </c>
      <c r="AU113" s="17" t="s">
        <v>84</v>
      </c>
    </row>
    <row r="114" s="12" customFormat="1" ht="22.8" customHeight="1">
      <c r="A114" s="12"/>
      <c r="B114" s="149"/>
      <c r="C114" s="12"/>
      <c r="D114" s="150" t="s">
        <v>73</v>
      </c>
      <c r="E114" s="160" t="s">
        <v>183</v>
      </c>
      <c r="F114" s="160" t="s">
        <v>184</v>
      </c>
      <c r="G114" s="12"/>
      <c r="H114" s="12"/>
      <c r="I114" s="152"/>
      <c r="J114" s="161">
        <f>BK114</f>
        <v>0</v>
      </c>
      <c r="K114" s="12"/>
      <c r="L114" s="149"/>
      <c r="M114" s="154"/>
      <c r="N114" s="155"/>
      <c r="O114" s="155"/>
      <c r="P114" s="156">
        <f>SUM(P115:P116)</f>
        <v>0</v>
      </c>
      <c r="Q114" s="155"/>
      <c r="R114" s="156">
        <f>SUM(R115:R116)</f>
        <v>0</v>
      </c>
      <c r="S114" s="155"/>
      <c r="T114" s="157">
        <f>SUM(T115:T116)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50" t="s">
        <v>84</v>
      </c>
      <c r="AT114" s="158" t="s">
        <v>73</v>
      </c>
      <c r="AU114" s="158" t="s">
        <v>82</v>
      </c>
      <c r="AY114" s="150" t="s">
        <v>121</v>
      </c>
      <c r="BK114" s="159">
        <f>SUM(BK115:BK116)</f>
        <v>0</v>
      </c>
    </row>
    <row r="115" s="2" customFormat="1" ht="21.75" customHeight="1">
      <c r="A115" s="36"/>
      <c r="B115" s="162"/>
      <c r="C115" s="163" t="s">
        <v>185</v>
      </c>
      <c r="D115" s="163" t="s">
        <v>124</v>
      </c>
      <c r="E115" s="164" t="s">
        <v>186</v>
      </c>
      <c r="F115" s="165" t="s">
        <v>187</v>
      </c>
      <c r="G115" s="166" t="s">
        <v>188</v>
      </c>
      <c r="H115" s="167">
        <v>1</v>
      </c>
      <c r="I115" s="168"/>
      <c r="J115" s="169">
        <f>ROUND(I115*H115,2)</f>
        <v>0</v>
      </c>
      <c r="K115" s="165" t="s">
        <v>3</v>
      </c>
      <c r="L115" s="37"/>
      <c r="M115" s="170" t="s">
        <v>3</v>
      </c>
      <c r="N115" s="171" t="s">
        <v>45</v>
      </c>
      <c r="O115" s="70"/>
      <c r="P115" s="172">
        <f>O115*H115</f>
        <v>0</v>
      </c>
      <c r="Q115" s="172">
        <v>0</v>
      </c>
      <c r="R115" s="172">
        <f>Q115*H115</f>
        <v>0</v>
      </c>
      <c r="S115" s="172">
        <v>0</v>
      </c>
      <c r="T115" s="173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74" t="s">
        <v>174</v>
      </c>
      <c r="AT115" s="174" t="s">
        <v>124</v>
      </c>
      <c r="AU115" s="174" t="s">
        <v>84</v>
      </c>
      <c r="AY115" s="17" t="s">
        <v>121</v>
      </c>
      <c r="BE115" s="175">
        <f>IF(N115="základní",J115,0)</f>
        <v>0</v>
      </c>
      <c r="BF115" s="175">
        <f>IF(N115="snížená",J115,0)</f>
        <v>0</v>
      </c>
      <c r="BG115" s="175">
        <f>IF(N115="zákl. přenesená",J115,0)</f>
        <v>0</v>
      </c>
      <c r="BH115" s="175">
        <f>IF(N115="sníž. přenesená",J115,0)</f>
        <v>0</v>
      </c>
      <c r="BI115" s="175">
        <f>IF(N115="nulová",J115,0)</f>
        <v>0</v>
      </c>
      <c r="BJ115" s="17" t="s">
        <v>82</v>
      </c>
      <c r="BK115" s="175">
        <f>ROUND(I115*H115,2)</f>
        <v>0</v>
      </c>
      <c r="BL115" s="17" t="s">
        <v>174</v>
      </c>
      <c r="BM115" s="174" t="s">
        <v>189</v>
      </c>
    </row>
    <row r="116" s="2" customFormat="1" ht="16.5" customHeight="1">
      <c r="A116" s="36"/>
      <c r="B116" s="162"/>
      <c r="C116" s="163" t="s">
        <v>9</v>
      </c>
      <c r="D116" s="163" t="s">
        <v>124</v>
      </c>
      <c r="E116" s="164" t="s">
        <v>190</v>
      </c>
      <c r="F116" s="165" t="s">
        <v>191</v>
      </c>
      <c r="G116" s="166" t="s">
        <v>188</v>
      </c>
      <c r="H116" s="167">
        <v>1</v>
      </c>
      <c r="I116" s="168"/>
      <c r="J116" s="169">
        <f>ROUND(I116*H116,2)</f>
        <v>0</v>
      </c>
      <c r="K116" s="165" t="s">
        <v>3</v>
      </c>
      <c r="L116" s="37"/>
      <c r="M116" s="170" t="s">
        <v>3</v>
      </c>
      <c r="N116" s="171" t="s">
        <v>45</v>
      </c>
      <c r="O116" s="70"/>
      <c r="P116" s="172">
        <f>O116*H116</f>
        <v>0</v>
      </c>
      <c r="Q116" s="172">
        <v>0</v>
      </c>
      <c r="R116" s="172">
        <f>Q116*H116</f>
        <v>0</v>
      </c>
      <c r="S116" s="172">
        <v>0</v>
      </c>
      <c r="T116" s="173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74" t="s">
        <v>174</v>
      </c>
      <c r="AT116" s="174" t="s">
        <v>124</v>
      </c>
      <c r="AU116" s="174" t="s">
        <v>84</v>
      </c>
      <c r="AY116" s="17" t="s">
        <v>121</v>
      </c>
      <c r="BE116" s="175">
        <f>IF(N116="základní",J116,0)</f>
        <v>0</v>
      </c>
      <c r="BF116" s="175">
        <f>IF(N116="snížená",J116,0)</f>
        <v>0</v>
      </c>
      <c r="BG116" s="175">
        <f>IF(N116="zákl. přenesená",J116,0)</f>
        <v>0</v>
      </c>
      <c r="BH116" s="175">
        <f>IF(N116="sníž. přenesená",J116,0)</f>
        <v>0</v>
      </c>
      <c r="BI116" s="175">
        <f>IF(N116="nulová",J116,0)</f>
        <v>0</v>
      </c>
      <c r="BJ116" s="17" t="s">
        <v>82</v>
      </c>
      <c r="BK116" s="175">
        <f>ROUND(I116*H116,2)</f>
        <v>0</v>
      </c>
      <c r="BL116" s="17" t="s">
        <v>174</v>
      </c>
      <c r="BM116" s="174" t="s">
        <v>192</v>
      </c>
    </row>
    <row r="117" s="12" customFormat="1" ht="22.8" customHeight="1">
      <c r="A117" s="12"/>
      <c r="B117" s="149"/>
      <c r="C117" s="12"/>
      <c r="D117" s="150" t="s">
        <v>73</v>
      </c>
      <c r="E117" s="160" t="s">
        <v>193</v>
      </c>
      <c r="F117" s="160" t="s">
        <v>194</v>
      </c>
      <c r="G117" s="12"/>
      <c r="H117" s="12"/>
      <c r="I117" s="152"/>
      <c r="J117" s="161">
        <f>BK117</f>
        <v>0</v>
      </c>
      <c r="K117" s="12"/>
      <c r="L117" s="149"/>
      <c r="M117" s="154"/>
      <c r="N117" s="155"/>
      <c r="O117" s="155"/>
      <c r="P117" s="156">
        <f>SUM(P118:P137)</f>
        <v>0</v>
      </c>
      <c r="Q117" s="155"/>
      <c r="R117" s="156">
        <f>SUM(R118:R137)</f>
        <v>8.8564688999999994</v>
      </c>
      <c r="S117" s="155"/>
      <c r="T117" s="157">
        <f>SUM(T118:T137)</f>
        <v>1.8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50" t="s">
        <v>84</v>
      </c>
      <c r="AT117" s="158" t="s">
        <v>73</v>
      </c>
      <c r="AU117" s="158" t="s">
        <v>82</v>
      </c>
      <c r="AY117" s="150" t="s">
        <v>121</v>
      </c>
      <c r="BK117" s="159">
        <f>SUM(BK118:BK137)</f>
        <v>0</v>
      </c>
    </row>
    <row r="118" s="2" customFormat="1" ht="37.8" customHeight="1">
      <c r="A118" s="36"/>
      <c r="B118" s="162"/>
      <c r="C118" s="163" t="s">
        <v>195</v>
      </c>
      <c r="D118" s="163" t="s">
        <v>124</v>
      </c>
      <c r="E118" s="164" t="s">
        <v>196</v>
      </c>
      <c r="F118" s="165" t="s">
        <v>197</v>
      </c>
      <c r="G118" s="166" t="s">
        <v>127</v>
      </c>
      <c r="H118" s="167">
        <v>358</v>
      </c>
      <c r="I118" s="168"/>
      <c r="J118" s="169">
        <f>ROUND(I118*H118,2)</f>
        <v>0</v>
      </c>
      <c r="K118" s="165" t="s">
        <v>128</v>
      </c>
      <c r="L118" s="37"/>
      <c r="M118" s="170" t="s">
        <v>3</v>
      </c>
      <c r="N118" s="171" t="s">
        <v>45</v>
      </c>
      <c r="O118" s="70"/>
      <c r="P118" s="172">
        <f>O118*H118</f>
        <v>0</v>
      </c>
      <c r="Q118" s="172">
        <v>0</v>
      </c>
      <c r="R118" s="172">
        <f>Q118*H118</f>
        <v>0</v>
      </c>
      <c r="S118" s="172">
        <v>0</v>
      </c>
      <c r="T118" s="173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4" t="s">
        <v>174</v>
      </c>
      <c r="AT118" s="174" t="s">
        <v>124</v>
      </c>
      <c r="AU118" s="174" t="s">
        <v>84</v>
      </c>
      <c r="AY118" s="17" t="s">
        <v>121</v>
      </c>
      <c r="BE118" s="175">
        <f>IF(N118="základní",J118,0)</f>
        <v>0</v>
      </c>
      <c r="BF118" s="175">
        <f>IF(N118="snížená",J118,0)</f>
        <v>0</v>
      </c>
      <c r="BG118" s="175">
        <f>IF(N118="zákl. přenesená",J118,0)</f>
        <v>0</v>
      </c>
      <c r="BH118" s="175">
        <f>IF(N118="sníž. přenesená",J118,0)</f>
        <v>0</v>
      </c>
      <c r="BI118" s="175">
        <f>IF(N118="nulová",J118,0)</f>
        <v>0</v>
      </c>
      <c r="BJ118" s="17" t="s">
        <v>82</v>
      </c>
      <c r="BK118" s="175">
        <f>ROUND(I118*H118,2)</f>
        <v>0</v>
      </c>
      <c r="BL118" s="17" t="s">
        <v>174</v>
      </c>
      <c r="BM118" s="174" t="s">
        <v>198</v>
      </c>
    </row>
    <row r="119" s="2" customFormat="1">
      <c r="A119" s="36"/>
      <c r="B119" s="37"/>
      <c r="C119" s="36"/>
      <c r="D119" s="176" t="s">
        <v>131</v>
      </c>
      <c r="E119" s="36"/>
      <c r="F119" s="177" t="s">
        <v>199</v>
      </c>
      <c r="G119" s="36"/>
      <c r="H119" s="36"/>
      <c r="I119" s="178"/>
      <c r="J119" s="36"/>
      <c r="K119" s="36"/>
      <c r="L119" s="37"/>
      <c r="M119" s="179"/>
      <c r="N119" s="180"/>
      <c r="O119" s="70"/>
      <c r="P119" s="70"/>
      <c r="Q119" s="70"/>
      <c r="R119" s="70"/>
      <c r="S119" s="70"/>
      <c r="T119" s="71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7" t="s">
        <v>131</v>
      </c>
      <c r="AU119" s="17" t="s">
        <v>84</v>
      </c>
    </row>
    <row r="120" s="2" customFormat="1" ht="24.15" customHeight="1">
      <c r="A120" s="36"/>
      <c r="B120" s="162"/>
      <c r="C120" s="182" t="s">
        <v>200</v>
      </c>
      <c r="D120" s="182" t="s">
        <v>201</v>
      </c>
      <c r="E120" s="183" t="s">
        <v>202</v>
      </c>
      <c r="F120" s="184" t="s">
        <v>203</v>
      </c>
      <c r="G120" s="185" t="s">
        <v>173</v>
      </c>
      <c r="H120" s="186">
        <v>9.0220000000000002</v>
      </c>
      <c r="I120" s="187"/>
      <c r="J120" s="188">
        <f>ROUND(I120*H120,2)</f>
        <v>0</v>
      </c>
      <c r="K120" s="184" t="s">
        <v>128</v>
      </c>
      <c r="L120" s="189"/>
      <c r="M120" s="190" t="s">
        <v>3</v>
      </c>
      <c r="N120" s="191" t="s">
        <v>45</v>
      </c>
      <c r="O120" s="70"/>
      <c r="P120" s="172">
        <f>O120*H120</f>
        <v>0</v>
      </c>
      <c r="Q120" s="172">
        <v>0.55000000000000004</v>
      </c>
      <c r="R120" s="172">
        <f>Q120*H120</f>
        <v>4.9621000000000004</v>
      </c>
      <c r="S120" s="172">
        <v>0</v>
      </c>
      <c r="T120" s="173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4" t="s">
        <v>204</v>
      </c>
      <c r="AT120" s="174" t="s">
        <v>201</v>
      </c>
      <c r="AU120" s="174" t="s">
        <v>84</v>
      </c>
      <c r="AY120" s="17" t="s">
        <v>121</v>
      </c>
      <c r="BE120" s="175">
        <f>IF(N120="základní",J120,0)</f>
        <v>0</v>
      </c>
      <c r="BF120" s="175">
        <f>IF(N120="snížená",J120,0)</f>
        <v>0</v>
      </c>
      <c r="BG120" s="175">
        <f>IF(N120="zákl. přenesená",J120,0)</f>
        <v>0</v>
      </c>
      <c r="BH120" s="175">
        <f>IF(N120="sníž. přenesená",J120,0)</f>
        <v>0</v>
      </c>
      <c r="BI120" s="175">
        <f>IF(N120="nulová",J120,0)</f>
        <v>0</v>
      </c>
      <c r="BJ120" s="17" t="s">
        <v>82</v>
      </c>
      <c r="BK120" s="175">
        <f>ROUND(I120*H120,2)</f>
        <v>0</v>
      </c>
      <c r="BL120" s="17" t="s">
        <v>174</v>
      </c>
      <c r="BM120" s="174" t="s">
        <v>205</v>
      </c>
    </row>
    <row r="121" s="2" customFormat="1" ht="49.05" customHeight="1">
      <c r="A121" s="36"/>
      <c r="B121" s="162"/>
      <c r="C121" s="163" t="s">
        <v>206</v>
      </c>
      <c r="D121" s="163" t="s">
        <v>124</v>
      </c>
      <c r="E121" s="164" t="s">
        <v>207</v>
      </c>
      <c r="F121" s="165" t="s">
        <v>208</v>
      </c>
      <c r="G121" s="166" t="s">
        <v>209</v>
      </c>
      <c r="H121" s="167">
        <v>72</v>
      </c>
      <c r="I121" s="168"/>
      <c r="J121" s="169">
        <f>ROUND(I121*H121,2)</f>
        <v>0</v>
      </c>
      <c r="K121" s="165" t="s">
        <v>3</v>
      </c>
      <c r="L121" s="37"/>
      <c r="M121" s="170" t="s">
        <v>3</v>
      </c>
      <c r="N121" s="171" t="s">
        <v>45</v>
      </c>
      <c r="O121" s="70"/>
      <c r="P121" s="172">
        <f>O121*H121</f>
        <v>0</v>
      </c>
      <c r="Q121" s="172">
        <v>0</v>
      </c>
      <c r="R121" s="172">
        <f>Q121*H121</f>
        <v>0</v>
      </c>
      <c r="S121" s="172">
        <v>0.025000000000000001</v>
      </c>
      <c r="T121" s="173">
        <f>S121*H121</f>
        <v>1.8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74" t="s">
        <v>174</v>
      </c>
      <c r="AT121" s="174" t="s">
        <v>124</v>
      </c>
      <c r="AU121" s="174" t="s">
        <v>84</v>
      </c>
      <c r="AY121" s="17" t="s">
        <v>121</v>
      </c>
      <c r="BE121" s="175">
        <f>IF(N121="základní",J121,0)</f>
        <v>0</v>
      </c>
      <c r="BF121" s="175">
        <f>IF(N121="snížená",J121,0)</f>
        <v>0</v>
      </c>
      <c r="BG121" s="175">
        <f>IF(N121="zákl. přenesená",J121,0)</f>
        <v>0</v>
      </c>
      <c r="BH121" s="175">
        <f>IF(N121="sníž. přenesená",J121,0)</f>
        <v>0</v>
      </c>
      <c r="BI121" s="175">
        <f>IF(N121="nulová",J121,0)</f>
        <v>0</v>
      </c>
      <c r="BJ121" s="17" t="s">
        <v>82</v>
      </c>
      <c r="BK121" s="175">
        <f>ROUND(I121*H121,2)</f>
        <v>0</v>
      </c>
      <c r="BL121" s="17" t="s">
        <v>174</v>
      </c>
      <c r="BM121" s="174" t="s">
        <v>210</v>
      </c>
    </row>
    <row r="122" s="2" customFormat="1" ht="33" customHeight="1">
      <c r="A122" s="36"/>
      <c r="B122" s="162"/>
      <c r="C122" s="163" t="s">
        <v>174</v>
      </c>
      <c r="D122" s="163" t="s">
        <v>124</v>
      </c>
      <c r="E122" s="164" t="s">
        <v>211</v>
      </c>
      <c r="F122" s="165" t="s">
        <v>212</v>
      </c>
      <c r="G122" s="166" t="s">
        <v>127</v>
      </c>
      <c r="H122" s="167">
        <v>358</v>
      </c>
      <c r="I122" s="168"/>
      <c r="J122" s="169">
        <f>ROUND(I122*H122,2)</f>
        <v>0</v>
      </c>
      <c r="K122" s="165" t="s">
        <v>128</v>
      </c>
      <c r="L122" s="37"/>
      <c r="M122" s="170" t="s">
        <v>3</v>
      </c>
      <c r="N122" s="171" t="s">
        <v>45</v>
      </c>
      <c r="O122" s="70"/>
      <c r="P122" s="172">
        <f>O122*H122</f>
        <v>0</v>
      </c>
      <c r="Q122" s="172">
        <v>0</v>
      </c>
      <c r="R122" s="172">
        <f>Q122*H122</f>
        <v>0</v>
      </c>
      <c r="S122" s="172">
        <v>0</v>
      </c>
      <c r="T122" s="173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4" t="s">
        <v>174</v>
      </c>
      <c r="AT122" s="174" t="s">
        <v>124</v>
      </c>
      <c r="AU122" s="174" t="s">
        <v>84</v>
      </c>
      <c r="AY122" s="17" t="s">
        <v>121</v>
      </c>
      <c r="BE122" s="175">
        <f>IF(N122="základní",J122,0)</f>
        <v>0</v>
      </c>
      <c r="BF122" s="175">
        <f>IF(N122="snížená",J122,0)</f>
        <v>0</v>
      </c>
      <c r="BG122" s="175">
        <f>IF(N122="zákl. přenesená",J122,0)</f>
        <v>0</v>
      </c>
      <c r="BH122" s="175">
        <f>IF(N122="sníž. přenesená",J122,0)</f>
        <v>0</v>
      </c>
      <c r="BI122" s="175">
        <f>IF(N122="nulová",J122,0)</f>
        <v>0</v>
      </c>
      <c r="BJ122" s="17" t="s">
        <v>82</v>
      </c>
      <c r="BK122" s="175">
        <f>ROUND(I122*H122,2)</f>
        <v>0</v>
      </c>
      <c r="BL122" s="17" t="s">
        <v>174</v>
      </c>
      <c r="BM122" s="174" t="s">
        <v>213</v>
      </c>
    </row>
    <row r="123" s="2" customFormat="1">
      <c r="A123" s="36"/>
      <c r="B123" s="37"/>
      <c r="C123" s="36"/>
      <c r="D123" s="176" t="s">
        <v>131</v>
      </c>
      <c r="E123" s="36"/>
      <c r="F123" s="177" t="s">
        <v>214</v>
      </c>
      <c r="G123" s="36"/>
      <c r="H123" s="36"/>
      <c r="I123" s="178"/>
      <c r="J123" s="36"/>
      <c r="K123" s="36"/>
      <c r="L123" s="37"/>
      <c r="M123" s="179"/>
      <c r="N123" s="180"/>
      <c r="O123" s="70"/>
      <c r="P123" s="70"/>
      <c r="Q123" s="70"/>
      <c r="R123" s="70"/>
      <c r="S123" s="70"/>
      <c r="T123" s="71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7" t="s">
        <v>131</v>
      </c>
      <c r="AU123" s="17" t="s">
        <v>84</v>
      </c>
    </row>
    <row r="124" s="2" customFormat="1" ht="24.15" customHeight="1">
      <c r="A124" s="36"/>
      <c r="B124" s="162"/>
      <c r="C124" s="182" t="s">
        <v>215</v>
      </c>
      <c r="D124" s="182" t="s">
        <v>201</v>
      </c>
      <c r="E124" s="183" t="s">
        <v>216</v>
      </c>
      <c r="F124" s="184" t="s">
        <v>217</v>
      </c>
      <c r="G124" s="185" t="s">
        <v>173</v>
      </c>
      <c r="H124" s="186">
        <v>2.5819999999999999</v>
      </c>
      <c r="I124" s="187"/>
      <c r="J124" s="188">
        <f>ROUND(I124*H124,2)</f>
        <v>0</v>
      </c>
      <c r="K124" s="184" t="s">
        <v>128</v>
      </c>
      <c r="L124" s="189"/>
      <c r="M124" s="190" t="s">
        <v>3</v>
      </c>
      <c r="N124" s="191" t="s">
        <v>45</v>
      </c>
      <c r="O124" s="70"/>
      <c r="P124" s="172">
        <f>O124*H124</f>
        <v>0</v>
      </c>
      <c r="Q124" s="172">
        <v>0.55000000000000004</v>
      </c>
      <c r="R124" s="172">
        <f>Q124*H124</f>
        <v>1.4201000000000001</v>
      </c>
      <c r="S124" s="172">
        <v>0</v>
      </c>
      <c r="T124" s="173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74" t="s">
        <v>204</v>
      </c>
      <c r="AT124" s="174" t="s">
        <v>201</v>
      </c>
      <c r="AU124" s="174" t="s">
        <v>84</v>
      </c>
      <c r="AY124" s="17" t="s">
        <v>121</v>
      </c>
      <c r="BE124" s="175">
        <f>IF(N124="základní",J124,0)</f>
        <v>0</v>
      </c>
      <c r="BF124" s="175">
        <f>IF(N124="snížená",J124,0)</f>
        <v>0</v>
      </c>
      <c r="BG124" s="175">
        <f>IF(N124="zákl. přenesená",J124,0)</f>
        <v>0</v>
      </c>
      <c r="BH124" s="175">
        <f>IF(N124="sníž. přenesená",J124,0)</f>
        <v>0</v>
      </c>
      <c r="BI124" s="175">
        <f>IF(N124="nulová",J124,0)</f>
        <v>0</v>
      </c>
      <c r="BJ124" s="17" t="s">
        <v>82</v>
      </c>
      <c r="BK124" s="175">
        <f>ROUND(I124*H124,2)</f>
        <v>0</v>
      </c>
      <c r="BL124" s="17" t="s">
        <v>174</v>
      </c>
      <c r="BM124" s="174" t="s">
        <v>218</v>
      </c>
    </row>
    <row r="125" s="2" customFormat="1" ht="24.15" customHeight="1">
      <c r="A125" s="36"/>
      <c r="B125" s="162"/>
      <c r="C125" s="163" t="s">
        <v>219</v>
      </c>
      <c r="D125" s="163" t="s">
        <v>124</v>
      </c>
      <c r="E125" s="164" t="s">
        <v>220</v>
      </c>
      <c r="F125" s="165" t="s">
        <v>221</v>
      </c>
      <c r="G125" s="166" t="s">
        <v>222</v>
      </c>
      <c r="H125" s="167">
        <v>357.24000000000001</v>
      </c>
      <c r="I125" s="168"/>
      <c r="J125" s="169">
        <f>ROUND(I125*H125,2)</f>
        <v>0</v>
      </c>
      <c r="K125" s="165" t="s">
        <v>128</v>
      </c>
      <c r="L125" s="37"/>
      <c r="M125" s="170" t="s">
        <v>3</v>
      </c>
      <c r="N125" s="171" t="s">
        <v>45</v>
      </c>
      <c r="O125" s="70"/>
      <c r="P125" s="172">
        <f>O125*H125</f>
        <v>0</v>
      </c>
      <c r="Q125" s="172">
        <v>2.0000000000000002E-05</v>
      </c>
      <c r="R125" s="172">
        <f>Q125*H125</f>
        <v>0.0071448000000000006</v>
      </c>
      <c r="S125" s="172">
        <v>0</v>
      </c>
      <c r="T125" s="173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74" t="s">
        <v>174</v>
      </c>
      <c r="AT125" s="174" t="s">
        <v>124</v>
      </c>
      <c r="AU125" s="174" t="s">
        <v>84</v>
      </c>
      <c r="AY125" s="17" t="s">
        <v>121</v>
      </c>
      <c r="BE125" s="175">
        <f>IF(N125="základní",J125,0)</f>
        <v>0</v>
      </c>
      <c r="BF125" s="175">
        <f>IF(N125="snížená",J125,0)</f>
        <v>0</v>
      </c>
      <c r="BG125" s="175">
        <f>IF(N125="zákl. přenesená",J125,0)</f>
        <v>0</v>
      </c>
      <c r="BH125" s="175">
        <f>IF(N125="sníž. přenesená",J125,0)</f>
        <v>0</v>
      </c>
      <c r="BI125" s="175">
        <f>IF(N125="nulová",J125,0)</f>
        <v>0</v>
      </c>
      <c r="BJ125" s="17" t="s">
        <v>82</v>
      </c>
      <c r="BK125" s="175">
        <f>ROUND(I125*H125,2)</f>
        <v>0</v>
      </c>
      <c r="BL125" s="17" t="s">
        <v>174</v>
      </c>
      <c r="BM125" s="174" t="s">
        <v>223</v>
      </c>
    </row>
    <row r="126" s="2" customFormat="1">
      <c r="A126" s="36"/>
      <c r="B126" s="37"/>
      <c r="C126" s="36"/>
      <c r="D126" s="176" t="s">
        <v>131</v>
      </c>
      <c r="E126" s="36"/>
      <c r="F126" s="177" t="s">
        <v>224</v>
      </c>
      <c r="G126" s="36"/>
      <c r="H126" s="36"/>
      <c r="I126" s="178"/>
      <c r="J126" s="36"/>
      <c r="K126" s="36"/>
      <c r="L126" s="37"/>
      <c r="M126" s="179"/>
      <c r="N126" s="180"/>
      <c r="O126" s="70"/>
      <c r="P126" s="70"/>
      <c r="Q126" s="70"/>
      <c r="R126" s="70"/>
      <c r="S126" s="70"/>
      <c r="T126" s="71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7" t="s">
        <v>131</v>
      </c>
      <c r="AU126" s="17" t="s">
        <v>84</v>
      </c>
    </row>
    <row r="127" s="2" customFormat="1" ht="24.15" customHeight="1">
      <c r="A127" s="36"/>
      <c r="B127" s="162"/>
      <c r="C127" s="182" t="s">
        <v>225</v>
      </c>
      <c r="D127" s="182" t="s">
        <v>201</v>
      </c>
      <c r="E127" s="183" t="s">
        <v>216</v>
      </c>
      <c r="F127" s="184" t="s">
        <v>217</v>
      </c>
      <c r="G127" s="185" t="s">
        <v>173</v>
      </c>
      <c r="H127" s="186">
        <v>0.91800000000000004</v>
      </c>
      <c r="I127" s="187"/>
      <c r="J127" s="188">
        <f>ROUND(I127*H127,2)</f>
        <v>0</v>
      </c>
      <c r="K127" s="184" t="s">
        <v>128</v>
      </c>
      <c r="L127" s="189"/>
      <c r="M127" s="190" t="s">
        <v>3</v>
      </c>
      <c r="N127" s="191" t="s">
        <v>45</v>
      </c>
      <c r="O127" s="70"/>
      <c r="P127" s="172">
        <f>O127*H127</f>
        <v>0</v>
      </c>
      <c r="Q127" s="172">
        <v>0.55000000000000004</v>
      </c>
      <c r="R127" s="172">
        <f>Q127*H127</f>
        <v>0.50490000000000002</v>
      </c>
      <c r="S127" s="172">
        <v>0</v>
      </c>
      <c r="T127" s="173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4" t="s">
        <v>204</v>
      </c>
      <c r="AT127" s="174" t="s">
        <v>201</v>
      </c>
      <c r="AU127" s="174" t="s">
        <v>84</v>
      </c>
      <c r="AY127" s="17" t="s">
        <v>121</v>
      </c>
      <c r="BE127" s="175">
        <f>IF(N127="základní",J127,0)</f>
        <v>0</v>
      </c>
      <c r="BF127" s="175">
        <f>IF(N127="snížená",J127,0)</f>
        <v>0</v>
      </c>
      <c r="BG127" s="175">
        <f>IF(N127="zákl. přenesená",J127,0)</f>
        <v>0</v>
      </c>
      <c r="BH127" s="175">
        <f>IF(N127="sníž. přenesená",J127,0)</f>
        <v>0</v>
      </c>
      <c r="BI127" s="175">
        <f>IF(N127="nulová",J127,0)</f>
        <v>0</v>
      </c>
      <c r="BJ127" s="17" t="s">
        <v>82</v>
      </c>
      <c r="BK127" s="175">
        <f>ROUND(I127*H127,2)</f>
        <v>0</v>
      </c>
      <c r="BL127" s="17" t="s">
        <v>174</v>
      </c>
      <c r="BM127" s="174" t="s">
        <v>226</v>
      </c>
    </row>
    <row r="128" s="2" customFormat="1" ht="37.8" customHeight="1">
      <c r="A128" s="36"/>
      <c r="B128" s="162"/>
      <c r="C128" s="163" t="s">
        <v>227</v>
      </c>
      <c r="D128" s="163" t="s">
        <v>124</v>
      </c>
      <c r="E128" s="164" t="s">
        <v>228</v>
      </c>
      <c r="F128" s="165" t="s">
        <v>229</v>
      </c>
      <c r="G128" s="166" t="s">
        <v>173</v>
      </c>
      <c r="H128" s="167">
        <v>12.477</v>
      </c>
      <c r="I128" s="168"/>
      <c r="J128" s="169">
        <f>ROUND(I128*H128,2)</f>
        <v>0</v>
      </c>
      <c r="K128" s="165" t="s">
        <v>128</v>
      </c>
      <c r="L128" s="37"/>
      <c r="M128" s="170" t="s">
        <v>3</v>
      </c>
      <c r="N128" s="171" t="s">
        <v>45</v>
      </c>
      <c r="O128" s="70"/>
      <c r="P128" s="172">
        <f>O128*H128</f>
        <v>0</v>
      </c>
      <c r="Q128" s="172">
        <v>0.023300000000000001</v>
      </c>
      <c r="R128" s="172">
        <f>Q128*H128</f>
        <v>0.29071410000000003</v>
      </c>
      <c r="S128" s="172">
        <v>0</v>
      </c>
      <c r="T128" s="173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4" t="s">
        <v>174</v>
      </c>
      <c r="AT128" s="174" t="s">
        <v>124</v>
      </c>
      <c r="AU128" s="174" t="s">
        <v>84</v>
      </c>
      <c r="AY128" s="17" t="s">
        <v>121</v>
      </c>
      <c r="BE128" s="175">
        <f>IF(N128="základní",J128,0)</f>
        <v>0</v>
      </c>
      <c r="BF128" s="175">
        <f>IF(N128="snížená",J128,0)</f>
        <v>0</v>
      </c>
      <c r="BG128" s="175">
        <f>IF(N128="zákl. přenesená",J128,0)</f>
        <v>0</v>
      </c>
      <c r="BH128" s="175">
        <f>IF(N128="sníž. přenesená",J128,0)</f>
        <v>0</v>
      </c>
      <c r="BI128" s="175">
        <f>IF(N128="nulová",J128,0)</f>
        <v>0</v>
      </c>
      <c r="BJ128" s="17" t="s">
        <v>82</v>
      </c>
      <c r="BK128" s="175">
        <f>ROUND(I128*H128,2)</f>
        <v>0</v>
      </c>
      <c r="BL128" s="17" t="s">
        <v>174</v>
      </c>
      <c r="BM128" s="174" t="s">
        <v>230</v>
      </c>
    </row>
    <row r="129" s="2" customFormat="1">
      <c r="A129" s="36"/>
      <c r="B129" s="37"/>
      <c r="C129" s="36"/>
      <c r="D129" s="176" t="s">
        <v>131</v>
      </c>
      <c r="E129" s="36"/>
      <c r="F129" s="177" t="s">
        <v>231</v>
      </c>
      <c r="G129" s="36"/>
      <c r="H129" s="36"/>
      <c r="I129" s="178"/>
      <c r="J129" s="36"/>
      <c r="K129" s="36"/>
      <c r="L129" s="37"/>
      <c r="M129" s="179"/>
      <c r="N129" s="180"/>
      <c r="O129" s="70"/>
      <c r="P129" s="70"/>
      <c r="Q129" s="70"/>
      <c r="R129" s="70"/>
      <c r="S129" s="70"/>
      <c r="T129" s="71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7" t="s">
        <v>131</v>
      </c>
      <c r="AU129" s="17" t="s">
        <v>84</v>
      </c>
    </row>
    <row r="130" s="2" customFormat="1" ht="24.15" customHeight="1">
      <c r="A130" s="36"/>
      <c r="B130" s="162"/>
      <c r="C130" s="163" t="s">
        <v>8</v>
      </c>
      <c r="D130" s="163" t="s">
        <v>124</v>
      </c>
      <c r="E130" s="164" t="s">
        <v>232</v>
      </c>
      <c r="F130" s="165" t="s">
        <v>233</v>
      </c>
      <c r="G130" s="166" t="s">
        <v>127</v>
      </c>
      <c r="H130" s="167">
        <v>40</v>
      </c>
      <c r="I130" s="168"/>
      <c r="J130" s="169">
        <f>ROUND(I130*H130,2)</f>
        <v>0</v>
      </c>
      <c r="K130" s="165" t="s">
        <v>3</v>
      </c>
      <c r="L130" s="37"/>
      <c r="M130" s="170" t="s">
        <v>3</v>
      </c>
      <c r="N130" s="171" t="s">
        <v>45</v>
      </c>
      <c r="O130" s="70"/>
      <c r="P130" s="172">
        <f>O130*H130</f>
        <v>0</v>
      </c>
      <c r="Q130" s="172">
        <v>0.016074000000000001</v>
      </c>
      <c r="R130" s="172">
        <f>Q130*H130</f>
        <v>0.64296000000000009</v>
      </c>
      <c r="S130" s="172">
        <v>0</v>
      </c>
      <c r="T130" s="173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4" t="s">
        <v>174</v>
      </c>
      <c r="AT130" s="174" t="s">
        <v>124</v>
      </c>
      <c r="AU130" s="174" t="s">
        <v>84</v>
      </c>
      <c r="AY130" s="17" t="s">
        <v>121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7" t="s">
        <v>82</v>
      </c>
      <c r="BK130" s="175">
        <f>ROUND(I130*H130,2)</f>
        <v>0</v>
      </c>
      <c r="BL130" s="17" t="s">
        <v>174</v>
      </c>
      <c r="BM130" s="174" t="s">
        <v>234</v>
      </c>
    </row>
    <row r="131" s="2" customFormat="1" ht="37.8" customHeight="1">
      <c r="A131" s="36"/>
      <c r="B131" s="162"/>
      <c r="C131" s="163" t="s">
        <v>235</v>
      </c>
      <c r="D131" s="163" t="s">
        <v>124</v>
      </c>
      <c r="E131" s="164" t="s">
        <v>236</v>
      </c>
      <c r="F131" s="165" t="s">
        <v>237</v>
      </c>
      <c r="G131" s="166" t="s">
        <v>127</v>
      </c>
      <c r="H131" s="167">
        <v>50</v>
      </c>
      <c r="I131" s="168"/>
      <c r="J131" s="169">
        <f>ROUND(I131*H131,2)</f>
        <v>0</v>
      </c>
      <c r="K131" s="165" t="s">
        <v>128</v>
      </c>
      <c r="L131" s="37"/>
      <c r="M131" s="170" t="s">
        <v>3</v>
      </c>
      <c r="N131" s="171" t="s">
        <v>45</v>
      </c>
      <c r="O131" s="70"/>
      <c r="P131" s="172">
        <f>O131*H131</f>
        <v>0</v>
      </c>
      <c r="Q131" s="172">
        <v>0.015709999999999998</v>
      </c>
      <c r="R131" s="172">
        <f>Q131*H131</f>
        <v>0.78549999999999986</v>
      </c>
      <c r="S131" s="172">
        <v>0</v>
      </c>
      <c r="T131" s="173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4" t="s">
        <v>174</v>
      </c>
      <c r="AT131" s="174" t="s">
        <v>124</v>
      </c>
      <c r="AU131" s="174" t="s">
        <v>84</v>
      </c>
      <c r="AY131" s="17" t="s">
        <v>121</v>
      </c>
      <c r="BE131" s="175">
        <f>IF(N131="základní",J131,0)</f>
        <v>0</v>
      </c>
      <c r="BF131" s="175">
        <f>IF(N131="snížená",J131,0)</f>
        <v>0</v>
      </c>
      <c r="BG131" s="175">
        <f>IF(N131="zákl. přenesená",J131,0)</f>
        <v>0</v>
      </c>
      <c r="BH131" s="175">
        <f>IF(N131="sníž. přenesená",J131,0)</f>
        <v>0</v>
      </c>
      <c r="BI131" s="175">
        <f>IF(N131="nulová",J131,0)</f>
        <v>0</v>
      </c>
      <c r="BJ131" s="17" t="s">
        <v>82</v>
      </c>
      <c r="BK131" s="175">
        <f>ROUND(I131*H131,2)</f>
        <v>0</v>
      </c>
      <c r="BL131" s="17" t="s">
        <v>174</v>
      </c>
      <c r="BM131" s="174" t="s">
        <v>238</v>
      </c>
    </row>
    <row r="132" s="2" customFormat="1">
      <c r="A132" s="36"/>
      <c r="B132" s="37"/>
      <c r="C132" s="36"/>
      <c r="D132" s="176" t="s">
        <v>131</v>
      </c>
      <c r="E132" s="36"/>
      <c r="F132" s="177" t="s">
        <v>239</v>
      </c>
      <c r="G132" s="36"/>
      <c r="H132" s="36"/>
      <c r="I132" s="178"/>
      <c r="J132" s="36"/>
      <c r="K132" s="36"/>
      <c r="L132" s="37"/>
      <c r="M132" s="179"/>
      <c r="N132" s="180"/>
      <c r="O132" s="70"/>
      <c r="P132" s="70"/>
      <c r="Q132" s="70"/>
      <c r="R132" s="70"/>
      <c r="S132" s="70"/>
      <c r="T132" s="71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7" t="s">
        <v>131</v>
      </c>
      <c r="AU132" s="17" t="s">
        <v>84</v>
      </c>
    </row>
    <row r="133" s="2" customFormat="1" ht="24.15" customHeight="1">
      <c r="A133" s="36"/>
      <c r="B133" s="162"/>
      <c r="C133" s="163" t="s">
        <v>240</v>
      </c>
      <c r="D133" s="163" t="s">
        <v>124</v>
      </c>
      <c r="E133" s="164" t="s">
        <v>241</v>
      </c>
      <c r="F133" s="165" t="s">
        <v>242</v>
      </c>
      <c r="G133" s="166" t="s">
        <v>222</v>
      </c>
      <c r="H133" s="167">
        <v>50</v>
      </c>
      <c r="I133" s="168"/>
      <c r="J133" s="169">
        <f>ROUND(I133*H133,2)</f>
        <v>0</v>
      </c>
      <c r="K133" s="165" t="s">
        <v>128</v>
      </c>
      <c r="L133" s="37"/>
      <c r="M133" s="170" t="s">
        <v>3</v>
      </c>
      <c r="N133" s="171" t="s">
        <v>45</v>
      </c>
      <c r="O133" s="70"/>
      <c r="P133" s="172">
        <f>O133*H133</f>
        <v>0</v>
      </c>
      <c r="Q133" s="172">
        <v>1.0000000000000001E-05</v>
      </c>
      <c r="R133" s="172">
        <f>Q133*H133</f>
        <v>0.00050000000000000001</v>
      </c>
      <c r="S133" s="172">
        <v>0</v>
      </c>
      <c r="T133" s="173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4" t="s">
        <v>174</v>
      </c>
      <c r="AT133" s="174" t="s">
        <v>124</v>
      </c>
      <c r="AU133" s="174" t="s">
        <v>84</v>
      </c>
      <c r="AY133" s="17" t="s">
        <v>121</v>
      </c>
      <c r="BE133" s="175">
        <f>IF(N133="základní",J133,0)</f>
        <v>0</v>
      </c>
      <c r="BF133" s="175">
        <f>IF(N133="snížená",J133,0)</f>
        <v>0</v>
      </c>
      <c r="BG133" s="175">
        <f>IF(N133="zákl. přenesená",J133,0)</f>
        <v>0</v>
      </c>
      <c r="BH133" s="175">
        <f>IF(N133="sníž. přenesená",J133,0)</f>
        <v>0</v>
      </c>
      <c r="BI133" s="175">
        <f>IF(N133="nulová",J133,0)</f>
        <v>0</v>
      </c>
      <c r="BJ133" s="17" t="s">
        <v>82</v>
      </c>
      <c r="BK133" s="175">
        <f>ROUND(I133*H133,2)</f>
        <v>0</v>
      </c>
      <c r="BL133" s="17" t="s">
        <v>174</v>
      </c>
      <c r="BM133" s="174" t="s">
        <v>243</v>
      </c>
    </row>
    <row r="134" s="2" customFormat="1">
      <c r="A134" s="36"/>
      <c r="B134" s="37"/>
      <c r="C134" s="36"/>
      <c r="D134" s="176" t="s">
        <v>131</v>
      </c>
      <c r="E134" s="36"/>
      <c r="F134" s="177" t="s">
        <v>244</v>
      </c>
      <c r="G134" s="36"/>
      <c r="H134" s="36"/>
      <c r="I134" s="178"/>
      <c r="J134" s="36"/>
      <c r="K134" s="36"/>
      <c r="L134" s="37"/>
      <c r="M134" s="179"/>
      <c r="N134" s="180"/>
      <c r="O134" s="70"/>
      <c r="P134" s="70"/>
      <c r="Q134" s="70"/>
      <c r="R134" s="70"/>
      <c r="S134" s="70"/>
      <c r="T134" s="71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7" t="s">
        <v>131</v>
      </c>
      <c r="AU134" s="17" t="s">
        <v>84</v>
      </c>
    </row>
    <row r="135" s="2" customFormat="1" ht="21.75" customHeight="1">
      <c r="A135" s="36"/>
      <c r="B135" s="162"/>
      <c r="C135" s="182" t="s">
        <v>245</v>
      </c>
      <c r="D135" s="182" t="s">
        <v>201</v>
      </c>
      <c r="E135" s="183" t="s">
        <v>246</v>
      </c>
      <c r="F135" s="184" t="s">
        <v>247</v>
      </c>
      <c r="G135" s="185" t="s">
        <v>173</v>
      </c>
      <c r="H135" s="186">
        <v>0.441</v>
      </c>
      <c r="I135" s="187"/>
      <c r="J135" s="188">
        <f>ROUND(I135*H135,2)</f>
        <v>0</v>
      </c>
      <c r="K135" s="184" t="s">
        <v>128</v>
      </c>
      <c r="L135" s="189"/>
      <c r="M135" s="190" t="s">
        <v>3</v>
      </c>
      <c r="N135" s="191" t="s">
        <v>45</v>
      </c>
      <c r="O135" s="70"/>
      <c r="P135" s="172">
        <f>O135*H135</f>
        <v>0</v>
      </c>
      <c r="Q135" s="172">
        <v>0.55000000000000004</v>
      </c>
      <c r="R135" s="172">
        <f>Q135*H135</f>
        <v>0.24255000000000002</v>
      </c>
      <c r="S135" s="172">
        <v>0</v>
      </c>
      <c r="T135" s="173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4" t="s">
        <v>204</v>
      </c>
      <c r="AT135" s="174" t="s">
        <v>201</v>
      </c>
      <c r="AU135" s="174" t="s">
        <v>84</v>
      </c>
      <c r="AY135" s="17" t="s">
        <v>121</v>
      </c>
      <c r="BE135" s="175">
        <f>IF(N135="základní",J135,0)</f>
        <v>0</v>
      </c>
      <c r="BF135" s="175">
        <f>IF(N135="snížená",J135,0)</f>
        <v>0</v>
      </c>
      <c r="BG135" s="175">
        <f>IF(N135="zákl. přenesená",J135,0)</f>
        <v>0</v>
      </c>
      <c r="BH135" s="175">
        <f>IF(N135="sníž. přenesená",J135,0)</f>
        <v>0</v>
      </c>
      <c r="BI135" s="175">
        <f>IF(N135="nulová",J135,0)</f>
        <v>0</v>
      </c>
      <c r="BJ135" s="17" t="s">
        <v>82</v>
      </c>
      <c r="BK135" s="175">
        <f>ROUND(I135*H135,2)</f>
        <v>0</v>
      </c>
      <c r="BL135" s="17" t="s">
        <v>174</v>
      </c>
      <c r="BM135" s="174" t="s">
        <v>248</v>
      </c>
    </row>
    <row r="136" s="2" customFormat="1" ht="49.05" customHeight="1">
      <c r="A136" s="36"/>
      <c r="B136" s="162"/>
      <c r="C136" s="163" t="s">
        <v>249</v>
      </c>
      <c r="D136" s="163" t="s">
        <v>124</v>
      </c>
      <c r="E136" s="164" t="s">
        <v>250</v>
      </c>
      <c r="F136" s="165" t="s">
        <v>251</v>
      </c>
      <c r="G136" s="166" t="s">
        <v>180</v>
      </c>
      <c r="H136" s="181"/>
      <c r="I136" s="168"/>
      <c r="J136" s="169">
        <f>ROUND(I136*H136,2)</f>
        <v>0</v>
      </c>
      <c r="K136" s="165" t="s">
        <v>128</v>
      </c>
      <c r="L136" s="37"/>
      <c r="M136" s="170" t="s">
        <v>3</v>
      </c>
      <c r="N136" s="171" t="s">
        <v>45</v>
      </c>
      <c r="O136" s="70"/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4" t="s">
        <v>174</v>
      </c>
      <c r="AT136" s="174" t="s">
        <v>124</v>
      </c>
      <c r="AU136" s="174" t="s">
        <v>84</v>
      </c>
      <c r="AY136" s="17" t="s">
        <v>121</v>
      </c>
      <c r="BE136" s="175">
        <f>IF(N136="základní",J136,0)</f>
        <v>0</v>
      </c>
      <c r="BF136" s="175">
        <f>IF(N136="snížená",J136,0)</f>
        <v>0</v>
      </c>
      <c r="BG136" s="175">
        <f>IF(N136="zákl. přenesená",J136,0)</f>
        <v>0</v>
      </c>
      <c r="BH136" s="175">
        <f>IF(N136="sníž. přenesená",J136,0)</f>
        <v>0</v>
      </c>
      <c r="BI136" s="175">
        <f>IF(N136="nulová",J136,0)</f>
        <v>0</v>
      </c>
      <c r="BJ136" s="17" t="s">
        <v>82</v>
      </c>
      <c r="BK136" s="175">
        <f>ROUND(I136*H136,2)</f>
        <v>0</v>
      </c>
      <c r="BL136" s="17" t="s">
        <v>174</v>
      </c>
      <c r="BM136" s="174" t="s">
        <v>252</v>
      </c>
    </row>
    <row r="137" s="2" customFormat="1">
      <c r="A137" s="36"/>
      <c r="B137" s="37"/>
      <c r="C137" s="36"/>
      <c r="D137" s="176" t="s">
        <v>131</v>
      </c>
      <c r="E137" s="36"/>
      <c r="F137" s="177" t="s">
        <v>253</v>
      </c>
      <c r="G137" s="36"/>
      <c r="H137" s="36"/>
      <c r="I137" s="178"/>
      <c r="J137" s="36"/>
      <c r="K137" s="36"/>
      <c r="L137" s="37"/>
      <c r="M137" s="179"/>
      <c r="N137" s="180"/>
      <c r="O137" s="70"/>
      <c r="P137" s="70"/>
      <c r="Q137" s="70"/>
      <c r="R137" s="70"/>
      <c r="S137" s="70"/>
      <c r="T137" s="71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7" t="s">
        <v>131</v>
      </c>
      <c r="AU137" s="17" t="s">
        <v>84</v>
      </c>
    </row>
    <row r="138" s="12" customFormat="1" ht="22.8" customHeight="1">
      <c r="A138" s="12"/>
      <c r="B138" s="149"/>
      <c r="C138" s="12"/>
      <c r="D138" s="150" t="s">
        <v>73</v>
      </c>
      <c r="E138" s="160" t="s">
        <v>254</v>
      </c>
      <c r="F138" s="160" t="s">
        <v>255</v>
      </c>
      <c r="G138" s="12"/>
      <c r="H138" s="12"/>
      <c r="I138" s="152"/>
      <c r="J138" s="161">
        <f>BK138</f>
        <v>0</v>
      </c>
      <c r="K138" s="12"/>
      <c r="L138" s="149"/>
      <c r="M138" s="154"/>
      <c r="N138" s="155"/>
      <c r="O138" s="155"/>
      <c r="P138" s="156">
        <f>SUM(P139:P142)</f>
        <v>0</v>
      </c>
      <c r="Q138" s="155"/>
      <c r="R138" s="156">
        <f>SUM(R139:R142)</f>
        <v>0</v>
      </c>
      <c r="S138" s="155"/>
      <c r="T138" s="157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0" t="s">
        <v>84</v>
      </c>
      <c r="AT138" s="158" t="s">
        <v>73</v>
      </c>
      <c r="AU138" s="158" t="s">
        <v>82</v>
      </c>
      <c r="AY138" s="150" t="s">
        <v>121</v>
      </c>
      <c r="BK138" s="159">
        <f>SUM(BK139:BK142)</f>
        <v>0</v>
      </c>
    </row>
    <row r="139" s="2" customFormat="1" ht="24.15" customHeight="1">
      <c r="A139" s="36"/>
      <c r="B139" s="162"/>
      <c r="C139" s="163" t="s">
        <v>256</v>
      </c>
      <c r="D139" s="163" t="s">
        <v>124</v>
      </c>
      <c r="E139" s="164" t="s">
        <v>257</v>
      </c>
      <c r="F139" s="165" t="s">
        <v>258</v>
      </c>
      <c r="G139" s="166" t="s">
        <v>222</v>
      </c>
      <c r="H139" s="167">
        <v>346.83999999999997</v>
      </c>
      <c r="I139" s="168"/>
      <c r="J139" s="169">
        <f>ROUND(I139*H139,2)</f>
        <v>0</v>
      </c>
      <c r="K139" s="165" t="s">
        <v>128</v>
      </c>
      <c r="L139" s="37"/>
      <c r="M139" s="170" t="s">
        <v>3</v>
      </c>
      <c r="N139" s="171" t="s">
        <v>45</v>
      </c>
      <c r="O139" s="70"/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4" t="s">
        <v>174</v>
      </c>
      <c r="AT139" s="174" t="s">
        <v>124</v>
      </c>
      <c r="AU139" s="174" t="s">
        <v>84</v>
      </c>
      <c r="AY139" s="17" t="s">
        <v>121</v>
      </c>
      <c r="BE139" s="175">
        <f>IF(N139="základní",J139,0)</f>
        <v>0</v>
      </c>
      <c r="BF139" s="175">
        <f>IF(N139="snížená",J139,0)</f>
        <v>0</v>
      </c>
      <c r="BG139" s="175">
        <f>IF(N139="zákl. přenesená",J139,0)</f>
        <v>0</v>
      </c>
      <c r="BH139" s="175">
        <f>IF(N139="sníž. přenesená",J139,0)</f>
        <v>0</v>
      </c>
      <c r="BI139" s="175">
        <f>IF(N139="nulová",J139,0)</f>
        <v>0</v>
      </c>
      <c r="BJ139" s="17" t="s">
        <v>82</v>
      </c>
      <c r="BK139" s="175">
        <f>ROUND(I139*H139,2)</f>
        <v>0</v>
      </c>
      <c r="BL139" s="17" t="s">
        <v>174</v>
      </c>
      <c r="BM139" s="174" t="s">
        <v>259</v>
      </c>
    </row>
    <row r="140" s="2" customFormat="1">
      <c r="A140" s="36"/>
      <c r="B140" s="37"/>
      <c r="C140" s="36"/>
      <c r="D140" s="176" t="s">
        <v>131</v>
      </c>
      <c r="E140" s="36"/>
      <c r="F140" s="177" t="s">
        <v>260</v>
      </c>
      <c r="G140" s="36"/>
      <c r="H140" s="36"/>
      <c r="I140" s="178"/>
      <c r="J140" s="36"/>
      <c r="K140" s="36"/>
      <c r="L140" s="37"/>
      <c r="M140" s="179"/>
      <c r="N140" s="180"/>
      <c r="O140" s="70"/>
      <c r="P140" s="70"/>
      <c r="Q140" s="70"/>
      <c r="R140" s="70"/>
      <c r="S140" s="70"/>
      <c r="T140" s="71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7" t="s">
        <v>131</v>
      </c>
      <c r="AU140" s="17" t="s">
        <v>84</v>
      </c>
    </row>
    <row r="141" s="2" customFormat="1" ht="44.25" customHeight="1">
      <c r="A141" s="36"/>
      <c r="B141" s="162"/>
      <c r="C141" s="163" t="s">
        <v>261</v>
      </c>
      <c r="D141" s="163" t="s">
        <v>124</v>
      </c>
      <c r="E141" s="164" t="s">
        <v>262</v>
      </c>
      <c r="F141" s="165" t="s">
        <v>263</v>
      </c>
      <c r="G141" s="166" t="s">
        <v>180</v>
      </c>
      <c r="H141" s="181"/>
      <c r="I141" s="168"/>
      <c r="J141" s="169">
        <f>ROUND(I141*H141,2)</f>
        <v>0</v>
      </c>
      <c r="K141" s="165" t="s">
        <v>128</v>
      </c>
      <c r="L141" s="37"/>
      <c r="M141" s="170" t="s">
        <v>3</v>
      </c>
      <c r="N141" s="171" t="s">
        <v>45</v>
      </c>
      <c r="O141" s="70"/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4" t="s">
        <v>174</v>
      </c>
      <c r="AT141" s="174" t="s">
        <v>124</v>
      </c>
      <c r="AU141" s="174" t="s">
        <v>84</v>
      </c>
      <c r="AY141" s="17" t="s">
        <v>121</v>
      </c>
      <c r="BE141" s="175">
        <f>IF(N141="základní",J141,0)</f>
        <v>0</v>
      </c>
      <c r="BF141" s="175">
        <f>IF(N141="snížená",J141,0)</f>
        <v>0</v>
      </c>
      <c r="BG141" s="175">
        <f>IF(N141="zákl. přenesená",J141,0)</f>
        <v>0</v>
      </c>
      <c r="BH141" s="175">
        <f>IF(N141="sníž. přenesená",J141,0)</f>
        <v>0</v>
      </c>
      <c r="BI141" s="175">
        <f>IF(N141="nulová",J141,0)</f>
        <v>0</v>
      </c>
      <c r="BJ141" s="17" t="s">
        <v>82</v>
      </c>
      <c r="BK141" s="175">
        <f>ROUND(I141*H141,2)</f>
        <v>0</v>
      </c>
      <c r="BL141" s="17" t="s">
        <v>174</v>
      </c>
      <c r="BM141" s="174" t="s">
        <v>264</v>
      </c>
    </row>
    <row r="142" s="2" customFormat="1">
      <c r="A142" s="36"/>
      <c r="B142" s="37"/>
      <c r="C142" s="36"/>
      <c r="D142" s="176" t="s">
        <v>131</v>
      </c>
      <c r="E142" s="36"/>
      <c r="F142" s="177" t="s">
        <v>265</v>
      </c>
      <c r="G142" s="36"/>
      <c r="H142" s="36"/>
      <c r="I142" s="178"/>
      <c r="J142" s="36"/>
      <c r="K142" s="36"/>
      <c r="L142" s="37"/>
      <c r="M142" s="179"/>
      <c r="N142" s="180"/>
      <c r="O142" s="70"/>
      <c r="P142" s="70"/>
      <c r="Q142" s="70"/>
      <c r="R142" s="70"/>
      <c r="S142" s="70"/>
      <c r="T142" s="71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7" t="s">
        <v>131</v>
      </c>
      <c r="AU142" s="17" t="s">
        <v>84</v>
      </c>
    </row>
    <row r="143" s="12" customFormat="1" ht="22.8" customHeight="1">
      <c r="A143" s="12"/>
      <c r="B143" s="149"/>
      <c r="C143" s="12"/>
      <c r="D143" s="150" t="s">
        <v>73</v>
      </c>
      <c r="E143" s="160" t="s">
        <v>266</v>
      </c>
      <c r="F143" s="160" t="s">
        <v>267</v>
      </c>
      <c r="G143" s="12"/>
      <c r="H143" s="12"/>
      <c r="I143" s="152"/>
      <c r="J143" s="161">
        <f>BK143</f>
        <v>0</v>
      </c>
      <c r="K143" s="12"/>
      <c r="L143" s="149"/>
      <c r="M143" s="154"/>
      <c r="N143" s="155"/>
      <c r="O143" s="155"/>
      <c r="P143" s="156">
        <f>SUM(P144:P190)</f>
        <v>0</v>
      </c>
      <c r="Q143" s="155"/>
      <c r="R143" s="156">
        <f>SUM(R144:R190)</f>
        <v>2.5748929999999994</v>
      </c>
      <c r="S143" s="155"/>
      <c r="T143" s="157">
        <f>SUM(T144:T190)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0" t="s">
        <v>84</v>
      </c>
      <c r="AT143" s="158" t="s">
        <v>73</v>
      </c>
      <c r="AU143" s="158" t="s">
        <v>82</v>
      </c>
      <c r="AY143" s="150" t="s">
        <v>121</v>
      </c>
      <c r="BK143" s="159">
        <f>SUM(BK144:BK190)</f>
        <v>0</v>
      </c>
    </row>
    <row r="144" s="2" customFormat="1" ht="37.8" customHeight="1">
      <c r="A144" s="36"/>
      <c r="B144" s="162"/>
      <c r="C144" s="163" t="s">
        <v>268</v>
      </c>
      <c r="D144" s="163" t="s">
        <v>124</v>
      </c>
      <c r="E144" s="164" t="s">
        <v>269</v>
      </c>
      <c r="F144" s="165" t="s">
        <v>270</v>
      </c>
      <c r="G144" s="166" t="s">
        <v>127</v>
      </c>
      <c r="H144" s="167">
        <v>358</v>
      </c>
      <c r="I144" s="168"/>
      <c r="J144" s="169">
        <f>ROUND(I144*H144,2)</f>
        <v>0</v>
      </c>
      <c r="K144" s="165" t="s">
        <v>128</v>
      </c>
      <c r="L144" s="37"/>
      <c r="M144" s="170" t="s">
        <v>3</v>
      </c>
      <c r="N144" s="171" t="s">
        <v>45</v>
      </c>
      <c r="O144" s="70"/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74" t="s">
        <v>174</v>
      </c>
      <c r="AT144" s="174" t="s">
        <v>124</v>
      </c>
      <c r="AU144" s="174" t="s">
        <v>84</v>
      </c>
      <c r="AY144" s="17" t="s">
        <v>121</v>
      </c>
      <c r="BE144" s="175">
        <f>IF(N144="základní",J144,0)</f>
        <v>0</v>
      </c>
      <c r="BF144" s="175">
        <f>IF(N144="snížená",J144,0)</f>
        <v>0</v>
      </c>
      <c r="BG144" s="175">
        <f>IF(N144="zákl. přenesená",J144,0)</f>
        <v>0</v>
      </c>
      <c r="BH144" s="175">
        <f>IF(N144="sníž. přenesená",J144,0)</f>
        <v>0</v>
      </c>
      <c r="BI144" s="175">
        <f>IF(N144="nulová",J144,0)</f>
        <v>0</v>
      </c>
      <c r="BJ144" s="17" t="s">
        <v>82</v>
      </c>
      <c r="BK144" s="175">
        <f>ROUND(I144*H144,2)</f>
        <v>0</v>
      </c>
      <c r="BL144" s="17" t="s">
        <v>174</v>
      </c>
      <c r="BM144" s="174" t="s">
        <v>271</v>
      </c>
    </row>
    <row r="145" s="2" customFormat="1">
      <c r="A145" s="36"/>
      <c r="B145" s="37"/>
      <c r="C145" s="36"/>
      <c r="D145" s="176" t="s">
        <v>131</v>
      </c>
      <c r="E145" s="36"/>
      <c r="F145" s="177" t="s">
        <v>272</v>
      </c>
      <c r="G145" s="36"/>
      <c r="H145" s="36"/>
      <c r="I145" s="178"/>
      <c r="J145" s="36"/>
      <c r="K145" s="36"/>
      <c r="L145" s="37"/>
      <c r="M145" s="179"/>
      <c r="N145" s="180"/>
      <c r="O145" s="70"/>
      <c r="P145" s="70"/>
      <c r="Q145" s="70"/>
      <c r="R145" s="70"/>
      <c r="S145" s="70"/>
      <c r="T145" s="71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7" t="s">
        <v>131</v>
      </c>
      <c r="AU145" s="17" t="s">
        <v>84</v>
      </c>
    </row>
    <row r="146" s="2" customFormat="1" ht="16.5" customHeight="1">
      <c r="A146" s="36"/>
      <c r="B146" s="162"/>
      <c r="C146" s="182" t="s">
        <v>273</v>
      </c>
      <c r="D146" s="182" t="s">
        <v>201</v>
      </c>
      <c r="E146" s="183" t="s">
        <v>274</v>
      </c>
      <c r="F146" s="184" t="s">
        <v>275</v>
      </c>
      <c r="G146" s="185" t="s">
        <v>127</v>
      </c>
      <c r="H146" s="186">
        <v>383.06</v>
      </c>
      <c r="I146" s="187"/>
      <c r="J146" s="188">
        <f>ROUND(I146*H146,2)</f>
        <v>0</v>
      </c>
      <c r="K146" s="184" t="s">
        <v>3</v>
      </c>
      <c r="L146" s="189"/>
      <c r="M146" s="190" t="s">
        <v>3</v>
      </c>
      <c r="N146" s="191" t="s">
        <v>45</v>
      </c>
      <c r="O146" s="70"/>
      <c r="P146" s="172">
        <f>O146*H146</f>
        <v>0</v>
      </c>
      <c r="Q146" s="172">
        <v>0.0050000000000000001</v>
      </c>
      <c r="R146" s="172">
        <f>Q146*H146</f>
        <v>1.9153</v>
      </c>
      <c r="S146" s="172">
        <v>0</v>
      </c>
      <c r="T146" s="173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4" t="s">
        <v>204</v>
      </c>
      <c r="AT146" s="174" t="s">
        <v>201</v>
      </c>
      <c r="AU146" s="174" t="s">
        <v>84</v>
      </c>
      <c r="AY146" s="17" t="s">
        <v>121</v>
      </c>
      <c r="BE146" s="175">
        <f>IF(N146="základní",J146,0)</f>
        <v>0</v>
      </c>
      <c r="BF146" s="175">
        <f>IF(N146="snížená",J146,0)</f>
        <v>0</v>
      </c>
      <c r="BG146" s="175">
        <f>IF(N146="zákl. přenesená",J146,0)</f>
        <v>0</v>
      </c>
      <c r="BH146" s="175">
        <f>IF(N146="sníž. přenesená",J146,0)</f>
        <v>0</v>
      </c>
      <c r="BI146" s="175">
        <f>IF(N146="nulová",J146,0)</f>
        <v>0</v>
      </c>
      <c r="BJ146" s="17" t="s">
        <v>82</v>
      </c>
      <c r="BK146" s="175">
        <f>ROUND(I146*H146,2)</f>
        <v>0</v>
      </c>
      <c r="BL146" s="17" t="s">
        <v>174</v>
      </c>
      <c r="BM146" s="174" t="s">
        <v>276</v>
      </c>
    </row>
    <row r="147" s="2" customFormat="1" ht="24.15" customHeight="1">
      <c r="A147" s="36"/>
      <c r="B147" s="162"/>
      <c r="C147" s="163" t="s">
        <v>277</v>
      </c>
      <c r="D147" s="163" t="s">
        <v>124</v>
      </c>
      <c r="E147" s="164" t="s">
        <v>278</v>
      </c>
      <c r="F147" s="165" t="s">
        <v>279</v>
      </c>
      <c r="G147" s="166" t="s">
        <v>222</v>
      </c>
      <c r="H147" s="167">
        <v>25.609999999999999</v>
      </c>
      <c r="I147" s="168"/>
      <c r="J147" s="169">
        <f>ROUND(I147*H147,2)</f>
        <v>0</v>
      </c>
      <c r="K147" s="165" t="s">
        <v>128</v>
      </c>
      <c r="L147" s="37"/>
      <c r="M147" s="170" t="s">
        <v>3</v>
      </c>
      <c r="N147" s="171" t="s">
        <v>45</v>
      </c>
      <c r="O147" s="70"/>
      <c r="P147" s="172">
        <f>O147*H147</f>
        <v>0</v>
      </c>
      <c r="Q147" s="172">
        <v>0.00091</v>
      </c>
      <c r="R147" s="172">
        <f>Q147*H147</f>
        <v>0.023305099999999999</v>
      </c>
      <c r="S147" s="172">
        <v>0</v>
      </c>
      <c r="T147" s="173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4" t="s">
        <v>174</v>
      </c>
      <c r="AT147" s="174" t="s">
        <v>124</v>
      </c>
      <c r="AU147" s="174" t="s">
        <v>84</v>
      </c>
      <c r="AY147" s="17" t="s">
        <v>121</v>
      </c>
      <c r="BE147" s="175">
        <f>IF(N147="základní",J147,0)</f>
        <v>0</v>
      </c>
      <c r="BF147" s="175">
        <f>IF(N147="snížená",J147,0)</f>
        <v>0</v>
      </c>
      <c r="BG147" s="175">
        <f>IF(N147="zákl. přenesená",J147,0)</f>
        <v>0</v>
      </c>
      <c r="BH147" s="175">
        <f>IF(N147="sníž. přenesená",J147,0)</f>
        <v>0</v>
      </c>
      <c r="BI147" s="175">
        <f>IF(N147="nulová",J147,0)</f>
        <v>0</v>
      </c>
      <c r="BJ147" s="17" t="s">
        <v>82</v>
      </c>
      <c r="BK147" s="175">
        <f>ROUND(I147*H147,2)</f>
        <v>0</v>
      </c>
      <c r="BL147" s="17" t="s">
        <v>174</v>
      </c>
      <c r="BM147" s="174" t="s">
        <v>280</v>
      </c>
    </row>
    <row r="148" s="2" customFormat="1">
      <c r="A148" s="36"/>
      <c r="B148" s="37"/>
      <c r="C148" s="36"/>
      <c r="D148" s="176" t="s">
        <v>131</v>
      </c>
      <c r="E148" s="36"/>
      <c r="F148" s="177" t="s">
        <v>281</v>
      </c>
      <c r="G148" s="36"/>
      <c r="H148" s="36"/>
      <c r="I148" s="178"/>
      <c r="J148" s="36"/>
      <c r="K148" s="36"/>
      <c r="L148" s="37"/>
      <c r="M148" s="179"/>
      <c r="N148" s="180"/>
      <c r="O148" s="70"/>
      <c r="P148" s="70"/>
      <c r="Q148" s="70"/>
      <c r="R148" s="70"/>
      <c r="S148" s="70"/>
      <c r="T148" s="71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7" t="s">
        <v>131</v>
      </c>
      <c r="AU148" s="17" t="s">
        <v>84</v>
      </c>
    </row>
    <row r="149" s="2" customFormat="1" ht="16.5" customHeight="1">
      <c r="A149" s="36"/>
      <c r="B149" s="162"/>
      <c r="C149" s="182" t="s">
        <v>282</v>
      </c>
      <c r="D149" s="182" t="s">
        <v>201</v>
      </c>
      <c r="E149" s="183" t="s">
        <v>283</v>
      </c>
      <c r="F149" s="184" t="s">
        <v>284</v>
      </c>
      <c r="G149" s="185" t="s">
        <v>209</v>
      </c>
      <c r="H149" s="186">
        <v>14</v>
      </c>
      <c r="I149" s="187"/>
      <c r="J149" s="188">
        <f>ROUND(I149*H149,2)</f>
        <v>0</v>
      </c>
      <c r="K149" s="184" t="s">
        <v>3</v>
      </c>
      <c r="L149" s="189"/>
      <c r="M149" s="190" t="s">
        <v>3</v>
      </c>
      <c r="N149" s="191" t="s">
        <v>45</v>
      </c>
      <c r="O149" s="70"/>
      <c r="P149" s="172">
        <f>O149*H149</f>
        <v>0</v>
      </c>
      <c r="Q149" s="172">
        <v>0.00079000000000000001</v>
      </c>
      <c r="R149" s="172">
        <f>Q149*H149</f>
        <v>0.01106</v>
      </c>
      <c r="S149" s="172">
        <v>0</v>
      </c>
      <c r="T149" s="173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4" t="s">
        <v>204</v>
      </c>
      <c r="AT149" s="174" t="s">
        <v>201</v>
      </c>
      <c r="AU149" s="174" t="s">
        <v>84</v>
      </c>
      <c r="AY149" s="17" t="s">
        <v>121</v>
      </c>
      <c r="BE149" s="175">
        <f>IF(N149="základní",J149,0)</f>
        <v>0</v>
      </c>
      <c r="BF149" s="175">
        <f>IF(N149="snížená",J149,0)</f>
        <v>0</v>
      </c>
      <c r="BG149" s="175">
        <f>IF(N149="zákl. přenesená",J149,0)</f>
        <v>0</v>
      </c>
      <c r="BH149" s="175">
        <f>IF(N149="sníž. přenesená",J149,0)</f>
        <v>0</v>
      </c>
      <c r="BI149" s="175">
        <f>IF(N149="nulová",J149,0)</f>
        <v>0</v>
      </c>
      <c r="BJ149" s="17" t="s">
        <v>82</v>
      </c>
      <c r="BK149" s="175">
        <f>ROUND(I149*H149,2)</f>
        <v>0</v>
      </c>
      <c r="BL149" s="17" t="s">
        <v>174</v>
      </c>
      <c r="BM149" s="174" t="s">
        <v>285</v>
      </c>
    </row>
    <row r="150" s="2" customFormat="1" ht="33" customHeight="1">
      <c r="A150" s="36"/>
      <c r="B150" s="162"/>
      <c r="C150" s="182" t="s">
        <v>204</v>
      </c>
      <c r="D150" s="182" t="s">
        <v>201</v>
      </c>
      <c r="E150" s="183" t="s">
        <v>286</v>
      </c>
      <c r="F150" s="184" t="s">
        <v>287</v>
      </c>
      <c r="G150" s="185" t="s">
        <v>209</v>
      </c>
      <c r="H150" s="186">
        <v>2</v>
      </c>
      <c r="I150" s="187"/>
      <c r="J150" s="188">
        <f>ROUND(I150*H150,2)</f>
        <v>0</v>
      </c>
      <c r="K150" s="184" t="s">
        <v>3</v>
      </c>
      <c r="L150" s="189"/>
      <c r="M150" s="190" t="s">
        <v>3</v>
      </c>
      <c r="N150" s="191" t="s">
        <v>45</v>
      </c>
      <c r="O150" s="70"/>
      <c r="P150" s="172">
        <f>O150*H150</f>
        <v>0</v>
      </c>
      <c r="Q150" s="172">
        <v>0.00050000000000000001</v>
      </c>
      <c r="R150" s="172">
        <f>Q150*H150</f>
        <v>0.001</v>
      </c>
      <c r="S150" s="172">
        <v>0</v>
      </c>
      <c r="T150" s="173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4" t="s">
        <v>204</v>
      </c>
      <c r="AT150" s="174" t="s">
        <v>201</v>
      </c>
      <c r="AU150" s="174" t="s">
        <v>84</v>
      </c>
      <c r="AY150" s="17" t="s">
        <v>121</v>
      </c>
      <c r="BE150" s="175">
        <f>IF(N150="základní",J150,0)</f>
        <v>0</v>
      </c>
      <c r="BF150" s="175">
        <f>IF(N150="snížená",J150,0)</f>
        <v>0</v>
      </c>
      <c r="BG150" s="175">
        <f>IF(N150="zákl. přenesená",J150,0)</f>
        <v>0</v>
      </c>
      <c r="BH150" s="175">
        <f>IF(N150="sníž. přenesená",J150,0)</f>
        <v>0</v>
      </c>
      <c r="BI150" s="175">
        <f>IF(N150="nulová",J150,0)</f>
        <v>0</v>
      </c>
      <c r="BJ150" s="17" t="s">
        <v>82</v>
      </c>
      <c r="BK150" s="175">
        <f>ROUND(I150*H150,2)</f>
        <v>0</v>
      </c>
      <c r="BL150" s="17" t="s">
        <v>174</v>
      </c>
      <c r="BM150" s="174" t="s">
        <v>288</v>
      </c>
    </row>
    <row r="151" s="2" customFormat="1" ht="24.15" customHeight="1">
      <c r="A151" s="36"/>
      <c r="B151" s="162"/>
      <c r="C151" s="163" t="s">
        <v>289</v>
      </c>
      <c r="D151" s="163" t="s">
        <v>124</v>
      </c>
      <c r="E151" s="164" t="s">
        <v>290</v>
      </c>
      <c r="F151" s="165" t="s">
        <v>291</v>
      </c>
      <c r="G151" s="166" t="s">
        <v>222</v>
      </c>
      <c r="H151" s="167">
        <v>28</v>
      </c>
      <c r="I151" s="168"/>
      <c r="J151" s="169">
        <f>ROUND(I151*H151,2)</f>
        <v>0</v>
      </c>
      <c r="K151" s="165" t="s">
        <v>128</v>
      </c>
      <c r="L151" s="37"/>
      <c r="M151" s="170" t="s">
        <v>3</v>
      </c>
      <c r="N151" s="171" t="s">
        <v>45</v>
      </c>
      <c r="O151" s="70"/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4" t="s">
        <v>174</v>
      </c>
      <c r="AT151" s="174" t="s">
        <v>124</v>
      </c>
      <c r="AU151" s="174" t="s">
        <v>84</v>
      </c>
      <c r="AY151" s="17" t="s">
        <v>121</v>
      </c>
      <c r="BE151" s="175">
        <f>IF(N151="základní",J151,0)</f>
        <v>0</v>
      </c>
      <c r="BF151" s="175">
        <f>IF(N151="snížená",J151,0)</f>
        <v>0</v>
      </c>
      <c r="BG151" s="175">
        <f>IF(N151="zákl. přenesená",J151,0)</f>
        <v>0</v>
      </c>
      <c r="BH151" s="175">
        <f>IF(N151="sníž. přenesená",J151,0)</f>
        <v>0</v>
      </c>
      <c r="BI151" s="175">
        <f>IF(N151="nulová",J151,0)</f>
        <v>0</v>
      </c>
      <c r="BJ151" s="17" t="s">
        <v>82</v>
      </c>
      <c r="BK151" s="175">
        <f>ROUND(I151*H151,2)</f>
        <v>0</v>
      </c>
      <c r="BL151" s="17" t="s">
        <v>174</v>
      </c>
      <c r="BM151" s="174" t="s">
        <v>292</v>
      </c>
    </row>
    <row r="152" s="2" customFormat="1">
      <c r="A152" s="36"/>
      <c r="B152" s="37"/>
      <c r="C152" s="36"/>
      <c r="D152" s="176" t="s">
        <v>131</v>
      </c>
      <c r="E152" s="36"/>
      <c r="F152" s="177" t="s">
        <v>293</v>
      </c>
      <c r="G152" s="36"/>
      <c r="H152" s="36"/>
      <c r="I152" s="178"/>
      <c r="J152" s="36"/>
      <c r="K152" s="36"/>
      <c r="L152" s="37"/>
      <c r="M152" s="179"/>
      <c r="N152" s="180"/>
      <c r="O152" s="70"/>
      <c r="P152" s="70"/>
      <c r="Q152" s="70"/>
      <c r="R152" s="70"/>
      <c r="S152" s="70"/>
      <c r="T152" s="71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7" t="s">
        <v>131</v>
      </c>
      <c r="AU152" s="17" t="s">
        <v>84</v>
      </c>
    </row>
    <row r="153" s="2" customFormat="1" ht="24.15" customHeight="1">
      <c r="A153" s="36"/>
      <c r="B153" s="162"/>
      <c r="C153" s="182" t="s">
        <v>294</v>
      </c>
      <c r="D153" s="182" t="s">
        <v>201</v>
      </c>
      <c r="E153" s="183" t="s">
        <v>295</v>
      </c>
      <c r="F153" s="184" t="s">
        <v>296</v>
      </c>
      <c r="G153" s="185" t="s">
        <v>209</v>
      </c>
      <c r="H153" s="186">
        <v>15</v>
      </c>
      <c r="I153" s="187"/>
      <c r="J153" s="188">
        <f>ROUND(I153*H153,2)</f>
        <v>0</v>
      </c>
      <c r="K153" s="184" t="s">
        <v>3</v>
      </c>
      <c r="L153" s="189"/>
      <c r="M153" s="190" t="s">
        <v>3</v>
      </c>
      <c r="N153" s="191" t="s">
        <v>45</v>
      </c>
      <c r="O153" s="70"/>
      <c r="P153" s="172">
        <f>O153*H153</f>
        <v>0</v>
      </c>
      <c r="Q153" s="172">
        <v>0.0097800000000000005</v>
      </c>
      <c r="R153" s="172">
        <f>Q153*H153</f>
        <v>0.1467</v>
      </c>
      <c r="S153" s="172">
        <v>0</v>
      </c>
      <c r="T153" s="173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4" t="s">
        <v>204</v>
      </c>
      <c r="AT153" s="174" t="s">
        <v>201</v>
      </c>
      <c r="AU153" s="174" t="s">
        <v>84</v>
      </c>
      <c r="AY153" s="17" t="s">
        <v>121</v>
      </c>
      <c r="BE153" s="175">
        <f>IF(N153="základní",J153,0)</f>
        <v>0</v>
      </c>
      <c r="BF153" s="175">
        <f>IF(N153="snížená",J153,0)</f>
        <v>0</v>
      </c>
      <c r="BG153" s="175">
        <f>IF(N153="zákl. přenesená",J153,0)</f>
        <v>0</v>
      </c>
      <c r="BH153" s="175">
        <f>IF(N153="sníž. přenesená",J153,0)</f>
        <v>0</v>
      </c>
      <c r="BI153" s="175">
        <f>IF(N153="nulová",J153,0)</f>
        <v>0</v>
      </c>
      <c r="BJ153" s="17" t="s">
        <v>82</v>
      </c>
      <c r="BK153" s="175">
        <f>ROUND(I153*H153,2)</f>
        <v>0</v>
      </c>
      <c r="BL153" s="17" t="s">
        <v>174</v>
      </c>
      <c r="BM153" s="174" t="s">
        <v>297</v>
      </c>
    </row>
    <row r="154" s="2" customFormat="1" ht="49.05" customHeight="1">
      <c r="A154" s="36"/>
      <c r="B154" s="162"/>
      <c r="C154" s="163" t="s">
        <v>298</v>
      </c>
      <c r="D154" s="163" t="s">
        <v>124</v>
      </c>
      <c r="E154" s="164" t="s">
        <v>299</v>
      </c>
      <c r="F154" s="165" t="s">
        <v>300</v>
      </c>
      <c r="G154" s="166" t="s">
        <v>209</v>
      </c>
      <c r="H154" s="167">
        <v>1</v>
      </c>
      <c r="I154" s="168"/>
      <c r="J154" s="169">
        <f>ROUND(I154*H154,2)</f>
        <v>0</v>
      </c>
      <c r="K154" s="165" t="s">
        <v>128</v>
      </c>
      <c r="L154" s="37"/>
      <c r="M154" s="170" t="s">
        <v>3</v>
      </c>
      <c r="N154" s="171" t="s">
        <v>45</v>
      </c>
      <c r="O154" s="70"/>
      <c r="P154" s="172">
        <f>O154*H154</f>
        <v>0</v>
      </c>
      <c r="Q154" s="172">
        <v>0.00044999999999999999</v>
      </c>
      <c r="R154" s="172">
        <f>Q154*H154</f>
        <v>0.00044999999999999999</v>
      </c>
      <c r="S154" s="172">
        <v>0</v>
      </c>
      <c r="T154" s="173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4" t="s">
        <v>174</v>
      </c>
      <c r="AT154" s="174" t="s">
        <v>124</v>
      </c>
      <c r="AU154" s="174" t="s">
        <v>84</v>
      </c>
      <c r="AY154" s="17" t="s">
        <v>121</v>
      </c>
      <c r="BE154" s="175">
        <f>IF(N154="základní",J154,0)</f>
        <v>0</v>
      </c>
      <c r="BF154" s="175">
        <f>IF(N154="snížená",J154,0)</f>
        <v>0</v>
      </c>
      <c r="BG154" s="175">
        <f>IF(N154="zákl. přenesená",J154,0)</f>
        <v>0</v>
      </c>
      <c r="BH154" s="175">
        <f>IF(N154="sníž. přenesená",J154,0)</f>
        <v>0</v>
      </c>
      <c r="BI154" s="175">
        <f>IF(N154="nulová",J154,0)</f>
        <v>0</v>
      </c>
      <c r="BJ154" s="17" t="s">
        <v>82</v>
      </c>
      <c r="BK154" s="175">
        <f>ROUND(I154*H154,2)</f>
        <v>0</v>
      </c>
      <c r="BL154" s="17" t="s">
        <v>174</v>
      </c>
      <c r="BM154" s="174" t="s">
        <v>301</v>
      </c>
    </row>
    <row r="155" s="2" customFormat="1">
      <c r="A155" s="36"/>
      <c r="B155" s="37"/>
      <c r="C155" s="36"/>
      <c r="D155" s="176" t="s">
        <v>131</v>
      </c>
      <c r="E155" s="36"/>
      <c r="F155" s="177" t="s">
        <v>302</v>
      </c>
      <c r="G155" s="36"/>
      <c r="H155" s="36"/>
      <c r="I155" s="178"/>
      <c r="J155" s="36"/>
      <c r="K155" s="36"/>
      <c r="L155" s="37"/>
      <c r="M155" s="179"/>
      <c r="N155" s="180"/>
      <c r="O155" s="70"/>
      <c r="P155" s="70"/>
      <c r="Q155" s="70"/>
      <c r="R155" s="70"/>
      <c r="S155" s="70"/>
      <c r="T155" s="71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7" t="s">
        <v>131</v>
      </c>
      <c r="AU155" s="17" t="s">
        <v>84</v>
      </c>
    </row>
    <row r="156" s="2" customFormat="1" ht="49.05" customHeight="1">
      <c r="A156" s="36"/>
      <c r="B156" s="162"/>
      <c r="C156" s="163" t="s">
        <v>303</v>
      </c>
      <c r="D156" s="163" t="s">
        <v>124</v>
      </c>
      <c r="E156" s="164" t="s">
        <v>304</v>
      </c>
      <c r="F156" s="165" t="s">
        <v>305</v>
      </c>
      <c r="G156" s="166" t="s">
        <v>209</v>
      </c>
      <c r="H156" s="167">
        <v>6</v>
      </c>
      <c r="I156" s="168"/>
      <c r="J156" s="169">
        <f>ROUND(I156*H156,2)</f>
        <v>0</v>
      </c>
      <c r="K156" s="165" t="s">
        <v>128</v>
      </c>
      <c r="L156" s="37"/>
      <c r="M156" s="170" t="s">
        <v>3</v>
      </c>
      <c r="N156" s="171" t="s">
        <v>45</v>
      </c>
      <c r="O156" s="70"/>
      <c r="P156" s="172">
        <f>O156*H156</f>
        <v>0</v>
      </c>
      <c r="Q156" s="172">
        <v>0.0014</v>
      </c>
      <c r="R156" s="172">
        <f>Q156*H156</f>
        <v>0.0083999999999999995</v>
      </c>
      <c r="S156" s="172">
        <v>0</v>
      </c>
      <c r="T156" s="173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4" t="s">
        <v>174</v>
      </c>
      <c r="AT156" s="174" t="s">
        <v>124</v>
      </c>
      <c r="AU156" s="174" t="s">
        <v>84</v>
      </c>
      <c r="AY156" s="17" t="s">
        <v>121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7" t="s">
        <v>82</v>
      </c>
      <c r="BK156" s="175">
        <f>ROUND(I156*H156,2)</f>
        <v>0</v>
      </c>
      <c r="BL156" s="17" t="s">
        <v>174</v>
      </c>
      <c r="BM156" s="174" t="s">
        <v>306</v>
      </c>
    </row>
    <row r="157" s="2" customFormat="1">
      <c r="A157" s="36"/>
      <c r="B157" s="37"/>
      <c r="C157" s="36"/>
      <c r="D157" s="176" t="s">
        <v>131</v>
      </c>
      <c r="E157" s="36"/>
      <c r="F157" s="177" t="s">
        <v>307</v>
      </c>
      <c r="G157" s="36"/>
      <c r="H157" s="36"/>
      <c r="I157" s="178"/>
      <c r="J157" s="36"/>
      <c r="K157" s="36"/>
      <c r="L157" s="37"/>
      <c r="M157" s="179"/>
      <c r="N157" s="180"/>
      <c r="O157" s="70"/>
      <c r="P157" s="70"/>
      <c r="Q157" s="70"/>
      <c r="R157" s="70"/>
      <c r="S157" s="70"/>
      <c r="T157" s="71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7" t="s">
        <v>131</v>
      </c>
      <c r="AU157" s="17" t="s">
        <v>84</v>
      </c>
    </row>
    <row r="158" s="2" customFormat="1" ht="24.15" customHeight="1">
      <c r="A158" s="36"/>
      <c r="B158" s="162"/>
      <c r="C158" s="163" t="s">
        <v>308</v>
      </c>
      <c r="D158" s="163" t="s">
        <v>124</v>
      </c>
      <c r="E158" s="164" t="s">
        <v>309</v>
      </c>
      <c r="F158" s="165" t="s">
        <v>310</v>
      </c>
      <c r="G158" s="166" t="s">
        <v>222</v>
      </c>
      <c r="H158" s="167">
        <v>76.829999999999998</v>
      </c>
      <c r="I158" s="168"/>
      <c r="J158" s="169">
        <f>ROUND(I158*H158,2)</f>
        <v>0</v>
      </c>
      <c r="K158" s="165" t="s">
        <v>128</v>
      </c>
      <c r="L158" s="37"/>
      <c r="M158" s="170" t="s">
        <v>3</v>
      </c>
      <c r="N158" s="171" t="s">
        <v>45</v>
      </c>
      <c r="O158" s="70"/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4" t="s">
        <v>174</v>
      </c>
      <c r="AT158" s="174" t="s">
        <v>124</v>
      </c>
      <c r="AU158" s="174" t="s">
        <v>84</v>
      </c>
      <c r="AY158" s="17" t="s">
        <v>121</v>
      </c>
      <c r="BE158" s="175">
        <f>IF(N158="základní",J158,0)</f>
        <v>0</v>
      </c>
      <c r="BF158" s="175">
        <f>IF(N158="snížená",J158,0)</f>
        <v>0</v>
      </c>
      <c r="BG158" s="175">
        <f>IF(N158="zákl. přenesená",J158,0)</f>
        <v>0</v>
      </c>
      <c r="BH158" s="175">
        <f>IF(N158="sníž. přenesená",J158,0)</f>
        <v>0</v>
      </c>
      <c r="BI158" s="175">
        <f>IF(N158="nulová",J158,0)</f>
        <v>0</v>
      </c>
      <c r="BJ158" s="17" t="s">
        <v>82</v>
      </c>
      <c r="BK158" s="175">
        <f>ROUND(I158*H158,2)</f>
        <v>0</v>
      </c>
      <c r="BL158" s="17" t="s">
        <v>174</v>
      </c>
      <c r="BM158" s="174" t="s">
        <v>311</v>
      </c>
    </row>
    <row r="159" s="2" customFormat="1">
      <c r="A159" s="36"/>
      <c r="B159" s="37"/>
      <c r="C159" s="36"/>
      <c r="D159" s="176" t="s">
        <v>131</v>
      </c>
      <c r="E159" s="36"/>
      <c r="F159" s="177" t="s">
        <v>312</v>
      </c>
      <c r="G159" s="36"/>
      <c r="H159" s="36"/>
      <c r="I159" s="178"/>
      <c r="J159" s="36"/>
      <c r="K159" s="36"/>
      <c r="L159" s="37"/>
      <c r="M159" s="179"/>
      <c r="N159" s="180"/>
      <c r="O159" s="70"/>
      <c r="P159" s="70"/>
      <c r="Q159" s="70"/>
      <c r="R159" s="70"/>
      <c r="S159" s="70"/>
      <c r="T159" s="71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7" t="s">
        <v>131</v>
      </c>
      <c r="AU159" s="17" t="s">
        <v>84</v>
      </c>
    </row>
    <row r="160" s="2" customFormat="1" ht="16.5" customHeight="1">
      <c r="A160" s="36"/>
      <c r="B160" s="162"/>
      <c r="C160" s="182" t="s">
        <v>313</v>
      </c>
      <c r="D160" s="182" t="s">
        <v>201</v>
      </c>
      <c r="E160" s="183" t="s">
        <v>314</v>
      </c>
      <c r="F160" s="184" t="s">
        <v>315</v>
      </c>
      <c r="G160" s="185" t="s">
        <v>222</v>
      </c>
      <c r="H160" s="186">
        <v>26.890999999999998</v>
      </c>
      <c r="I160" s="187"/>
      <c r="J160" s="188">
        <f>ROUND(I160*H160,2)</f>
        <v>0</v>
      </c>
      <c r="K160" s="184" t="s">
        <v>128</v>
      </c>
      <c r="L160" s="189"/>
      <c r="M160" s="190" t="s">
        <v>3</v>
      </c>
      <c r="N160" s="191" t="s">
        <v>45</v>
      </c>
      <c r="O160" s="70"/>
      <c r="P160" s="172">
        <f>O160*H160</f>
        <v>0</v>
      </c>
      <c r="Q160" s="172">
        <v>0.00050000000000000001</v>
      </c>
      <c r="R160" s="172">
        <f>Q160*H160</f>
        <v>0.013445499999999999</v>
      </c>
      <c r="S160" s="172">
        <v>0</v>
      </c>
      <c r="T160" s="173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4" t="s">
        <v>204</v>
      </c>
      <c r="AT160" s="174" t="s">
        <v>201</v>
      </c>
      <c r="AU160" s="174" t="s">
        <v>84</v>
      </c>
      <c r="AY160" s="17" t="s">
        <v>121</v>
      </c>
      <c r="BE160" s="175">
        <f>IF(N160="základní",J160,0)</f>
        <v>0</v>
      </c>
      <c r="BF160" s="175">
        <f>IF(N160="snížená",J160,0)</f>
        <v>0</v>
      </c>
      <c r="BG160" s="175">
        <f>IF(N160="zákl. přenesená",J160,0)</f>
        <v>0</v>
      </c>
      <c r="BH160" s="175">
        <f>IF(N160="sníž. přenesená",J160,0)</f>
        <v>0</v>
      </c>
      <c r="BI160" s="175">
        <f>IF(N160="nulová",J160,0)</f>
        <v>0</v>
      </c>
      <c r="BJ160" s="17" t="s">
        <v>82</v>
      </c>
      <c r="BK160" s="175">
        <f>ROUND(I160*H160,2)</f>
        <v>0</v>
      </c>
      <c r="BL160" s="17" t="s">
        <v>174</v>
      </c>
      <c r="BM160" s="174" t="s">
        <v>316</v>
      </c>
    </row>
    <row r="161" s="2" customFormat="1" ht="21.75" customHeight="1">
      <c r="A161" s="36"/>
      <c r="B161" s="162"/>
      <c r="C161" s="182" t="s">
        <v>317</v>
      </c>
      <c r="D161" s="182" t="s">
        <v>201</v>
      </c>
      <c r="E161" s="183" t="s">
        <v>318</v>
      </c>
      <c r="F161" s="184" t="s">
        <v>319</v>
      </c>
      <c r="G161" s="185" t="s">
        <v>222</v>
      </c>
      <c r="H161" s="186">
        <v>51.219999999999999</v>
      </c>
      <c r="I161" s="187"/>
      <c r="J161" s="188">
        <f>ROUND(I161*H161,2)</f>
        <v>0</v>
      </c>
      <c r="K161" s="184" t="s">
        <v>128</v>
      </c>
      <c r="L161" s="189"/>
      <c r="M161" s="190" t="s">
        <v>3</v>
      </c>
      <c r="N161" s="191" t="s">
        <v>45</v>
      </c>
      <c r="O161" s="70"/>
      <c r="P161" s="172">
        <f>O161*H161</f>
        <v>0</v>
      </c>
      <c r="Q161" s="172">
        <v>0.00010000000000000001</v>
      </c>
      <c r="R161" s="172">
        <f>Q161*H161</f>
        <v>0.0051219999999999998</v>
      </c>
      <c r="S161" s="172">
        <v>0</v>
      </c>
      <c r="T161" s="173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4" t="s">
        <v>204</v>
      </c>
      <c r="AT161" s="174" t="s">
        <v>201</v>
      </c>
      <c r="AU161" s="174" t="s">
        <v>84</v>
      </c>
      <c r="AY161" s="17" t="s">
        <v>121</v>
      </c>
      <c r="BE161" s="175">
        <f>IF(N161="základní",J161,0)</f>
        <v>0</v>
      </c>
      <c r="BF161" s="175">
        <f>IF(N161="snížená",J161,0)</f>
        <v>0</v>
      </c>
      <c r="BG161" s="175">
        <f>IF(N161="zákl. přenesená",J161,0)</f>
        <v>0</v>
      </c>
      <c r="BH161" s="175">
        <f>IF(N161="sníž. přenesená",J161,0)</f>
        <v>0</v>
      </c>
      <c r="BI161" s="175">
        <f>IF(N161="nulová",J161,0)</f>
        <v>0</v>
      </c>
      <c r="BJ161" s="17" t="s">
        <v>82</v>
      </c>
      <c r="BK161" s="175">
        <f>ROUND(I161*H161,2)</f>
        <v>0</v>
      </c>
      <c r="BL161" s="17" t="s">
        <v>174</v>
      </c>
      <c r="BM161" s="174" t="s">
        <v>320</v>
      </c>
    </row>
    <row r="162" s="2" customFormat="1" ht="33" customHeight="1">
      <c r="A162" s="36"/>
      <c r="B162" s="162"/>
      <c r="C162" s="163" t="s">
        <v>321</v>
      </c>
      <c r="D162" s="163" t="s">
        <v>124</v>
      </c>
      <c r="E162" s="164" t="s">
        <v>322</v>
      </c>
      <c r="F162" s="165" t="s">
        <v>323</v>
      </c>
      <c r="G162" s="166" t="s">
        <v>222</v>
      </c>
      <c r="H162" s="167">
        <v>51.219999999999999</v>
      </c>
      <c r="I162" s="168"/>
      <c r="J162" s="169">
        <f>ROUND(I162*H162,2)</f>
        <v>0</v>
      </c>
      <c r="K162" s="165" t="s">
        <v>3</v>
      </c>
      <c r="L162" s="37"/>
      <c r="M162" s="170" t="s">
        <v>3</v>
      </c>
      <c r="N162" s="171" t="s">
        <v>45</v>
      </c>
      <c r="O162" s="70"/>
      <c r="P162" s="172">
        <f>O162*H162</f>
        <v>0</v>
      </c>
      <c r="Q162" s="172">
        <v>0.00020000000000000001</v>
      </c>
      <c r="R162" s="172">
        <f>Q162*H162</f>
        <v>0.010244</v>
      </c>
      <c r="S162" s="172">
        <v>0</v>
      </c>
      <c r="T162" s="173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4" t="s">
        <v>174</v>
      </c>
      <c r="AT162" s="174" t="s">
        <v>124</v>
      </c>
      <c r="AU162" s="174" t="s">
        <v>84</v>
      </c>
      <c r="AY162" s="17" t="s">
        <v>121</v>
      </c>
      <c r="BE162" s="175">
        <f>IF(N162="základní",J162,0)</f>
        <v>0</v>
      </c>
      <c r="BF162" s="175">
        <f>IF(N162="snížená",J162,0)</f>
        <v>0</v>
      </c>
      <c r="BG162" s="175">
        <f>IF(N162="zákl. přenesená",J162,0)</f>
        <v>0</v>
      </c>
      <c r="BH162" s="175">
        <f>IF(N162="sníž. přenesená",J162,0)</f>
        <v>0</v>
      </c>
      <c r="BI162" s="175">
        <f>IF(N162="nulová",J162,0)</f>
        <v>0</v>
      </c>
      <c r="BJ162" s="17" t="s">
        <v>82</v>
      </c>
      <c r="BK162" s="175">
        <f>ROUND(I162*H162,2)</f>
        <v>0</v>
      </c>
      <c r="BL162" s="17" t="s">
        <v>174</v>
      </c>
      <c r="BM162" s="174" t="s">
        <v>324</v>
      </c>
    </row>
    <row r="163" s="2" customFormat="1" ht="24.15" customHeight="1">
      <c r="A163" s="36"/>
      <c r="B163" s="162"/>
      <c r="C163" s="163" t="s">
        <v>325</v>
      </c>
      <c r="D163" s="163" t="s">
        <v>124</v>
      </c>
      <c r="E163" s="164" t="s">
        <v>326</v>
      </c>
      <c r="F163" s="165" t="s">
        <v>327</v>
      </c>
      <c r="G163" s="166" t="s">
        <v>222</v>
      </c>
      <c r="H163" s="167">
        <v>102.44</v>
      </c>
      <c r="I163" s="168"/>
      <c r="J163" s="169">
        <f>ROUND(I163*H163,2)</f>
        <v>0</v>
      </c>
      <c r="K163" s="165" t="s">
        <v>128</v>
      </c>
      <c r="L163" s="37"/>
      <c r="M163" s="170" t="s">
        <v>3</v>
      </c>
      <c r="N163" s="171" t="s">
        <v>45</v>
      </c>
      <c r="O163" s="70"/>
      <c r="P163" s="172">
        <f>O163*H163</f>
        <v>0</v>
      </c>
      <c r="Q163" s="172">
        <v>0</v>
      </c>
      <c r="R163" s="172">
        <f>Q163*H163</f>
        <v>0</v>
      </c>
      <c r="S163" s="172">
        <v>0</v>
      </c>
      <c r="T163" s="173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4" t="s">
        <v>174</v>
      </c>
      <c r="AT163" s="174" t="s">
        <v>124</v>
      </c>
      <c r="AU163" s="174" t="s">
        <v>84</v>
      </c>
      <c r="AY163" s="17" t="s">
        <v>121</v>
      </c>
      <c r="BE163" s="175">
        <f>IF(N163="základní",J163,0)</f>
        <v>0</v>
      </c>
      <c r="BF163" s="175">
        <f>IF(N163="snížená",J163,0)</f>
        <v>0</v>
      </c>
      <c r="BG163" s="175">
        <f>IF(N163="zákl. přenesená",J163,0)</f>
        <v>0</v>
      </c>
      <c r="BH163" s="175">
        <f>IF(N163="sníž. přenesená",J163,0)</f>
        <v>0</v>
      </c>
      <c r="BI163" s="175">
        <f>IF(N163="nulová",J163,0)</f>
        <v>0</v>
      </c>
      <c r="BJ163" s="17" t="s">
        <v>82</v>
      </c>
      <c r="BK163" s="175">
        <f>ROUND(I163*H163,2)</f>
        <v>0</v>
      </c>
      <c r="BL163" s="17" t="s">
        <v>174</v>
      </c>
      <c r="BM163" s="174" t="s">
        <v>328</v>
      </c>
    </row>
    <row r="164" s="2" customFormat="1">
      <c r="A164" s="36"/>
      <c r="B164" s="37"/>
      <c r="C164" s="36"/>
      <c r="D164" s="176" t="s">
        <v>131</v>
      </c>
      <c r="E164" s="36"/>
      <c r="F164" s="177" t="s">
        <v>329</v>
      </c>
      <c r="G164" s="36"/>
      <c r="H164" s="36"/>
      <c r="I164" s="178"/>
      <c r="J164" s="36"/>
      <c r="K164" s="36"/>
      <c r="L164" s="37"/>
      <c r="M164" s="179"/>
      <c r="N164" s="180"/>
      <c r="O164" s="70"/>
      <c r="P164" s="70"/>
      <c r="Q164" s="70"/>
      <c r="R164" s="70"/>
      <c r="S164" s="70"/>
      <c r="T164" s="71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7" t="s">
        <v>131</v>
      </c>
      <c r="AU164" s="17" t="s">
        <v>84</v>
      </c>
    </row>
    <row r="165" s="2" customFormat="1" ht="24.15" customHeight="1">
      <c r="A165" s="36"/>
      <c r="B165" s="162"/>
      <c r="C165" s="182" t="s">
        <v>330</v>
      </c>
      <c r="D165" s="182" t="s">
        <v>201</v>
      </c>
      <c r="E165" s="183" t="s">
        <v>331</v>
      </c>
      <c r="F165" s="184" t="s">
        <v>332</v>
      </c>
      <c r="G165" s="185" t="s">
        <v>209</v>
      </c>
      <c r="H165" s="186">
        <v>27</v>
      </c>
      <c r="I165" s="187"/>
      <c r="J165" s="188">
        <f>ROUND(I165*H165,2)</f>
        <v>0</v>
      </c>
      <c r="K165" s="184" t="s">
        <v>3</v>
      </c>
      <c r="L165" s="189"/>
      <c r="M165" s="190" t="s">
        <v>3</v>
      </c>
      <c r="N165" s="191" t="s">
        <v>45</v>
      </c>
      <c r="O165" s="70"/>
      <c r="P165" s="172">
        <f>O165*H165</f>
        <v>0</v>
      </c>
      <c r="Q165" s="172">
        <v>0.00075000000000000002</v>
      </c>
      <c r="R165" s="172">
        <f>Q165*H165</f>
        <v>0.020250000000000001</v>
      </c>
      <c r="S165" s="172">
        <v>0</v>
      </c>
      <c r="T165" s="173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4" t="s">
        <v>204</v>
      </c>
      <c r="AT165" s="174" t="s">
        <v>201</v>
      </c>
      <c r="AU165" s="174" t="s">
        <v>84</v>
      </c>
      <c r="AY165" s="17" t="s">
        <v>121</v>
      </c>
      <c r="BE165" s="175">
        <f>IF(N165="základní",J165,0)</f>
        <v>0</v>
      </c>
      <c r="BF165" s="175">
        <f>IF(N165="snížená",J165,0)</f>
        <v>0</v>
      </c>
      <c r="BG165" s="175">
        <f>IF(N165="zákl. přenesená",J165,0)</f>
        <v>0</v>
      </c>
      <c r="BH165" s="175">
        <f>IF(N165="sníž. přenesená",J165,0)</f>
        <v>0</v>
      </c>
      <c r="BI165" s="175">
        <f>IF(N165="nulová",J165,0)</f>
        <v>0</v>
      </c>
      <c r="BJ165" s="17" t="s">
        <v>82</v>
      </c>
      <c r="BK165" s="175">
        <f>ROUND(I165*H165,2)</f>
        <v>0</v>
      </c>
      <c r="BL165" s="17" t="s">
        <v>174</v>
      </c>
      <c r="BM165" s="174" t="s">
        <v>333</v>
      </c>
    </row>
    <row r="166" s="2" customFormat="1" ht="37.8" customHeight="1">
      <c r="A166" s="36"/>
      <c r="B166" s="162"/>
      <c r="C166" s="163" t="s">
        <v>334</v>
      </c>
      <c r="D166" s="163" t="s">
        <v>124</v>
      </c>
      <c r="E166" s="164" t="s">
        <v>335</v>
      </c>
      <c r="F166" s="165" t="s">
        <v>336</v>
      </c>
      <c r="G166" s="166" t="s">
        <v>209</v>
      </c>
      <c r="H166" s="167">
        <v>2</v>
      </c>
      <c r="I166" s="168"/>
      <c r="J166" s="169">
        <f>ROUND(I166*H166,2)</f>
        <v>0</v>
      </c>
      <c r="K166" s="165" t="s">
        <v>128</v>
      </c>
      <c r="L166" s="37"/>
      <c r="M166" s="170" t="s">
        <v>3</v>
      </c>
      <c r="N166" s="171" t="s">
        <v>45</v>
      </c>
      <c r="O166" s="70"/>
      <c r="P166" s="172">
        <f>O166*H166</f>
        <v>0</v>
      </c>
      <c r="Q166" s="172">
        <v>0.0087100000000000007</v>
      </c>
      <c r="R166" s="172">
        <f>Q166*H166</f>
        <v>0.017420000000000001</v>
      </c>
      <c r="S166" s="172">
        <v>0</v>
      </c>
      <c r="T166" s="173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4" t="s">
        <v>174</v>
      </c>
      <c r="AT166" s="174" t="s">
        <v>124</v>
      </c>
      <c r="AU166" s="174" t="s">
        <v>84</v>
      </c>
      <c r="AY166" s="17" t="s">
        <v>121</v>
      </c>
      <c r="BE166" s="175">
        <f>IF(N166="základní",J166,0)</f>
        <v>0</v>
      </c>
      <c r="BF166" s="175">
        <f>IF(N166="snížená",J166,0)</f>
        <v>0</v>
      </c>
      <c r="BG166" s="175">
        <f>IF(N166="zákl. přenesená",J166,0)</f>
        <v>0</v>
      </c>
      <c r="BH166" s="175">
        <f>IF(N166="sníž. přenesená",J166,0)</f>
        <v>0</v>
      </c>
      <c r="BI166" s="175">
        <f>IF(N166="nulová",J166,0)</f>
        <v>0</v>
      </c>
      <c r="BJ166" s="17" t="s">
        <v>82</v>
      </c>
      <c r="BK166" s="175">
        <f>ROUND(I166*H166,2)</f>
        <v>0</v>
      </c>
      <c r="BL166" s="17" t="s">
        <v>174</v>
      </c>
      <c r="BM166" s="174" t="s">
        <v>337</v>
      </c>
    </row>
    <row r="167" s="2" customFormat="1">
      <c r="A167" s="36"/>
      <c r="B167" s="37"/>
      <c r="C167" s="36"/>
      <c r="D167" s="176" t="s">
        <v>131</v>
      </c>
      <c r="E167" s="36"/>
      <c r="F167" s="177" t="s">
        <v>338</v>
      </c>
      <c r="G167" s="36"/>
      <c r="H167" s="36"/>
      <c r="I167" s="178"/>
      <c r="J167" s="36"/>
      <c r="K167" s="36"/>
      <c r="L167" s="37"/>
      <c r="M167" s="179"/>
      <c r="N167" s="180"/>
      <c r="O167" s="70"/>
      <c r="P167" s="70"/>
      <c r="Q167" s="70"/>
      <c r="R167" s="70"/>
      <c r="S167" s="70"/>
      <c r="T167" s="71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7" t="s">
        <v>131</v>
      </c>
      <c r="AU167" s="17" t="s">
        <v>84</v>
      </c>
    </row>
    <row r="168" s="2" customFormat="1" ht="24.15" customHeight="1">
      <c r="A168" s="36"/>
      <c r="B168" s="162"/>
      <c r="C168" s="163" t="s">
        <v>339</v>
      </c>
      <c r="D168" s="163" t="s">
        <v>124</v>
      </c>
      <c r="E168" s="164" t="s">
        <v>340</v>
      </c>
      <c r="F168" s="165" t="s">
        <v>341</v>
      </c>
      <c r="G168" s="166" t="s">
        <v>222</v>
      </c>
      <c r="H168" s="167">
        <v>51.219999999999999</v>
      </c>
      <c r="I168" s="168"/>
      <c r="J168" s="169">
        <f>ROUND(I168*H168,2)</f>
        <v>0</v>
      </c>
      <c r="K168" s="165" t="s">
        <v>128</v>
      </c>
      <c r="L168" s="37"/>
      <c r="M168" s="170" t="s">
        <v>3</v>
      </c>
      <c r="N168" s="171" t="s">
        <v>45</v>
      </c>
      <c r="O168" s="70"/>
      <c r="P168" s="172">
        <f>O168*H168</f>
        <v>0</v>
      </c>
      <c r="Q168" s="172">
        <v>0.00172</v>
      </c>
      <c r="R168" s="172">
        <f>Q168*H168</f>
        <v>0.088098399999999993</v>
      </c>
      <c r="S168" s="172">
        <v>0</v>
      </c>
      <c r="T168" s="173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4" t="s">
        <v>174</v>
      </c>
      <c r="AT168" s="174" t="s">
        <v>124</v>
      </c>
      <c r="AU168" s="174" t="s">
        <v>84</v>
      </c>
      <c r="AY168" s="17" t="s">
        <v>121</v>
      </c>
      <c r="BE168" s="175">
        <f>IF(N168="základní",J168,0)</f>
        <v>0</v>
      </c>
      <c r="BF168" s="175">
        <f>IF(N168="snížená",J168,0)</f>
        <v>0</v>
      </c>
      <c r="BG168" s="175">
        <f>IF(N168="zákl. přenesená",J168,0)</f>
        <v>0</v>
      </c>
      <c r="BH168" s="175">
        <f>IF(N168="sníž. přenesená",J168,0)</f>
        <v>0</v>
      </c>
      <c r="BI168" s="175">
        <f>IF(N168="nulová",J168,0)</f>
        <v>0</v>
      </c>
      <c r="BJ168" s="17" t="s">
        <v>82</v>
      </c>
      <c r="BK168" s="175">
        <f>ROUND(I168*H168,2)</f>
        <v>0</v>
      </c>
      <c r="BL168" s="17" t="s">
        <v>174</v>
      </c>
      <c r="BM168" s="174" t="s">
        <v>342</v>
      </c>
    </row>
    <row r="169" s="2" customFormat="1">
      <c r="A169" s="36"/>
      <c r="B169" s="37"/>
      <c r="C169" s="36"/>
      <c r="D169" s="176" t="s">
        <v>131</v>
      </c>
      <c r="E169" s="36"/>
      <c r="F169" s="177" t="s">
        <v>343</v>
      </c>
      <c r="G169" s="36"/>
      <c r="H169" s="36"/>
      <c r="I169" s="178"/>
      <c r="J169" s="36"/>
      <c r="K169" s="36"/>
      <c r="L169" s="37"/>
      <c r="M169" s="179"/>
      <c r="N169" s="180"/>
      <c r="O169" s="70"/>
      <c r="P169" s="70"/>
      <c r="Q169" s="70"/>
      <c r="R169" s="70"/>
      <c r="S169" s="70"/>
      <c r="T169" s="71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7" t="s">
        <v>131</v>
      </c>
      <c r="AU169" s="17" t="s">
        <v>84</v>
      </c>
    </row>
    <row r="170" s="2" customFormat="1" ht="49.05" customHeight="1">
      <c r="A170" s="36"/>
      <c r="B170" s="162"/>
      <c r="C170" s="163" t="s">
        <v>344</v>
      </c>
      <c r="D170" s="163" t="s">
        <v>124</v>
      </c>
      <c r="E170" s="164" t="s">
        <v>345</v>
      </c>
      <c r="F170" s="165" t="s">
        <v>300</v>
      </c>
      <c r="G170" s="166" t="s">
        <v>209</v>
      </c>
      <c r="H170" s="167">
        <v>1</v>
      </c>
      <c r="I170" s="168"/>
      <c r="J170" s="169">
        <f>ROUND(I170*H170,2)</f>
        <v>0</v>
      </c>
      <c r="K170" s="165" t="s">
        <v>3</v>
      </c>
      <c r="L170" s="37"/>
      <c r="M170" s="170" t="s">
        <v>3</v>
      </c>
      <c r="N170" s="171" t="s">
        <v>45</v>
      </c>
      <c r="O170" s="70"/>
      <c r="P170" s="172">
        <f>O170*H170</f>
        <v>0</v>
      </c>
      <c r="Q170" s="172">
        <v>0.00044999999999999999</v>
      </c>
      <c r="R170" s="172">
        <f>Q170*H170</f>
        <v>0.00044999999999999999</v>
      </c>
      <c r="S170" s="172">
        <v>0</v>
      </c>
      <c r="T170" s="173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4" t="s">
        <v>174</v>
      </c>
      <c r="AT170" s="174" t="s">
        <v>124</v>
      </c>
      <c r="AU170" s="174" t="s">
        <v>84</v>
      </c>
      <c r="AY170" s="17" t="s">
        <v>121</v>
      </c>
      <c r="BE170" s="175">
        <f>IF(N170="základní",J170,0)</f>
        <v>0</v>
      </c>
      <c r="BF170" s="175">
        <f>IF(N170="snížená",J170,0)</f>
        <v>0</v>
      </c>
      <c r="BG170" s="175">
        <f>IF(N170="zákl. přenesená",J170,0)</f>
        <v>0</v>
      </c>
      <c r="BH170" s="175">
        <f>IF(N170="sníž. přenesená",J170,0)</f>
        <v>0</v>
      </c>
      <c r="BI170" s="175">
        <f>IF(N170="nulová",J170,0)</f>
        <v>0</v>
      </c>
      <c r="BJ170" s="17" t="s">
        <v>82</v>
      </c>
      <c r="BK170" s="175">
        <f>ROUND(I170*H170,2)</f>
        <v>0</v>
      </c>
      <c r="BL170" s="17" t="s">
        <v>174</v>
      </c>
      <c r="BM170" s="174" t="s">
        <v>346</v>
      </c>
    </row>
    <row r="171" s="2" customFormat="1" ht="16.5" customHeight="1">
      <c r="A171" s="36"/>
      <c r="B171" s="162"/>
      <c r="C171" s="163" t="s">
        <v>347</v>
      </c>
      <c r="D171" s="163" t="s">
        <v>124</v>
      </c>
      <c r="E171" s="164" t="s">
        <v>348</v>
      </c>
      <c r="F171" s="165" t="s">
        <v>349</v>
      </c>
      <c r="G171" s="166" t="s">
        <v>222</v>
      </c>
      <c r="H171" s="167">
        <v>51.219999999999999</v>
      </c>
      <c r="I171" s="168"/>
      <c r="J171" s="169">
        <f>ROUND(I171*H171,2)</f>
        <v>0</v>
      </c>
      <c r="K171" s="165" t="s">
        <v>128</v>
      </c>
      <c r="L171" s="37"/>
      <c r="M171" s="170" t="s">
        <v>3</v>
      </c>
      <c r="N171" s="171" t="s">
        <v>45</v>
      </c>
      <c r="O171" s="70"/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4" t="s">
        <v>174</v>
      </c>
      <c r="AT171" s="174" t="s">
        <v>124</v>
      </c>
      <c r="AU171" s="174" t="s">
        <v>84</v>
      </c>
      <c r="AY171" s="17" t="s">
        <v>121</v>
      </c>
      <c r="BE171" s="175">
        <f>IF(N171="základní",J171,0)</f>
        <v>0</v>
      </c>
      <c r="BF171" s="175">
        <f>IF(N171="snížená",J171,0)</f>
        <v>0</v>
      </c>
      <c r="BG171" s="175">
        <f>IF(N171="zákl. přenesená",J171,0)</f>
        <v>0</v>
      </c>
      <c r="BH171" s="175">
        <f>IF(N171="sníž. přenesená",J171,0)</f>
        <v>0</v>
      </c>
      <c r="BI171" s="175">
        <f>IF(N171="nulová",J171,0)</f>
        <v>0</v>
      </c>
      <c r="BJ171" s="17" t="s">
        <v>82</v>
      </c>
      <c r="BK171" s="175">
        <f>ROUND(I171*H171,2)</f>
        <v>0</v>
      </c>
      <c r="BL171" s="17" t="s">
        <v>174</v>
      </c>
      <c r="BM171" s="174" t="s">
        <v>350</v>
      </c>
    </row>
    <row r="172" s="2" customFormat="1">
      <c r="A172" s="36"/>
      <c r="B172" s="37"/>
      <c r="C172" s="36"/>
      <c r="D172" s="176" t="s">
        <v>131</v>
      </c>
      <c r="E172" s="36"/>
      <c r="F172" s="177" t="s">
        <v>351</v>
      </c>
      <c r="G172" s="36"/>
      <c r="H172" s="36"/>
      <c r="I172" s="178"/>
      <c r="J172" s="36"/>
      <c r="K172" s="36"/>
      <c r="L172" s="37"/>
      <c r="M172" s="179"/>
      <c r="N172" s="180"/>
      <c r="O172" s="70"/>
      <c r="P172" s="70"/>
      <c r="Q172" s="70"/>
      <c r="R172" s="70"/>
      <c r="S172" s="70"/>
      <c r="T172" s="71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7" t="s">
        <v>131</v>
      </c>
      <c r="AU172" s="17" t="s">
        <v>84</v>
      </c>
    </row>
    <row r="173" s="2" customFormat="1" ht="16.5" customHeight="1">
      <c r="A173" s="36"/>
      <c r="B173" s="162"/>
      <c r="C173" s="182" t="s">
        <v>352</v>
      </c>
      <c r="D173" s="182" t="s">
        <v>201</v>
      </c>
      <c r="E173" s="183" t="s">
        <v>353</v>
      </c>
      <c r="F173" s="184" t="s">
        <v>354</v>
      </c>
      <c r="G173" s="185" t="s">
        <v>209</v>
      </c>
      <c r="H173" s="186">
        <v>13</v>
      </c>
      <c r="I173" s="187"/>
      <c r="J173" s="188">
        <f>ROUND(I173*H173,2)</f>
        <v>0</v>
      </c>
      <c r="K173" s="184" t="s">
        <v>3</v>
      </c>
      <c r="L173" s="189"/>
      <c r="M173" s="190" t="s">
        <v>3</v>
      </c>
      <c r="N173" s="191" t="s">
        <v>45</v>
      </c>
      <c r="O173" s="70"/>
      <c r="P173" s="172">
        <f>O173*H173</f>
        <v>0</v>
      </c>
      <c r="Q173" s="172">
        <v>0.0040000000000000001</v>
      </c>
      <c r="R173" s="172">
        <f>Q173*H173</f>
        <v>0.052000000000000005</v>
      </c>
      <c r="S173" s="172">
        <v>0</v>
      </c>
      <c r="T173" s="173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4" t="s">
        <v>204</v>
      </c>
      <c r="AT173" s="174" t="s">
        <v>201</v>
      </c>
      <c r="AU173" s="174" t="s">
        <v>84</v>
      </c>
      <c r="AY173" s="17" t="s">
        <v>121</v>
      </c>
      <c r="BE173" s="175">
        <f>IF(N173="základní",J173,0)</f>
        <v>0</v>
      </c>
      <c r="BF173" s="175">
        <f>IF(N173="snížená",J173,0)</f>
        <v>0</v>
      </c>
      <c r="BG173" s="175">
        <f>IF(N173="zákl. přenesená",J173,0)</f>
        <v>0</v>
      </c>
      <c r="BH173" s="175">
        <f>IF(N173="sníž. přenesená",J173,0)</f>
        <v>0</v>
      </c>
      <c r="BI173" s="175">
        <f>IF(N173="nulová",J173,0)</f>
        <v>0</v>
      </c>
      <c r="BJ173" s="17" t="s">
        <v>82</v>
      </c>
      <c r="BK173" s="175">
        <f>ROUND(I173*H173,2)</f>
        <v>0</v>
      </c>
      <c r="BL173" s="17" t="s">
        <v>174</v>
      </c>
      <c r="BM173" s="174" t="s">
        <v>355</v>
      </c>
    </row>
    <row r="174" s="2" customFormat="1" ht="16.5" customHeight="1">
      <c r="A174" s="36"/>
      <c r="B174" s="162"/>
      <c r="C174" s="163" t="s">
        <v>356</v>
      </c>
      <c r="D174" s="163" t="s">
        <v>124</v>
      </c>
      <c r="E174" s="164" t="s">
        <v>357</v>
      </c>
      <c r="F174" s="165" t="s">
        <v>358</v>
      </c>
      <c r="G174" s="166" t="s">
        <v>209</v>
      </c>
      <c r="H174" s="167">
        <v>4</v>
      </c>
      <c r="I174" s="168"/>
      <c r="J174" s="169">
        <f>ROUND(I174*H174,2)</f>
        <v>0</v>
      </c>
      <c r="K174" s="165" t="s">
        <v>128</v>
      </c>
      <c r="L174" s="37"/>
      <c r="M174" s="170" t="s">
        <v>3</v>
      </c>
      <c r="N174" s="171" t="s">
        <v>45</v>
      </c>
      <c r="O174" s="70"/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4" t="s">
        <v>174</v>
      </c>
      <c r="AT174" s="174" t="s">
        <v>124</v>
      </c>
      <c r="AU174" s="174" t="s">
        <v>84</v>
      </c>
      <c r="AY174" s="17" t="s">
        <v>121</v>
      </c>
      <c r="BE174" s="175">
        <f>IF(N174="základní",J174,0)</f>
        <v>0</v>
      </c>
      <c r="BF174" s="175">
        <f>IF(N174="snížená",J174,0)</f>
        <v>0</v>
      </c>
      <c r="BG174" s="175">
        <f>IF(N174="zákl. přenesená",J174,0)</f>
        <v>0</v>
      </c>
      <c r="BH174" s="175">
        <f>IF(N174="sníž. přenesená",J174,0)</f>
        <v>0</v>
      </c>
      <c r="BI174" s="175">
        <f>IF(N174="nulová",J174,0)</f>
        <v>0</v>
      </c>
      <c r="BJ174" s="17" t="s">
        <v>82</v>
      </c>
      <c r="BK174" s="175">
        <f>ROUND(I174*H174,2)</f>
        <v>0</v>
      </c>
      <c r="BL174" s="17" t="s">
        <v>174</v>
      </c>
      <c r="BM174" s="174" t="s">
        <v>359</v>
      </c>
    </row>
    <row r="175" s="2" customFormat="1">
      <c r="A175" s="36"/>
      <c r="B175" s="37"/>
      <c r="C175" s="36"/>
      <c r="D175" s="176" t="s">
        <v>131</v>
      </c>
      <c r="E175" s="36"/>
      <c r="F175" s="177" t="s">
        <v>360</v>
      </c>
      <c r="G175" s="36"/>
      <c r="H175" s="36"/>
      <c r="I175" s="178"/>
      <c r="J175" s="36"/>
      <c r="K175" s="36"/>
      <c r="L175" s="37"/>
      <c r="M175" s="179"/>
      <c r="N175" s="180"/>
      <c r="O175" s="70"/>
      <c r="P175" s="70"/>
      <c r="Q175" s="70"/>
      <c r="R175" s="70"/>
      <c r="S175" s="70"/>
      <c r="T175" s="71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7" t="s">
        <v>131</v>
      </c>
      <c r="AU175" s="17" t="s">
        <v>84</v>
      </c>
    </row>
    <row r="176" s="2" customFormat="1" ht="16.5" customHeight="1">
      <c r="A176" s="36"/>
      <c r="B176" s="162"/>
      <c r="C176" s="182" t="s">
        <v>361</v>
      </c>
      <c r="D176" s="182" t="s">
        <v>201</v>
      </c>
      <c r="E176" s="183" t="s">
        <v>362</v>
      </c>
      <c r="F176" s="184" t="s">
        <v>363</v>
      </c>
      <c r="G176" s="185" t="s">
        <v>209</v>
      </c>
      <c r="H176" s="186">
        <v>4</v>
      </c>
      <c r="I176" s="187"/>
      <c r="J176" s="188">
        <f>ROUND(I176*H176,2)</f>
        <v>0</v>
      </c>
      <c r="K176" s="184" t="s">
        <v>3</v>
      </c>
      <c r="L176" s="189"/>
      <c r="M176" s="190" t="s">
        <v>3</v>
      </c>
      <c r="N176" s="191" t="s">
        <v>45</v>
      </c>
      <c r="O176" s="70"/>
      <c r="P176" s="172">
        <f>O176*H176</f>
        <v>0</v>
      </c>
      <c r="Q176" s="172">
        <v>0.00010000000000000001</v>
      </c>
      <c r="R176" s="172">
        <f>Q176*H176</f>
        <v>0.00040000000000000002</v>
      </c>
      <c r="S176" s="172">
        <v>0</v>
      </c>
      <c r="T176" s="173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4" t="s">
        <v>204</v>
      </c>
      <c r="AT176" s="174" t="s">
        <v>201</v>
      </c>
      <c r="AU176" s="174" t="s">
        <v>84</v>
      </c>
      <c r="AY176" s="17" t="s">
        <v>121</v>
      </c>
      <c r="BE176" s="175">
        <f>IF(N176="základní",J176,0)</f>
        <v>0</v>
      </c>
      <c r="BF176" s="175">
        <f>IF(N176="snížená",J176,0)</f>
        <v>0</v>
      </c>
      <c r="BG176" s="175">
        <f>IF(N176="zákl. přenesená",J176,0)</f>
        <v>0</v>
      </c>
      <c r="BH176" s="175">
        <f>IF(N176="sníž. přenesená",J176,0)</f>
        <v>0</v>
      </c>
      <c r="BI176" s="175">
        <f>IF(N176="nulová",J176,0)</f>
        <v>0</v>
      </c>
      <c r="BJ176" s="17" t="s">
        <v>82</v>
      </c>
      <c r="BK176" s="175">
        <f>ROUND(I176*H176,2)</f>
        <v>0</v>
      </c>
      <c r="BL176" s="17" t="s">
        <v>174</v>
      </c>
      <c r="BM176" s="174" t="s">
        <v>364</v>
      </c>
    </row>
    <row r="177" s="2" customFormat="1" ht="16.5" customHeight="1">
      <c r="A177" s="36"/>
      <c r="B177" s="162"/>
      <c r="C177" s="163" t="s">
        <v>365</v>
      </c>
      <c r="D177" s="163" t="s">
        <v>124</v>
      </c>
      <c r="E177" s="164" t="s">
        <v>366</v>
      </c>
      <c r="F177" s="165" t="s">
        <v>367</v>
      </c>
      <c r="G177" s="166" t="s">
        <v>209</v>
      </c>
      <c r="H177" s="167">
        <v>52</v>
      </c>
      <c r="I177" s="168"/>
      <c r="J177" s="169">
        <f>ROUND(I177*H177,2)</f>
        <v>0</v>
      </c>
      <c r="K177" s="165" t="s">
        <v>128</v>
      </c>
      <c r="L177" s="37"/>
      <c r="M177" s="170" t="s">
        <v>3</v>
      </c>
      <c r="N177" s="171" t="s">
        <v>45</v>
      </c>
      <c r="O177" s="70"/>
      <c r="P177" s="172">
        <f>O177*H177</f>
        <v>0</v>
      </c>
      <c r="Q177" s="172">
        <v>0</v>
      </c>
      <c r="R177" s="172">
        <f>Q177*H177</f>
        <v>0</v>
      </c>
      <c r="S177" s="172">
        <v>0</v>
      </c>
      <c r="T177" s="173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4" t="s">
        <v>174</v>
      </c>
      <c r="AT177" s="174" t="s">
        <v>124</v>
      </c>
      <c r="AU177" s="174" t="s">
        <v>84</v>
      </c>
      <c r="AY177" s="17" t="s">
        <v>121</v>
      </c>
      <c r="BE177" s="175">
        <f>IF(N177="základní",J177,0)</f>
        <v>0</v>
      </c>
      <c r="BF177" s="175">
        <f>IF(N177="snížená",J177,0)</f>
        <v>0</v>
      </c>
      <c r="BG177" s="175">
        <f>IF(N177="zákl. přenesená",J177,0)</f>
        <v>0</v>
      </c>
      <c r="BH177" s="175">
        <f>IF(N177="sníž. přenesená",J177,0)</f>
        <v>0</v>
      </c>
      <c r="BI177" s="175">
        <f>IF(N177="nulová",J177,0)</f>
        <v>0</v>
      </c>
      <c r="BJ177" s="17" t="s">
        <v>82</v>
      </c>
      <c r="BK177" s="175">
        <f>ROUND(I177*H177,2)</f>
        <v>0</v>
      </c>
      <c r="BL177" s="17" t="s">
        <v>174</v>
      </c>
      <c r="BM177" s="174" t="s">
        <v>368</v>
      </c>
    </row>
    <row r="178" s="2" customFormat="1">
      <c r="A178" s="36"/>
      <c r="B178" s="37"/>
      <c r="C178" s="36"/>
      <c r="D178" s="176" t="s">
        <v>131</v>
      </c>
      <c r="E178" s="36"/>
      <c r="F178" s="177" t="s">
        <v>369</v>
      </c>
      <c r="G178" s="36"/>
      <c r="H178" s="36"/>
      <c r="I178" s="178"/>
      <c r="J178" s="36"/>
      <c r="K178" s="36"/>
      <c r="L178" s="37"/>
      <c r="M178" s="179"/>
      <c r="N178" s="180"/>
      <c r="O178" s="70"/>
      <c r="P178" s="70"/>
      <c r="Q178" s="70"/>
      <c r="R178" s="70"/>
      <c r="S178" s="70"/>
      <c r="T178" s="71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7" t="s">
        <v>131</v>
      </c>
      <c r="AU178" s="17" t="s">
        <v>84</v>
      </c>
    </row>
    <row r="179" s="2" customFormat="1" ht="16.5" customHeight="1">
      <c r="A179" s="36"/>
      <c r="B179" s="162"/>
      <c r="C179" s="182" t="s">
        <v>370</v>
      </c>
      <c r="D179" s="182" t="s">
        <v>201</v>
      </c>
      <c r="E179" s="183" t="s">
        <v>371</v>
      </c>
      <c r="F179" s="184" t="s">
        <v>372</v>
      </c>
      <c r="G179" s="185" t="s">
        <v>209</v>
      </c>
      <c r="H179" s="186">
        <v>52</v>
      </c>
      <c r="I179" s="187"/>
      <c r="J179" s="188">
        <f>ROUND(I179*H179,2)</f>
        <v>0</v>
      </c>
      <c r="K179" s="184" t="s">
        <v>3</v>
      </c>
      <c r="L179" s="189"/>
      <c r="M179" s="190" t="s">
        <v>3</v>
      </c>
      <c r="N179" s="191" t="s">
        <v>45</v>
      </c>
      <c r="O179" s="70"/>
      <c r="P179" s="172">
        <f>O179*H179</f>
        <v>0</v>
      </c>
      <c r="Q179" s="172">
        <v>0.00040999999999999999</v>
      </c>
      <c r="R179" s="172">
        <f>Q179*H179</f>
        <v>0.021319999999999999</v>
      </c>
      <c r="S179" s="172">
        <v>0</v>
      </c>
      <c r="T179" s="173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4" t="s">
        <v>204</v>
      </c>
      <c r="AT179" s="174" t="s">
        <v>201</v>
      </c>
      <c r="AU179" s="174" t="s">
        <v>84</v>
      </c>
      <c r="AY179" s="17" t="s">
        <v>121</v>
      </c>
      <c r="BE179" s="175">
        <f>IF(N179="základní",J179,0)</f>
        <v>0</v>
      </c>
      <c r="BF179" s="175">
        <f>IF(N179="snížená",J179,0)</f>
        <v>0</v>
      </c>
      <c r="BG179" s="175">
        <f>IF(N179="zákl. přenesená",J179,0)</f>
        <v>0</v>
      </c>
      <c r="BH179" s="175">
        <f>IF(N179="sníž. přenesená",J179,0)</f>
        <v>0</v>
      </c>
      <c r="BI179" s="175">
        <f>IF(N179="nulová",J179,0)</f>
        <v>0</v>
      </c>
      <c r="BJ179" s="17" t="s">
        <v>82</v>
      </c>
      <c r="BK179" s="175">
        <f>ROUND(I179*H179,2)</f>
        <v>0</v>
      </c>
      <c r="BL179" s="17" t="s">
        <v>174</v>
      </c>
      <c r="BM179" s="174" t="s">
        <v>373</v>
      </c>
    </row>
    <row r="180" s="2" customFormat="1" ht="16.5" customHeight="1">
      <c r="A180" s="36"/>
      <c r="B180" s="162"/>
      <c r="C180" s="163" t="s">
        <v>374</v>
      </c>
      <c r="D180" s="163" t="s">
        <v>124</v>
      </c>
      <c r="E180" s="164" t="s">
        <v>375</v>
      </c>
      <c r="F180" s="165" t="s">
        <v>376</v>
      </c>
      <c r="G180" s="166" t="s">
        <v>209</v>
      </c>
      <c r="H180" s="167">
        <v>4</v>
      </c>
      <c r="I180" s="168"/>
      <c r="J180" s="169">
        <f>ROUND(I180*H180,2)</f>
        <v>0</v>
      </c>
      <c r="K180" s="165" t="s">
        <v>128</v>
      </c>
      <c r="L180" s="37"/>
      <c r="M180" s="170" t="s">
        <v>3</v>
      </c>
      <c r="N180" s="171" t="s">
        <v>45</v>
      </c>
      <c r="O180" s="70"/>
      <c r="P180" s="172">
        <f>O180*H180</f>
        <v>0</v>
      </c>
      <c r="Q180" s="172">
        <v>0</v>
      </c>
      <c r="R180" s="172">
        <f>Q180*H180</f>
        <v>0</v>
      </c>
      <c r="S180" s="172">
        <v>0</v>
      </c>
      <c r="T180" s="173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4" t="s">
        <v>174</v>
      </c>
      <c r="AT180" s="174" t="s">
        <v>124</v>
      </c>
      <c r="AU180" s="174" t="s">
        <v>84</v>
      </c>
      <c r="AY180" s="17" t="s">
        <v>121</v>
      </c>
      <c r="BE180" s="175">
        <f>IF(N180="základní",J180,0)</f>
        <v>0</v>
      </c>
      <c r="BF180" s="175">
        <f>IF(N180="snížená",J180,0)</f>
        <v>0</v>
      </c>
      <c r="BG180" s="175">
        <f>IF(N180="zákl. přenesená",J180,0)</f>
        <v>0</v>
      </c>
      <c r="BH180" s="175">
        <f>IF(N180="sníž. přenesená",J180,0)</f>
        <v>0</v>
      </c>
      <c r="BI180" s="175">
        <f>IF(N180="nulová",J180,0)</f>
        <v>0</v>
      </c>
      <c r="BJ180" s="17" t="s">
        <v>82</v>
      </c>
      <c r="BK180" s="175">
        <f>ROUND(I180*H180,2)</f>
        <v>0</v>
      </c>
      <c r="BL180" s="17" t="s">
        <v>174</v>
      </c>
      <c r="BM180" s="174" t="s">
        <v>377</v>
      </c>
    </row>
    <row r="181" s="2" customFormat="1">
      <c r="A181" s="36"/>
      <c r="B181" s="37"/>
      <c r="C181" s="36"/>
      <c r="D181" s="176" t="s">
        <v>131</v>
      </c>
      <c r="E181" s="36"/>
      <c r="F181" s="177" t="s">
        <v>378</v>
      </c>
      <c r="G181" s="36"/>
      <c r="H181" s="36"/>
      <c r="I181" s="178"/>
      <c r="J181" s="36"/>
      <c r="K181" s="36"/>
      <c r="L181" s="37"/>
      <c r="M181" s="179"/>
      <c r="N181" s="180"/>
      <c r="O181" s="70"/>
      <c r="P181" s="70"/>
      <c r="Q181" s="70"/>
      <c r="R181" s="70"/>
      <c r="S181" s="70"/>
      <c r="T181" s="71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7" t="s">
        <v>131</v>
      </c>
      <c r="AU181" s="17" t="s">
        <v>84</v>
      </c>
    </row>
    <row r="182" s="2" customFormat="1" ht="16.5" customHeight="1">
      <c r="A182" s="36"/>
      <c r="B182" s="162"/>
      <c r="C182" s="182" t="s">
        <v>379</v>
      </c>
      <c r="D182" s="182" t="s">
        <v>201</v>
      </c>
      <c r="E182" s="183" t="s">
        <v>380</v>
      </c>
      <c r="F182" s="184" t="s">
        <v>381</v>
      </c>
      <c r="G182" s="185" t="s">
        <v>209</v>
      </c>
      <c r="H182" s="186">
        <v>4</v>
      </c>
      <c r="I182" s="187"/>
      <c r="J182" s="188">
        <f>ROUND(I182*H182,2)</f>
        <v>0</v>
      </c>
      <c r="K182" s="184" t="s">
        <v>3</v>
      </c>
      <c r="L182" s="189"/>
      <c r="M182" s="190" t="s">
        <v>3</v>
      </c>
      <c r="N182" s="191" t="s">
        <v>45</v>
      </c>
      <c r="O182" s="70"/>
      <c r="P182" s="172">
        <f>O182*H182</f>
        <v>0</v>
      </c>
      <c r="Q182" s="172">
        <v>0.00036000000000000002</v>
      </c>
      <c r="R182" s="172">
        <f>Q182*H182</f>
        <v>0.0014400000000000001</v>
      </c>
      <c r="S182" s="172">
        <v>0</v>
      </c>
      <c r="T182" s="173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4" t="s">
        <v>204</v>
      </c>
      <c r="AT182" s="174" t="s">
        <v>201</v>
      </c>
      <c r="AU182" s="174" t="s">
        <v>84</v>
      </c>
      <c r="AY182" s="17" t="s">
        <v>121</v>
      </c>
      <c r="BE182" s="175">
        <f>IF(N182="základní",J182,0)</f>
        <v>0</v>
      </c>
      <c r="BF182" s="175">
        <f>IF(N182="snížená",J182,0)</f>
        <v>0</v>
      </c>
      <c r="BG182" s="175">
        <f>IF(N182="zákl. přenesená",J182,0)</f>
        <v>0</v>
      </c>
      <c r="BH182" s="175">
        <f>IF(N182="sníž. přenesená",J182,0)</f>
        <v>0</v>
      </c>
      <c r="BI182" s="175">
        <f>IF(N182="nulová",J182,0)</f>
        <v>0</v>
      </c>
      <c r="BJ182" s="17" t="s">
        <v>82</v>
      </c>
      <c r="BK182" s="175">
        <f>ROUND(I182*H182,2)</f>
        <v>0</v>
      </c>
      <c r="BL182" s="17" t="s">
        <v>174</v>
      </c>
      <c r="BM182" s="174" t="s">
        <v>382</v>
      </c>
    </row>
    <row r="183" s="2" customFormat="1" ht="24.15" customHeight="1">
      <c r="A183" s="36"/>
      <c r="B183" s="162"/>
      <c r="C183" s="163" t="s">
        <v>383</v>
      </c>
      <c r="D183" s="163" t="s">
        <v>124</v>
      </c>
      <c r="E183" s="164" t="s">
        <v>384</v>
      </c>
      <c r="F183" s="165" t="s">
        <v>385</v>
      </c>
      <c r="G183" s="166" t="s">
        <v>222</v>
      </c>
      <c r="H183" s="167">
        <v>30</v>
      </c>
      <c r="I183" s="168"/>
      <c r="J183" s="169">
        <f>ROUND(I183*H183,2)</f>
        <v>0</v>
      </c>
      <c r="K183" s="165" t="s">
        <v>3</v>
      </c>
      <c r="L183" s="37"/>
      <c r="M183" s="170" t="s">
        <v>3</v>
      </c>
      <c r="N183" s="171" t="s">
        <v>45</v>
      </c>
      <c r="O183" s="70"/>
      <c r="P183" s="172">
        <f>O183*H183</f>
        <v>0</v>
      </c>
      <c r="Q183" s="172">
        <v>0.0022200000000000002</v>
      </c>
      <c r="R183" s="172">
        <f>Q183*H183</f>
        <v>0.066600000000000006</v>
      </c>
      <c r="S183" s="172">
        <v>0</v>
      </c>
      <c r="T183" s="173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4" t="s">
        <v>174</v>
      </c>
      <c r="AT183" s="174" t="s">
        <v>124</v>
      </c>
      <c r="AU183" s="174" t="s">
        <v>84</v>
      </c>
      <c r="AY183" s="17" t="s">
        <v>121</v>
      </c>
      <c r="BE183" s="175">
        <f>IF(N183="základní",J183,0)</f>
        <v>0</v>
      </c>
      <c r="BF183" s="175">
        <f>IF(N183="snížená",J183,0)</f>
        <v>0</v>
      </c>
      <c r="BG183" s="175">
        <f>IF(N183="zákl. přenesená",J183,0)</f>
        <v>0</v>
      </c>
      <c r="BH183" s="175">
        <f>IF(N183="sníž. přenesená",J183,0)</f>
        <v>0</v>
      </c>
      <c r="BI183" s="175">
        <f>IF(N183="nulová",J183,0)</f>
        <v>0</v>
      </c>
      <c r="BJ183" s="17" t="s">
        <v>82</v>
      </c>
      <c r="BK183" s="175">
        <f>ROUND(I183*H183,2)</f>
        <v>0</v>
      </c>
      <c r="BL183" s="17" t="s">
        <v>174</v>
      </c>
      <c r="BM183" s="174" t="s">
        <v>386</v>
      </c>
    </row>
    <row r="184" s="2" customFormat="1" ht="24.15" customHeight="1">
      <c r="A184" s="36"/>
      <c r="B184" s="162"/>
      <c r="C184" s="163" t="s">
        <v>387</v>
      </c>
      <c r="D184" s="163" t="s">
        <v>124</v>
      </c>
      <c r="E184" s="164" t="s">
        <v>388</v>
      </c>
      <c r="F184" s="165" t="s">
        <v>389</v>
      </c>
      <c r="G184" s="166" t="s">
        <v>209</v>
      </c>
      <c r="H184" s="167">
        <v>4</v>
      </c>
      <c r="I184" s="168"/>
      <c r="J184" s="169">
        <f>ROUND(I184*H184,2)</f>
        <v>0</v>
      </c>
      <c r="K184" s="165" t="s">
        <v>128</v>
      </c>
      <c r="L184" s="37"/>
      <c r="M184" s="170" t="s">
        <v>3</v>
      </c>
      <c r="N184" s="171" t="s">
        <v>45</v>
      </c>
      <c r="O184" s="70"/>
      <c r="P184" s="172">
        <f>O184*H184</f>
        <v>0</v>
      </c>
      <c r="Q184" s="172">
        <v>0.0015</v>
      </c>
      <c r="R184" s="172">
        <f>Q184*H184</f>
        <v>0.0060000000000000001</v>
      </c>
      <c r="S184" s="172">
        <v>0</v>
      </c>
      <c r="T184" s="173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4" t="s">
        <v>174</v>
      </c>
      <c r="AT184" s="174" t="s">
        <v>124</v>
      </c>
      <c r="AU184" s="174" t="s">
        <v>84</v>
      </c>
      <c r="AY184" s="17" t="s">
        <v>121</v>
      </c>
      <c r="BE184" s="175">
        <f>IF(N184="základní",J184,0)</f>
        <v>0</v>
      </c>
      <c r="BF184" s="175">
        <f>IF(N184="snížená",J184,0)</f>
        <v>0</v>
      </c>
      <c r="BG184" s="175">
        <f>IF(N184="zákl. přenesená",J184,0)</f>
        <v>0</v>
      </c>
      <c r="BH184" s="175">
        <f>IF(N184="sníž. přenesená",J184,0)</f>
        <v>0</v>
      </c>
      <c r="BI184" s="175">
        <f>IF(N184="nulová",J184,0)</f>
        <v>0</v>
      </c>
      <c r="BJ184" s="17" t="s">
        <v>82</v>
      </c>
      <c r="BK184" s="175">
        <f>ROUND(I184*H184,2)</f>
        <v>0</v>
      </c>
      <c r="BL184" s="17" t="s">
        <v>174</v>
      </c>
      <c r="BM184" s="174" t="s">
        <v>390</v>
      </c>
    </row>
    <row r="185" s="2" customFormat="1">
      <c r="A185" s="36"/>
      <c r="B185" s="37"/>
      <c r="C185" s="36"/>
      <c r="D185" s="176" t="s">
        <v>131</v>
      </c>
      <c r="E185" s="36"/>
      <c r="F185" s="177" t="s">
        <v>391</v>
      </c>
      <c r="G185" s="36"/>
      <c r="H185" s="36"/>
      <c r="I185" s="178"/>
      <c r="J185" s="36"/>
      <c r="K185" s="36"/>
      <c r="L185" s="37"/>
      <c r="M185" s="179"/>
      <c r="N185" s="180"/>
      <c r="O185" s="70"/>
      <c r="P185" s="70"/>
      <c r="Q185" s="70"/>
      <c r="R185" s="70"/>
      <c r="S185" s="70"/>
      <c r="T185" s="71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7" t="s">
        <v>131</v>
      </c>
      <c r="AU185" s="17" t="s">
        <v>84</v>
      </c>
    </row>
    <row r="186" s="2" customFormat="1" ht="24.15" customHeight="1">
      <c r="A186" s="36"/>
      <c r="B186" s="162"/>
      <c r="C186" s="163" t="s">
        <v>392</v>
      </c>
      <c r="D186" s="163" t="s">
        <v>124</v>
      </c>
      <c r="E186" s="164" t="s">
        <v>393</v>
      </c>
      <c r="F186" s="165" t="s">
        <v>394</v>
      </c>
      <c r="G186" s="166" t="s">
        <v>127</v>
      </c>
      <c r="H186" s="167">
        <v>32</v>
      </c>
      <c r="I186" s="168"/>
      <c r="J186" s="169">
        <f>ROUND(I186*H186,2)</f>
        <v>0</v>
      </c>
      <c r="K186" s="165" t="s">
        <v>3</v>
      </c>
      <c r="L186" s="37"/>
      <c r="M186" s="170" t="s">
        <v>3</v>
      </c>
      <c r="N186" s="171" t="s">
        <v>45</v>
      </c>
      <c r="O186" s="70"/>
      <c r="P186" s="172">
        <f>O186*H186</f>
        <v>0</v>
      </c>
      <c r="Q186" s="172">
        <v>0</v>
      </c>
      <c r="R186" s="172">
        <f>Q186*H186</f>
        <v>0</v>
      </c>
      <c r="S186" s="172">
        <v>0</v>
      </c>
      <c r="T186" s="173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4" t="s">
        <v>174</v>
      </c>
      <c r="AT186" s="174" t="s">
        <v>124</v>
      </c>
      <c r="AU186" s="174" t="s">
        <v>84</v>
      </c>
      <c r="AY186" s="17" t="s">
        <v>121</v>
      </c>
      <c r="BE186" s="175">
        <f>IF(N186="základní",J186,0)</f>
        <v>0</v>
      </c>
      <c r="BF186" s="175">
        <f>IF(N186="snížená",J186,0)</f>
        <v>0</v>
      </c>
      <c r="BG186" s="175">
        <f>IF(N186="zákl. přenesená",J186,0)</f>
        <v>0</v>
      </c>
      <c r="BH186" s="175">
        <f>IF(N186="sníž. přenesená",J186,0)</f>
        <v>0</v>
      </c>
      <c r="BI186" s="175">
        <f>IF(N186="nulová",J186,0)</f>
        <v>0</v>
      </c>
      <c r="BJ186" s="17" t="s">
        <v>82</v>
      </c>
      <c r="BK186" s="175">
        <f>ROUND(I186*H186,2)</f>
        <v>0</v>
      </c>
      <c r="BL186" s="17" t="s">
        <v>174</v>
      </c>
      <c r="BM186" s="174" t="s">
        <v>395</v>
      </c>
    </row>
    <row r="187" s="2" customFormat="1" ht="16.5" customHeight="1">
      <c r="A187" s="36"/>
      <c r="B187" s="162"/>
      <c r="C187" s="182" t="s">
        <v>396</v>
      </c>
      <c r="D187" s="182" t="s">
        <v>201</v>
      </c>
      <c r="E187" s="183" t="s">
        <v>397</v>
      </c>
      <c r="F187" s="184" t="s">
        <v>398</v>
      </c>
      <c r="G187" s="185" t="s">
        <v>127</v>
      </c>
      <c r="H187" s="186">
        <v>34.560000000000002</v>
      </c>
      <c r="I187" s="187"/>
      <c r="J187" s="188">
        <f>ROUND(I187*H187,2)</f>
        <v>0</v>
      </c>
      <c r="K187" s="184" t="s">
        <v>128</v>
      </c>
      <c r="L187" s="189"/>
      <c r="M187" s="190" t="s">
        <v>3</v>
      </c>
      <c r="N187" s="191" t="s">
        <v>45</v>
      </c>
      <c r="O187" s="70"/>
      <c r="P187" s="172">
        <f>O187*H187</f>
        <v>0</v>
      </c>
      <c r="Q187" s="172">
        <v>0.0047999999999999996</v>
      </c>
      <c r="R187" s="172">
        <f>Q187*H187</f>
        <v>0.16588800000000001</v>
      </c>
      <c r="S187" s="172">
        <v>0</v>
      </c>
      <c r="T187" s="173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4" t="s">
        <v>204</v>
      </c>
      <c r="AT187" s="174" t="s">
        <v>201</v>
      </c>
      <c r="AU187" s="174" t="s">
        <v>84</v>
      </c>
      <c r="AY187" s="17" t="s">
        <v>121</v>
      </c>
      <c r="BE187" s="175">
        <f>IF(N187="základní",J187,0)</f>
        <v>0</v>
      </c>
      <c r="BF187" s="175">
        <f>IF(N187="snížená",J187,0)</f>
        <v>0</v>
      </c>
      <c r="BG187" s="175">
        <f>IF(N187="zákl. přenesená",J187,0)</f>
        <v>0</v>
      </c>
      <c r="BH187" s="175">
        <f>IF(N187="sníž. přenesená",J187,0)</f>
        <v>0</v>
      </c>
      <c r="BI187" s="175">
        <f>IF(N187="nulová",J187,0)</f>
        <v>0</v>
      </c>
      <c r="BJ187" s="17" t="s">
        <v>82</v>
      </c>
      <c r="BK187" s="175">
        <f>ROUND(I187*H187,2)</f>
        <v>0</v>
      </c>
      <c r="BL187" s="17" t="s">
        <v>174</v>
      </c>
      <c r="BM187" s="174" t="s">
        <v>399</v>
      </c>
    </row>
    <row r="188" s="2" customFormat="1" ht="55.5" customHeight="1">
      <c r="A188" s="36"/>
      <c r="B188" s="162"/>
      <c r="C188" s="163" t="s">
        <v>400</v>
      </c>
      <c r="D188" s="163" t="s">
        <v>124</v>
      </c>
      <c r="E188" s="164" t="s">
        <v>401</v>
      </c>
      <c r="F188" s="165" t="s">
        <v>402</v>
      </c>
      <c r="G188" s="166" t="s">
        <v>180</v>
      </c>
      <c r="H188" s="181"/>
      <c r="I188" s="168"/>
      <c r="J188" s="169">
        <f>ROUND(I188*H188,2)</f>
        <v>0</v>
      </c>
      <c r="K188" s="165" t="s">
        <v>128</v>
      </c>
      <c r="L188" s="37"/>
      <c r="M188" s="170" t="s">
        <v>3</v>
      </c>
      <c r="N188" s="171" t="s">
        <v>45</v>
      </c>
      <c r="O188" s="70"/>
      <c r="P188" s="172">
        <f>O188*H188</f>
        <v>0</v>
      </c>
      <c r="Q188" s="172">
        <v>0</v>
      </c>
      <c r="R188" s="172">
        <f>Q188*H188</f>
        <v>0</v>
      </c>
      <c r="S188" s="172">
        <v>0</v>
      </c>
      <c r="T188" s="173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4" t="s">
        <v>174</v>
      </c>
      <c r="AT188" s="174" t="s">
        <v>124</v>
      </c>
      <c r="AU188" s="174" t="s">
        <v>84</v>
      </c>
      <c r="AY188" s="17" t="s">
        <v>121</v>
      </c>
      <c r="BE188" s="175">
        <f>IF(N188="základní",J188,0)</f>
        <v>0</v>
      </c>
      <c r="BF188" s="175">
        <f>IF(N188="snížená",J188,0)</f>
        <v>0</v>
      </c>
      <c r="BG188" s="175">
        <f>IF(N188="zákl. přenesená",J188,0)</f>
        <v>0</v>
      </c>
      <c r="BH188" s="175">
        <f>IF(N188="sníž. přenesená",J188,0)</f>
        <v>0</v>
      </c>
      <c r="BI188" s="175">
        <f>IF(N188="nulová",J188,0)</f>
        <v>0</v>
      </c>
      <c r="BJ188" s="17" t="s">
        <v>82</v>
      </c>
      <c r="BK188" s="175">
        <f>ROUND(I188*H188,2)</f>
        <v>0</v>
      </c>
      <c r="BL188" s="17" t="s">
        <v>174</v>
      </c>
      <c r="BM188" s="174" t="s">
        <v>403</v>
      </c>
    </row>
    <row r="189" s="2" customFormat="1">
      <c r="A189" s="36"/>
      <c r="B189" s="37"/>
      <c r="C189" s="36"/>
      <c r="D189" s="176" t="s">
        <v>131</v>
      </c>
      <c r="E189" s="36"/>
      <c r="F189" s="177" t="s">
        <v>404</v>
      </c>
      <c r="G189" s="36"/>
      <c r="H189" s="36"/>
      <c r="I189" s="178"/>
      <c r="J189" s="36"/>
      <c r="K189" s="36"/>
      <c r="L189" s="37"/>
      <c r="M189" s="179"/>
      <c r="N189" s="180"/>
      <c r="O189" s="70"/>
      <c r="P189" s="70"/>
      <c r="Q189" s="70"/>
      <c r="R189" s="70"/>
      <c r="S189" s="70"/>
      <c r="T189" s="71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7" t="s">
        <v>131</v>
      </c>
      <c r="AU189" s="17" t="s">
        <v>84</v>
      </c>
    </row>
    <row r="190" s="2" customFormat="1" ht="55.5" customHeight="1">
      <c r="A190" s="36"/>
      <c r="B190" s="162"/>
      <c r="C190" s="163" t="s">
        <v>405</v>
      </c>
      <c r="D190" s="163" t="s">
        <v>124</v>
      </c>
      <c r="E190" s="164" t="s">
        <v>406</v>
      </c>
      <c r="F190" s="165" t="s">
        <v>402</v>
      </c>
      <c r="G190" s="166" t="s">
        <v>188</v>
      </c>
      <c r="H190" s="167">
        <v>1</v>
      </c>
      <c r="I190" s="168"/>
      <c r="J190" s="169">
        <f>ROUND(I190*H190,2)</f>
        <v>0</v>
      </c>
      <c r="K190" s="165" t="s">
        <v>3</v>
      </c>
      <c r="L190" s="37"/>
      <c r="M190" s="170" t="s">
        <v>3</v>
      </c>
      <c r="N190" s="171" t="s">
        <v>45</v>
      </c>
      <c r="O190" s="70"/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4" t="s">
        <v>174</v>
      </c>
      <c r="AT190" s="174" t="s">
        <v>124</v>
      </c>
      <c r="AU190" s="174" t="s">
        <v>84</v>
      </c>
      <c r="AY190" s="17" t="s">
        <v>121</v>
      </c>
      <c r="BE190" s="175">
        <f>IF(N190="základní",J190,0)</f>
        <v>0</v>
      </c>
      <c r="BF190" s="175">
        <f>IF(N190="snížená",J190,0)</f>
        <v>0</v>
      </c>
      <c r="BG190" s="175">
        <f>IF(N190="zákl. přenesená",J190,0)</f>
        <v>0</v>
      </c>
      <c r="BH190" s="175">
        <f>IF(N190="sníž. přenesená",J190,0)</f>
        <v>0</v>
      </c>
      <c r="BI190" s="175">
        <f>IF(N190="nulová",J190,0)</f>
        <v>0</v>
      </c>
      <c r="BJ190" s="17" t="s">
        <v>82</v>
      </c>
      <c r="BK190" s="175">
        <f>ROUND(I190*H190,2)</f>
        <v>0</v>
      </c>
      <c r="BL190" s="17" t="s">
        <v>174</v>
      </c>
      <c r="BM190" s="174" t="s">
        <v>407</v>
      </c>
    </row>
    <row r="191" s="12" customFormat="1" ht="22.8" customHeight="1">
      <c r="A191" s="12"/>
      <c r="B191" s="149"/>
      <c r="C191" s="12"/>
      <c r="D191" s="150" t="s">
        <v>73</v>
      </c>
      <c r="E191" s="160" t="s">
        <v>408</v>
      </c>
      <c r="F191" s="160" t="s">
        <v>409</v>
      </c>
      <c r="G191" s="12"/>
      <c r="H191" s="12"/>
      <c r="I191" s="152"/>
      <c r="J191" s="161">
        <f>BK191</f>
        <v>0</v>
      </c>
      <c r="K191" s="12"/>
      <c r="L191" s="149"/>
      <c r="M191" s="154"/>
      <c r="N191" s="155"/>
      <c r="O191" s="155"/>
      <c r="P191" s="156">
        <f>SUM(P192:P201)</f>
        <v>0</v>
      </c>
      <c r="Q191" s="155"/>
      <c r="R191" s="156">
        <f>SUM(R192:R201)</f>
        <v>0.49955000000000005</v>
      </c>
      <c r="S191" s="155"/>
      <c r="T191" s="157">
        <f>SUM(T192:T201)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0" t="s">
        <v>84</v>
      </c>
      <c r="AT191" s="158" t="s">
        <v>73</v>
      </c>
      <c r="AU191" s="158" t="s">
        <v>82</v>
      </c>
      <c r="AY191" s="150" t="s">
        <v>121</v>
      </c>
      <c r="BK191" s="159">
        <f>SUM(BK192:BK201)</f>
        <v>0</v>
      </c>
    </row>
    <row r="192" s="2" customFormat="1" ht="24.15" customHeight="1">
      <c r="A192" s="36"/>
      <c r="B192" s="162"/>
      <c r="C192" s="163" t="s">
        <v>410</v>
      </c>
      <c r="D192" s="163" t="s">
        <v>124</v>
      </c>
      <c r="E192" s="164" t="s">
        <v>411</v>
      </c>
      <c r="F192" s="165" t="s">
        <v>412</v>
      </c>
      <c r="G192" s="166" t="s">
        <v>127</v>
      </c>
      <c r="H192" s="167">
        <v>40</v>
      </c>
      <c r="I192" s="168"/>
      <c r="J192" s="169">
        <f>ROUND(I192*H192,2)</f>
        <v>0</v>
      </c>
      <c r="K192" s="165" t="s">
        <v>128</v>
      </c>
      <c r="L192" s="37"/>
      <c r="M192" s="170" t="s">
        <v>3</v>
      </c>
      <c r="N192" s="171" t="s">
        <v>45</v>
      </c>
      <c r="O192" s="70"/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4" t="s">
        <v>174</v>
      </c>
      <c r="AT192" s="174" t="s">
        <v>124</v>
      </c>
      <c r="AU192" s="174" t="s">
        <v>84</v>
      </c>
      <c r="AY192" s="17" t="s">
        <v>121</v>
      </c>
      <c r="BE192" s="175">
        <f>IF(N192="základní",J192,0)</f>
        <v>0</v>
      </c>
      <c r="BF192" s="175">
        <f>IF(N192="snížená",J192,0)</f>
        <v>0</v>
      </c>
      <c r="BG192" s="175">
        <f>IF(N192="zákl. přenesená",J192,0)</f>
        <v>0</v>
      </c>
      <c r="BH192" s="175">
        <f>IF(N192="sníž. přenesená",J192,0)</f>
        <v>0</v>
      </c>
      <c r="BI192" s="175">
        <f>IF(N192="nulová",J192,0)</f>
        <v>0</v>
      </c>
      <c r="BJ192" s="17" t="s">
        <v>82</v>
      </c>
      <c r="BK192" s="175">
        <f>ROUND(I192*H192,2)</f>
        <v>0</v>
      </c>
      <c r="BL192" s="17" t="s">
        <v>174</v>
      </c>
      <c r="BM192" s="174" t="s">
        <v>413</v>
      </c>
    </row>
    <row r="193" s="2" customFormat="1">
      <c r="A193" s="36"/>
      <c r="B193" s="37"/>
      <c r="C193" s="36"/>
      <c r="D193" s="176" t="s">
        <v>131</v>
      </c>
      <c r="E193" s="36"/>
      <c r="F193" s="177" t="s">
        <v>414</v>
      </c>
      <c r="G193" s="36"/>
      <c r="H193" s="36"/>
      <c r="I193" s="178"/>
      <c r="J193" s="36"/>
      <c r="K193" s="36"/>
      <c r="L193" s="37"/>
      <c r="M193" s="179"/>
      <c r="N193" s="180"/>
      <c r="O193" s="70"/>
      <c r="P193" s="70"/>
      <c r="Q193" s="70"/>
      <c r="R193" s="70"/>
      <c r="S193" s="70"/>
      <c r="T193" s="71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7" t="s">
        <v>131</v>
      </c>
      <c r="AU193" s="17" t="s">
        <v>84</v>
      </c>
    </row>
    <row r="194" s="2" customFormat="1" ht="16.5" customHeight="1">
      <c r="A194" s="36"/>
      <c r="B194" s="162"/>
      <c r="C194" s="182" t="s">
        <v>415</v>
      </c>
      <c r="D194" s="182" t="s">
        <v>201</v>
      </c>
      <c r="E194" s="183" t="s">
        <v>416</v>
      </c>
      <c r="F194" s="184" t="s">
        <v>417</v>
      </c>
      <c r="G194" s="185" t="s">
        <v>127</v>
      </c>
      <c r="H194" s="186">
        <v>41.200000000000003</v>
      </c>
      <c r="I194" s="187"/>
      <c r="J194" s="188">
        <f>ROUND(I194*H194,2)</f>
        <v>0</v>
      </c>
      <c r="K194" s="184" t="s">
        <v>128</v>
      </c>
      <c r="L194" s="189"/>
      <c r="M194" s="190" t="s">
        <v>3</v>
      </c>
      <c r="N194" s="191" t="s">
        <v>45</v>
      </c>
      <c r="O194" s="70"/>
      <c r="P194" s="172">
        <f>O194*H194</f>
        <v>0</v>
      </c>
      <c r="Q194" s="172">
        <v>0.0094999999999999998</v>
      </c>
      <c r="R194" s="172">
        <f>Q194*H194</f>
        <v>0.39140000000000003</v>
      </c>
      <c r="S194" s="172">
        <v>0</v>
      </c>
      <c r="T194" s="173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4" t="s">
        <v>204</v>
      </c>
      <c r="AT194" s="174" t="s">
        <v>201</v>
      </c>
      <c r="AU194" s="174" t="s">
        <v>84</v>
      </c>
      <c r="AY194" s="17" t="s">
        <v>121</v>
      </c>
      <c r="BE194" s="175">
        <f>IF(N194="základní",J194,0)</f>
        <v>0</v>
      </c>
      <c r="BF194" s="175">
        <f>IF(N194="snížená",J194,0)</f>
        <v>0</v>
      </c>
      <c r="BG194" s="175">
        <f>IF(N194="zákl. přenesená",J194,0)</f>
        <v>0</v>
      </c>
      <c r="BH194" s="175">
        <f>IF(N194="sníž. přenesená",J194,0)</f>
        <v>0</v>
      </c>
      <c r="BI194" s="175">
        <f>IF(N194="nulová",J194,0)</f>
        <v>0</v>
      </c>
      <c r="BJ194" s="17" t="s">
        <v>82</v>
      </c>
      <c r="BK194" s="175">
        <f>ROUND(I194*H194,2)</f>
        <v>0</v>
      </c>
      <c r="BL194" s="17" t="s">
        <v>174</v>
      </c>
      <c r="BM194" s="174" t="s">
        <v>418</v>
      </c>
    </row>
    <row r="195" s="2" customFormat="1" ht="44.25" customHeight="1">
      <c r="A195" s="36"/>
      <c r="B195" s="162"/>
      <c r="C195" s="163" t="s">
        <v>419</v>
      </c>
      <c r="D195" s="163" t="s">
        <v>124</v>
      </c>
      <c r="E195" s="164" t="s">
        <v>420</v>
      </c>
      <c r="F195" s="165" t="s">
        <v>421</v>
      </c>
      <c r="G195" s="166" t="s">
        <v>127</v>
      </c>
      <c r="H195" s="167">
        <v>358</v>
      </c>
      <c r="I195" s="168"/>
      <c r="J195" s="169">
        <f>ROUND(I195*H195,2)</f>
        <v>0</v>
      </c>
      <c r="K195" s="165" t="s">
        <v>128</v>
      </c>
      <c r="L195" s="37"/>
      <c r="M195" s="170" t="s">
        <v>3</v>
      </c>
      <c r="N195" s="171" t="s">
        <v>45</v>
      </c>
      <c r="O195" s="70"/>
      <c r="P195" s="172">
        <f>O195*H195</f>
        <v>0</v>
      </c>
      <c r="Q195" s="172">
        <v>1.0000000000000001E-05</v>
      </c>
      <c r="R195" s="172">
        <f>Q195*H195</f>
        <v>0.0035800000000000003</v>
      </c>
      <c r="S195" s="172">
        <v>0</v>
      </c>
      <c r="T195" s="173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74" t="s">
        <v>174</v>
      </c>
      <c r="AT195" s="174" t="s">
        <v>124</v>
      </c>
      <c r="AU195" s="174" t="s">
        <v>84</v>
      </c>
      <c r="AY195" s="17" t="s">
        <v>121</v>
      </c>
      <c r="BE195" s="175">
        <f>IF(N195="základní",J195,0)</f>
        <v>0</v>
      </c>
      <c r="BF195" s="175">
        <f>IF(N195="snížená",J195,0)</f>
        <v>0</v>
      </c>
      <c r="BG195" s="175">
        <f>IF(N195="zákl. přenesená",J195,0)</f>
        <v>0</v>
      </c>
      <c r="BH195" s="175">
        <f>IF(N195="sníž. přenesená",J195,0)</f>
        <v>0</v>
      </c>
      <c r="BI195" s="175">
        <f>IF(N195="nulová",J195,0)</f>
        <v>0</v>
      </c>
      <c r="BJ195" s="17" t="s">
        <v>82</v>
      </c>
      <c r="BK195" s="175">
        <f>ROUND(I195*H195,2)</f>
        <v>0</v>
      </c>
      <c r="BL195" s="17" t="s">
        <v>174</v>
      </c>
      <c r="BM195" s="174" t="s">
        <v>422</v>
      </c>
    </row>
    <row r="196" s="2" customFormat="1">
      <c r="A196" s="36"/>
      <c r="B196" s="37"/>
      <c r="C196" s="36"/>
      <c r="D196" s="176" t="s">
        <v>131</v>
      </c>
      <c r="E196" s="36"/>
      <c r="F196" s="177" t="s">
        <v>423</v>
      </c>
      <c r="G196" s="36"/>
      <c r="H196" s="36"/>
      <c r="I196" s="178"/>
      <c r="J196" s="36"/>
      <c r="K196" s="36"/>
      <c r="L196" s="37"/>
      <c r="M196" s="179"/>
      <c r="N196" s="180"/>
      <c r="O196" s="70"/>
      <c r="P196" s="70"/>
      <c r="Q196" s="70"/>
      <c r="R196" s="70"/>
      <c r="S196" s="70"/>
      <c r="T196" s="71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7" t="s">
        <v>131</v>
      </c>
      <c r="AU196" s="17" t="s">
        <v>84</v>
      </c>
    </row>
    <row r="197" s="2" customFormat="1" ht="24.15" customHeight="1">
      <c r="A197" s="36"/>
      <c r="B197" s="162"/>
      <c r="C197" s="182" t="s">
        <v>424</v>
      </c>
      <c r="D197" s="182" t="s">
        <v>201</v>
      </c>
      <c r="E197" s="183" t="s">
        <v>425</v>
      </c>
      <c r="F197" s="184" t="s">
        <v>426</v>
      </c>
      <c r="G197" s="185" t="s">
        <v>127</v>
      </c>
      <c r="H197" s="186">
        <v>393.80000000000001</v>
      </c>
      <c r="I197" s="187"/>
      <c r="J197" s="188">
        <f>ROUND(I197*H197,2)</f>
        <v>0</v>
      </c>
      <c r="K197" s="184" t="s">
        <v>3</v>
      </c>
      <c r="L197" s="189"/>
      <c r="M197" s="190" t="s">
        <v>3</v>
      </c>
      <c r="N197" s="191" t="s">
        <v>45</v>
      </c>
      <c r="O197" s="70"/>
      <c r="P197" s="172">
        <f>O197*H197</f>
        <v>0</v>
      </c>
      <c r="Q197" s="172">
        <v>0.00025000000000000001</v>
      </c>
      <c r="R197" s="172">
        <f>Q197*H197</f>
        <v>0.09845000000000001</v>
      </c>
      <c r="S197" s="172">
        <v>0</v>
      </c>
      <c r="T197" s="173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4" t="s">
        <v>204</v>
      </c>
      <c r="AT197" s="174" t="s">
        <v>201</v>
      </c>
      <c r="AU197" s="174" t="s">
        <v>84</v>
      </c>
      <c r="AY197" s="17" t="s">
        <v>121</v>
      </c>
      <c r="BE197" s="175">
        <f>IF(N197="základní",J197,0)</f>
        <v>0</v>
      </c>
      <c r="BF197" s="175">
        <f>IF(N197="snížená",J197,0)</f>
        <v>0</v>
      </c>
      <c r="BG197" s="175">
        <f>IF(N197="zákl. přenesená",J197,0)</f>
        <v>0</v>
      </c>
      <c r="BH197" s="175">
        <f>IF(N197="sníž. přenesená",J197,0)</f>
        <v>0</v>
      </c>
      <c r="BI197" s="175">
        <f>IF(N197="nulová",J197,0)</f>
        <v>0</v>
      </c>
      <c r="BJ197" s="17" t="s">
        <v>82</v>
      </c>
      <c r="BK197" s="175">
        <f>ROUND(I197*H197,2)</f>
        <v>0</v>
      </c>
      <c r="BL197" s="17" t="s">
        <v>174</v>
      </c>
      <c r="BM197" s="174" t="s">
        <v>427</v>
      </c>
    </row>
    <row r="198" s="2" customFormat="1" ht="44.25" customHeight="1">
      <c r="A198" s="36"/>
      <c r="B198" s="162"/>
      <c r="C198" s="163" t="s">
        <v>428</v>
      </c>
      <c r="D198" s="163" t="s">
        <v>124</v>
      </c>
      <c r="E198" s="164" t="s">
        <v>429</v>
      </c>
      <c r="F198" s="165" t="s">
        <v>421</v>
      </c>
      <c r="G198" s="166" t="s">
        <v>127</v>
      </c>
      <c r="H198" s="167">
        <v>40</v>
      </c>
      <c r="I198" s="168"/>
      <c r="J198" s="169">
        <f>ROUND(I198*H198,2)</f>
        <v>0</v>
      </c>
      <c r="K198" s="165" t="s">
        <v>3</v>
      </c>
      <c r="L198" s="37"/>
      <c r="M198" s="170" t="s">
        <v>3</v>
      </c>
      <c r="N198" s="171" t="s">
        <v>45</v>
      </c>
      <c r="O198" s="70"/>
      <c r="P198" s="172">
        <f>O198*H198</f>
        <v>0</v>
      </c>
      <c r="Q198" s="172">
        <v>1.0000000000000001E-05</v>
      </c>
      <c r="R198" s="172">
        <f>Q198*H198</f>
        <v>0.00040000000000000002</v>
      </c>
      <c r="S198" s="172">
        <v>0</v>
      </c>
      <c r="T198" s="173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4" t="s">
        <v>174</v>
      </c>
      <c r="AT198" s="174" t="s">
        <v>124</v>
      </c>
      <c r="AU198" s="174" t="s">
        <v>84</v>
      </c>
      <c r="AY198" s="17" t="s">
        <v>121</v>
      </c>
      <c r="BE198" s="175">
        <f>IF(N198="základní",J198,0)</f>
        <v>0</v>
      </c>
      <c r="BF198" s="175">
        <f>IF(N198="snížená",J198,0)</f>
        <v>0</v>
      </c>
      <c r="BG198" s="175">
        <f>IF(N198="zákl. přenesená",J198,0)</f>
        <v>0</v>
      </c>
      <c r="BH198" s="175">
        <f>IF(N198="sníž. přenesená",J198,0)</f>
        <v>0</v>
      </c>
      <c r="BI198" s="175">
        <f>IF(N198="nulová",J198,0)</f>
        <v>0</v>
      </c>
      <c r="BJ198" s="17" t="s">
        <v>82</v>
      </c>
      <c r="BK198" s="175">
        <f>ROUND(I198*H198,2)</f>
        <v>0</v>
      </c>
      <c r="BL198" s="17" t="s">
        <v>174</v>
      </c>
      <c r="BM198" s="174" t="s">
        <v>430</v>
      </c>
    </row>
    <row r="199" s="2" customFormat="1" ht="24.15" customHeight="1">
      <c r="A199" s="36"/>
      <c r="B199" s="162"/>
      <c r="C199" s="182" t="s">
        <v>431</v>
      </c>
      <c r="D199" s="182" t="s">
        <v>201</v>
      </c>
      <c r="E199" s="183" t="s">
        <v>432</v>
      </c>
      <c r="F199" s="184" t="s">
        <v>433</v>
      </c>
      <c r="G199" s="185" t="s">
        <v>127</v>
      </c>
      <c r="H199" s="186">
        <v>44</v>
      </c>
      <c r="I199" s="187"/>
      <c r="J199" s="188">
        <f>ROUND(I199*H199,2)</f>
        <v>0</v>
      </c>
      <c r="K199" s="184" t="s">
        <v>128</v>
      </c>
      <c r="L199" s="189"/>
      <c r="M199" s="190" t="s">
        <v>3</v>
      </c>
      <c r="N199" s="191" t="s">
        <v>45</v>
      </c>
      <c r="O199" s="70"/>
      <c r="P199" s="172">
        <f>O199*H199</f>
        <v>0</v>
      </c>
      <c r="Q199" s="172">
        <v>0.00012999999999999999</v>
      </c>
      <c r="R199" s="172">
        <f>Q199*H199</f>
        <v>0.0057199999999999994</v>
      </c>
      <c r="S199" s="172">
        <v>0</v>
      </c>
      <c r="T199" s="173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4" t="s">
        <v>204</v>
      </c>
      <c r="AT199" s="174" t="s">
        <v>201</v>
      </c>
      <c r="AU199" s="174" t="s">
        <v>84</v>
      </c>
      <c r="AY199" s="17" t="s">
        <v>121</v>
      </c>
      <c r="BE199" s="175">
        <f>IF(N199="základní",J199,0)</f>
        <v>0</v>
      </c>
      <c r="BF199" s="175">
        <f>IF(N199="snížená",J199,0)</f>
        <v>0</v>
      </c>
      <c r="BG199" s="175">
        <f>IF(N199="zákl. přenesená",J199,0)</f>
        <v>0</v>
      </c>
      <c r="BH199" s="175">
        <f>IF(N199="sníž. přenesená",J199,0)</f>
        <v>0</v>
      </c>
      <c r="BI199" s="175">
        <f>IF(N199="nulová",J199,0)</f>
        <v>0</v>
      </c>
      <c r="BJ199" s="17" t="s">
        <v>82</v>
      </c>
      <c r="BK199" s="175">
        <f>ROUND(I199*H199,2)</f>
        <v>0</v>
      </c>
      <c r="BL199" s="17" t="s">
        <v>174</v>
      </c>
      <c r="BM199" s="174" t="s">
        <v>434</v>
      </c>
    </row>
    <row r="200" s="2" customFormat="1" ht="44.25" customHeight="1">
      <c r="A200" s="36"/>
      <c r="B200" s="162"/>
      <c r="C200" s="163" t="s">
        <v>435</v>
      </c>
      <c r="D200" s="163" t="s">
        <v>124</v>
      </c>
      <c r="E200" s="164" t="s">
        <v>436</v>
      </c>
      <c r="F200" s="165" t="s">
        <v>437</v>
      </c>
      <c r="G200" s="166" t="s">
        <v>180</v>
      </c>
      <c r="H200" s="181"/>
      <c r="I200" s="168"/>
      <c r="J200" s="169">
        <f>ROUND(I200*H200,2)</f>
        <v>0</v>
      </c>
      <c r="K200" s="165" t="s">
        <v>128</v>
      </c>
      <c r="L200" s="37"/>
      <c r="M200" s="170" t="s">
        <v>3</v>
      </c>
      <c r="N200" s="171" t="s">
        <v>45</v>
      </c>
      <c r="O200" s="70"/>
      <c r="P200" s="172">
        <f>O200*H200</f>
        <v>0</v>
      </c>
      <c r="Q200" s="172">
        <v>0</v>
      </c>
      <c r="R200" s="172">
        <f>Q200*H200</f>
        <v>0</v>
      </c>
      <c r="S200" s="172">
        <v>0</v>
      </c>
      <c r="T200" s="173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4" t="s">
        <v>174</v>
      </c>
      <c r="AT200" s="174" t="s">
        <v>124</v>
      </c>
      <c r="AU200" s="174" t="s">
        <v>84</v>
      </c>
      <c r="AY200" s="17" t="s">
        <v>121</v>
      </c>
      <c r="BE200" s="175">
        <f>IF(N200="základní",J200,0)</f>
        <v>0</v>
      </c>
      <c r="BF200" s="175">
        <f>IF(N200="snížená",J200,0)</f>
        <v>0</v>
      </c>
      <c r="BG200" s="175">
        <f>IF(N200="zákl. přenesená",J200,0)</f>
        <v>0</v>
      </c>
      <c r="BH200" s="175">
        <f>IF(N200="sníž. přenesená",J200,0)</f>
        <v>0</v>
      </c>
      <c r="BI200" s="175">
        <f>IF(N200="nulová",J200,0)</f>
        <v>0</v>
      </c>
      <c r="BJ200" s="17" t="s">
        <v>82</v>
      </c>
      <c r="BK200" s="175">
        <f>ROUND(I200*H200,2)</f>
        <v>0</v>
      </c>
      <c r="BL200" s="17" t="s">
        <v>174</v>
      </c>
      <c r="BM200" s="174" t="s">
        <v>438</v>
      </c>
    </row>
    <row r="201" s="2" customFormat="1">
      <c r="A201" s="36"/>
      <c r="B201" s="37"/>
      <c r="C201" s="36"/>
      <c r="D201" s="176" t="s">
        <v>131</v>
      </c>
      <c r="E201" s="36"/>
      <c r="F201" s="177" t="s">
        <v>439</v>
      </c>
      <c r="G201" s="36"/>
      <c r="H201" s="36"/>
      <c r="I201" s="178"/>
      <c r="J201" s="36"/>
      <c r="K201" s="36"/>
      <c r="L201" s="37"/>
      <c r="M201" s="179"/>
      <c r="N201" s="180"/>
      <c r="O201" s="70"/>
      <c r="P201" s="70"/>
      <c r="Q201" s="70"/>
      <c r="R201" s="70"/>
      <c r="S201" s="70"/>
      <c r="T201" s="71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7" t="s">
        <v>131</v>
      </c>
      <c r="AU201" s="17" t="s">
        <v>84</v>
      </c>
    </row>
    <row r="202" s="12" customFormat="1" ht="22.8" customHeight="1">
      <c r="A202" s="12"/>
      <c r="B202" s="149"/>
      <c r="C202" s="12"/>
      <c r="D202" s="150" t="s">
        <v>73</v>
      </c>
      <c r="E202" s="160" t="s">
        <v>440</v>
      </c>
      <c r="F202" s="160" t="s">
        <v>441</v>
      </c>
      <c r="G202" s="12"/>
      <c r="H202" s="12"/>
      <c r="I202" s="152"/>
      <c r="J202" s="161">
        <f>BK202</f>
        <v>0</v>
      </c>
      <c r="K202" s="12"/>
      <c r="L202" s="149"/>
      <c r="M202" s="154"/>
      <c r="N202" s="155"/>
      <c r="O202" s="155"/>
      <c r="P202" s="156">
        <f>SUM(P203:P207)</f>
        <v>0</v>
      </c>
      <c r="Q202" s="155"/>
      <c r="R202" s="156">
        <f>SUM(R203:R207)</f>
        <v>0.0040800000000000003</v>
      </c>
      <c r="S202" s="155"/>
      <c r="T202" s="157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0" t="s">
        <v>84</v>
      </c>
      <c r="AT202" s="158" t="s">
        <v>73</v>
      </c>
      <c r="AU202" s="158" t="s">
        <v>82</v>
      </c>
      <c r="AY202" s="150" t="s">
        <v>121</v>
      </c>
      <c r="BK202" s="159">
        <f>SUM(BK203:BK207)</f>
        <v>0</v>
      </c>
    </row>
    <row r="203" s="2" customFormat="1" ht="49.05" customHeight="1">
      <c r="A203" s="36"/>
      <c r="B203" s="162"/>
      <c r="C203" s="163" t="s">
        <v>442</v>
      </c>
      <c r="D203" s="163" t="s">
        <v>124</v>
      </c>
      <c r="E203" s="164" t="s">
        <v>443</v>
      </c>
      <c r="F203" s="165" t="s">
        <v>444</v>
      </c>
      <c r="G203" s="166" t="s">
        <v>209</v>
      </c>
      <c r="H203" s="167">
        <v>6</v>
      </c>
      <c r="I203" s="168"/>
      <c r="J203" s="169">
        <f>ROUND(I203*H203,2)</f>
        <v>0</v>
      </c>
      <c r="K203" s="165" t="s">
        <v>128</v>
      </c>
      <c r="L203" s="37"/>
      <c r="M203" s="170" t="s">
        <v>3</v>
      </c>
      <c r="N203" s="171" t="s">
        <v>45</v>
      </c>
      <c r="O203" s="70"/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4" t="s">
        <v>174</v>
      </c>
      <c r="AT203" s="174" t="s">
        <v>124</v>
      </c>
      <c r="AU203" s="174" t="s">
        <v>84</v>
      </c>
      <c r="AY203" s="17" t="s">
        <v>121</v>
      </c>
      <c r="BE203" s="175">
        <f>IF(N203="základní",J203,0)</f>
        <v>0</v>
      </c>
      <c r="BF203" s="175">
        <f>IF(N203="snížená",J203,0)</f>
        <v>0</v>
      </c>
      <c r="BG203" s="175">
        <f>IF(N203="zákl. přenesená",J203,0)</f>
        <v>0</v>
      </c>
      <c r="BH203" s="175">
        <f>IF(N203="sníž. přenesená",J203,0)</f>
        <v>0</v>
      </c>
      <c r="BI203" s="175">
        <f>IF(N203="nulová",J203,0)</f>
        <v>0</v>
      </c>
      <c r="BJ203" s="17" t="s">
        <v>82</v>
      </c>
      <c r="BK203" s="175">
        <f>ROUND(I203*H203,2)</f>
        <v>0</v>
      </c>
      <c r="BL203" s="17" t="s">
        <v>174</v>
      </c>
      <c r="BM203" s="174" t="s">
        <v>445</v>
      </c>
    </row>
    <row r="204" s="2" customFormat="1">
      <c r="A204" s="36"/>
      <c r="B204" s="37"/>
      <c r="C204" s="36"/>
      <c r="D204" s="176" t="s">
        <v>131</v>
      </c>
      <c r="E204" s="36"/>
      <c r="F204" s="177" t="s">
        <v>446</v>
      </c>
      <c r="G204" s="36"/>
      <c r="H204" s="36"/>
      <c r="I204" s="178"/>
      <c r="J204" s="36"/>
      <c r="K204" s="36"/>
      <c r="L204" s="37"/>
      <c r="M204" s="179"/>
      <c r="N204" s="180"/>
      <c r="O204" s="70"/>
      <c r="P204" s="70"/>
      <c r="Q204" s="70"/>
      <c r="R204" s="70"/>
      <c r="S204" s="70"/>
      <c r="T204" s="71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7" t="s">
        <v>131</v>
      </c>
      <c r="AU204" s="17" t="s">
        <v>84</v>
      </c>
    </row>
    <row r="205" s="2" customFormat="1" ht="21.75" customHeight="1">
      <c r="A205" s="36"/>
      <c r="B205" s="162"/>
      <c r="C205" s="182" t="s">
        <v>447</v>
      </c>
      <c r="D205" s="182" t="s">
        <v>201</v>
      </c>
      <c r="E205" s="183" t="s">
        <v>448</v>
      </c>
      <c r="F205" s="184" t="s">
        <v>449</v>
      </c>
      <c r="G205" s="185" t="s">
        <v>209</v>
      </c>
      <c r="H205" s="186">
        <v>6</v>
      </c>
      <c r="I205" s="187"/>
      <c r="J205" s="188">
        <f>ROUND(I205*H205,2)</f>
        <v>0</v>
      </c>
      <c r="K205" s="184" t="s">
        <v>128</v>
      </c>
      <c r="L205" s="189"/>
      <c r="M205" s="190" t="s">
        <v>3</v>
      </c>
      <c r="N205" s="191" t="s">
        <v>45</v>
      </c>
      <c r="O205" s="70"/>
      <c r="P205" s="172">
        <f>O205*H205</f>
        <v>0</v>
      </c>
      <c r="Q205" s="172">
        <v>0.00068000000000000005</v>
      </c>
      <c r="R205" s="172">
        <f>Q205*H205</f>
        <v>0.0040800000000000003</v>
      </c>
      <c r="S205" s="172">
        <v>0</v>
      </c>
      <c r="T205" s="173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4" t="s">
        <v>204</v>
      </c>
      <c r="AT205" s="174" t="s">
        <v>201</v>
      </c>
      <c r="AU205" s="174" t="s">
        <v>84</v>
      </c>
      <c r="AY205" s="17" t="s">
        <v>121</v>
      </c>
      <c r="BE205" s="175">
        <f>IF(N205="základní",J205,0)</f>
        <v>0</v>
      </c>
      <c r="BF205" s="175">
        <f>IF(N205="snížená",J205,0)</f>
        <v>0</v>
      </c>
      <c r="BG205" s="175">
        <f>IF(N205="zákl. přenesená",J205,0)</f>
        <v>0</v>
      </c>
      <c r="BH205" s="175">
        <f>IF(N205="sníž. přenesená",J205,0)</f>
        <v>0</v>
      </c>
      <c r="BI205" s="175">
        <f>IF(N205="nulová",J205,0)</f>
        <v>0</v>
      </c>
      <c r="BJ205" s="17" t="s">
        <v>82</v>
      </c>
      <c r="BK205" s="175">
        <f>ROUND(I205*H205,2)</f>
        <v>0</v>
      </c>
      <c r="BL205" s="17" t="s">
        <v>174</v>
      </c>
      <c r="BM205" s="174" t="s">
        <v>450</v>
      </c>
    </row>
    <row r="206" s="2" customFormat="1" ht="49.05" customHeight="1">
      <c r="A206" s="36"/>
      <c r="B206" s="162"/>
      <c r="C206" s="163" t="s">
        <v>451</v>
      </c>
      <c r="D206" s="163" t="s">
        <v>124</v>
      </c>
      <c r="E206" s="164" t="s">
        <v>452</v>
      </c>
      <c r="F206" s="165" t="s">
        <v>453</v>
      </c>
      <c r="G206" s="166" t="s">
        <v>180</v>
      </c>
      <c r="H206" s="181"/>
      <c r="I206" s="168"/>
      <c r="J206" s="169">
        <f>ROUND(I206*H206,2)</f>
        <v>0</v>
      </c>
      <c r="K206" s="165" t="s">
        <v>128</v>
      </c>
      <c r="L206" s="37"/>
      <c r="M206" s="170" t="s">
        <v>3</v>
      </c>
      <c r="N206" s="171" t="s">
        <v>45</v>
      </c>
      <c r="O206" s="70"/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4" t="s">
        <v>174</v>
      </c>
      <c r="AT206" s="174" t="s">
        <v>124</v>
      </c>
      <c r="AU206" s="174" t="s">
        <v>84</v>
      </c>
      <c r="AY206" s="17" t="s">
        <v>121</v>
      </c>
      <c r="BE206" s="175">
        <f>IF(N206="základní",J206,0)</f>
        <v>0</v>
      </c>
      <c r="BF206" s="175">
        <f>IF(N206="snížená",J206,0)</f>
        <v>0</v>
      </c>
      <c r="BG206" s="175">
        <f>IF(N206="zákl. přenesená",J206,0)</f>
        <v>0</v>
      </c>
      <c r="BH206" s="175">
        <f>IF(N206="sníž. přenesená",J206,0)</f>
        <v>0</v>
      </c>
      <c r="BI206" s="175">
        <f>IF(N206="nulová",J206,0)</f>
        <v>0</v>
      </c>
      <c r="BJ206" s="17" t="s">
        <v>82</v>
      </c>
      <c r="BK206" s="175">
        <f>ROUND(I206*H206,2)</f>
        <v>0</v>
      </c>
      <c r="BL206" s="17" t="s">
        <v>174</v>
      </c>
      <c r="BM206" s="174" t="s">
        <v>454</v>
      </c>
    </row>
    <row r="207" s="2" customFormat="1">
      <c r="A207" s="36"/>
      <c r="B207" s="37"/>
      <c r="C207" s="36"/>
      <c r="D207" s="176" t="s">
        <v>131</v>
      </c>
      <c r="E207" s="36"/>
      <c r="F207" s="177" t="s">
        <v>455</v>
      </c>
      <c r="G207" s="36"/>
      <c r="H207" s="36"/>
      <c r="I207" s="178"/>
      <c r="J207" s="36"/>
      <c r="K207" s="36"/>
      <c r="L207" s="37"/>
      <c r="M207" s="192"/>
      <c r="N207" s="193"/>
      <c r="O207" s="194"/>
      <c r="P207" s="194"/>
      <c r="Q207" s="194"/>
      <c r="R207" s="194"/>
      <c r="S207" s="194"/>
      <c r="T207" s="195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7" t="s">
        <v>131</v>
      </c>
      <c r="AU207" s="17" t="s">
        <v>84</v>
      </c>
    </row>
    <row r="208" s="2" customFormat="1" ht="6.96" customHeight="1">
      <c r="A208" s="36"/>
      <c r="B208" s="53"/>
      <c r="C208" s="54"/>
      <c r="D208" s="54"/>
      <c r="E208" s="54"/>
      <c r="F208" s="54"/>
      <c r="G208" s="54"/>
      <c r="H208" s="54"/>
      <c r="I208" s="54"/>
      <c r="J208" s="54"/>
      <c r="K208" s="54"/>
      <c r="L208" s="37"/>
      <c r="M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</row>
  </sheetData>
  <autoFilter ref="C89:K20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941111111"/>
    <hyperlink ref="F96" r:id="rId2" display="https://podminky.urs.cz/item/CS_URS_2024_01/941111211"/>
    <hyperlink ref="F98" r:id="rId3" display="https://podminky.urs.cz/item/CS_URS_2024_01/941111811"/>
    <hyperlink ref="F100" r:id="rId4" display="https://podminky.urs.cz/item/CS_URS_2024_01/993111111"/>
    <hyperlink ref="F103" r:id="rId5" display="https://podminky.urs.cz/item/CS_URS_2024_01/997013212"/>
    <hyperlink ref="F107" r:id="rId6" display="https://podminky.urs.cz/item/CS_URS_2024_01/997013631"/>
    <hyperlink ref="F111" r:id="rId7" display="https://podminky.urs.cz/item/CS_URS_2024_01/713114413"/>
    <hyperlink ref="F113" r:id="rId8" display="https://podminky.urs.cz/item/CS_URS_2024_01/998713202"/>
    <hyperlink ref="F119" r:id="rId9" display="https://podminky.urs.cz/item/CS_URS_2024_01/762341210"/>
    <hyperlink ref="F123" r:id="rId10" display="https://podminky.urs.cz/item/CS_URS_2024_01/762342214"/>
    <hyperlink ref="F126" r:id="rId11" display="https://podminky.urs.cz/item/CS_URS_2024_01/762342511"/>
    <hyperlink ref="F129" r:id="rId12" display="https://podminky.urs.cz/item/CS_URS_2024_01/762395000"/>
    <hyperlink ref="F132" r:id="rId13" display="https://podminky.urs.cz/item/CS_URS_2024_01/762511247"/>
    <hyperlink ref="F134" r:id="rId14" display="https://podminky.urs.cz/item/CS_URS_2024_01/762512261"/>
    <hyperlink ref="F137" r:id="rId15" display="https://podminky.urs.cz/item/CS_URS_2024_01/998762202"/>
    <hyperlink ref="F140" r:id="rId16" display="https://podminky.urs.cz/item/CS_URS_2024_01/763732113"/>
    <hyperlink ref="F142" r:id="rId17" display="https://podminky.urs.cz/item/CS_URS_2024_01/998763201"/>
    <hyperlink ref="F145" r:id="rId18" display="https://podminky.urs.cz/item/CS_URS_2024_01/764101141"/>
    <hyperlink ref="F148" r:id="rId19" display="https://podminky.urs.cz/item/CS_URS_2024_01/764201117"/>
    <hyperlink ref="F152" r:id="rId20" display="https://podminky.urs.cz/item/CS_URS_2024_01/764202105"/>
    <hyperlink ref="F155" r:id="rId21" display="https://podminky.urs.cz/item/CS_URS_2024_01/764315632"/>
    <hyperlink ref="F157" r:id="rId22" display="https://podminky.urs.cz/item/CS_URS_2024_01/764316643"/>
    <hyperlink ref="F159" r:id="rId23" display="https://podminky.urs.cz/item/CS_URS_2024_01/767391235"/>
    <hyperlink ref="F164" r:id="rId24" display="https://podminky.urs.cz/item/CS_URS_2024_01/764202134"/>
    <hyperlink ref="F167" r:id="rId25" display="https://podminky.urs.cz/item/CS_URS_2024_01/764223451"/>
    <hyperlink ref="F169" r:id="rId26" display="https://podminky.urs.cz/item/CS_URS_2024_01/764223455"/>
    <hyperlink ref="F172" r:id="rId27" display="https://podminky.urs.cz/item/CS_URS_2024_01/764501103"/>
    <hyperlink ref="F175" r:id="rId28" display="https://podminky.urs.cz/item/CS_URS_2024_01/764501104"/>
    <hyperlink ref="F178" r:id="rId29" display="https://podminky.urs.cz/item/CS_URS_2024_01/764501105"/>
    <hyperlink ref="F181" r:id="rId30" display="https://podminky.urs.cz/item/CS_URS_2024_01/764501108"/>
    <hyperlink ref="F185" r:id="rId31" display="https://podminky.urs.cz/item/CS_URS_2024_01/721242105"/>
    <hyperlink ref="F189" r:id="rId32" display="https://podminky.urs.cz/item/CS_URS_2024_01/998764202"/>
    <hyperlink ref="F193" r:id="rId33" display="https://podminky.urs.cz/item/CS_URS_2024_01/765151003"/>
    <hyperlink ref="F196" r:id="rId34" display="https://podminky.urs.cz/item/CS_URS_2024_01/765191001"/>
    <hyperlink ref="F201" r:id="rId35" display="https://podminky.urs.cz/item/CS_URS_2024_01/998765202"/>
    <hyperlink ref="F204" r:id="rId36" display="https://podminky.urs.cz/item/CS_URS_2024_01/767881132"/>
    <hyperlink ref="F207" r:id="rId37" display="https://podminky.urs.cz/item/CS_URS_2024_01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="1" customFormat="1" ht="24.96" customHeight="1">
      <c r="B4" s="20"/>
      <c r="D4" s="21" t="s">
        <v>88</v>
      </c>
      <c r="L4" s="20"/>
      <c r="M4" s="112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30" t="s">
        <v>17</v>
      </c>
      <c r="L6" s="20"/>
    </row>
    <row r="7" s="1" customFormat="1" ht="16.5" customHeight="1">
      <c r="B7" s="20"/>
      <c r="E7" s="113" t="str">
        <f>'Rekapitulace stavby'!K6</f>
        <v>Rekonstrukce zastřešení, dům služeb Dvorce</v>
      </c>
      <c r="F7" s="30"/>
      <c r="G7" s="30"/>
      <c r="H7" s="30"/>
      <c r="L7" s="20"/>
    </row>
    <row r="8" s="2" customFormat="1" ht="12" customHeight="1">
      <c r="A8" s="36"/>
      <c r="B8" s="37"/>
      <c r="C8" s="36"/>
      <c r="D8" s="30" t="s">
        <v>89</v>
      </c>
      <c r="E8" s="36"/>
      <c r="F8" s="36"/>
      <c r="G8" s="36"/>
      <c r="H8" s="36"/>
      <c r="I8" s="36"/>
      <c r="J8" s="36"/>
      <c r="K8" s="36"/>
      <c r="L8" s="114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0" t="s">
        <v>456</v>
      </c>
      <c r="F9" s="36"/>
      <c r="G9" s="36"/>
      <c r="H9" s="36"/>
      <c r="I9" s="36"/>
      <c r="J9" s="36"/>
      <c r="K9" s="36"/>
      <c r="L9" s="114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114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30" t="s">
        <v>19</v>
      </c>
      <c r="E11" s="36"/>
      <c r="F11" s="25" t="s">
        <v>3</v>
      </c>
      <c r="G11" s="36"/>
      <c r="H11" s="36"/>
      <c r="I11" s="30" t="s">
        <v>20</v>
      </c>
      <c r="J11" s="25" t="s">
        <v>3</v>
      </c>
      <c r="K11" s="36"/>
      <c r="L11" s="114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21</v>
      </c>
      <c r="E12" s="36"/>
      <c r="F12" s="25" t="s">
        <v>22</v>
      </c>
      <c r="G12" s="36"/>
      <c r="H12" s="36"/>
      <c r="I12" s="30" t="s">
        <v>23</v>
      </c>
      <c r="J12" s="62" t="str">
        <f>'Rekapitulace stavby'!AN8</f>
        <v>13. 3. 2024</v>
      </c>
      <c r="K12" s="36"/>
      <c r="L12" s="114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114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30" t="s">
        <v>25</v>
      </c>
      <c r="E14" s="36"/>
      <c r="F14" s="36"/>
      <c r="G14" s="36"/>
      <c r="H14" s="36"/>
      <c r="I14" s="30" t="s">
        <v>26</v>
      </c>
      <c r="J14" s="25" t="str">
        <f>IF('Rekapitulace stavby'!AN10="","",'Rekapitulace stavby'!AN10)</f>
        <v/>
      </c>
      <c r="K14" s="36"/>
      <c r="L14" s="114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5" t="str">
        <f>IF('Rekapitulace stavby'!E11="","",'Rekapitulace stavby'!E11)</f>
        <v xml:space="preserve"> </v>
      </c>
      <c r="F15" s="36"/>
      <c r="G15" s="36"/>
      <c r="H15" s="36"/>
      <c r="I15" s="30" t="s">
        <v>28</v>
      </c>
      <c r="J15" s="25" t="str">
        <f>IF('Rekapitulace stavby'!AN11="","",'Rekapitulace stavby'!AN11)</f>
        <v/>
      </c>
      <c r="K15" s="36"/>
      <c r="L15" s="114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114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30" t="s">
        <v>29</v>
      </c>
      <c r="E17" s="36"/>
      <c r="F17" s="36"/>
      <c r="G17" s="36"/>
      <c r="H17" s="36"/>
      <c r="I17" s="30" t="s">
        <v>26</v>
      </c>
      <c r="J17" s="31" t="str">
        <f>'Rekapitulace stavby'!AN13</f>
        <v>Vyplň údaj</v>
      </c>
      <c r="K17" s="36"/>
      <c r="L17" s="114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31" t="str">
        <f>'Rekapitulace stavby'!E14</f>
        <v>Vyplň údaj</v>
      </c>
      <c r="F18" s="25"/>
      <c r="G18" s="25"/>
      <c r="H18" s="25"/>
      <c r="I18" s="30" t="s">
        <v>28</v>
      </c>
      <c r="J18" s="31" t="str">
        <f>'Rekapitulace stavby'!AN14</f>
        <v>Vyplň údaj</v>
      </c>
      <c r="K18" s="36"/>
      <c r="L18" s="114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114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30" t="s">
        <v>31</v>
      </c>
      <c r="E20" s="36"/>
      <c r="F20" s="36"/>
      <c r="G20" s="36"/>
      <c r="H20" s="36"/>
      <c r="I20" s="30" t="s">
        <v>26</v>
      </c>
      <c r="J20" s="25" t="s">
        <v>32</v>
      </c>
      <c r="K20" s="36"/>
      <c r="L20" s="114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5" t="s">
        <v>33</v>
      </c>
      <c r="F21" s="36"/>
      <c r="G21" s="36"/>
      <c r="H21" s="36"/>
      <c r="I21" s="30" t="s">
        <v>28</v>
      </c>
      <c r="J21" s="25" t="s">
        <v>3</v>
      </c>
      <c r="K21" s="36"/>
      <c r="L21" s="114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114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30" t="s">
        <v>35</v>
      </c>
      <c r="E23" s="36"/>
      <c r="F23" s="36"/>
      <c r="G23" s="36"/>
      <c r="H23" s="36"/>
      <c r="I23" s="30" t="s">
        <v>26</v>
      </c>
      <c r="J23" s="25" t="s">
        <v>36</v>
      </c>
      <c r="K23" s="36"/>
      <c r="L23" s="114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5" t="s">
        <v>37</v>
      </c>
      <c r="F24" s="36"/>
      <c r="G24" s="36"/>
      <c r="H24" s="36"/>
      <c r="I24" s="30" t="s">
        <v>28</v>
      </c>
      <c r="J24" s="25" t="s">
        <v>3</v>
      </c>
      <c r="K24" s="36"/>
      <c r="L24" s="114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11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30" t="s">
        <v>38</v>
      </c>
      <c r="E26" s="36"/>
      <c r="F26" s="36"/>
      <c r="G26" s="36"/>
      <c r="H26" s="36"/>
      <c r="I26" s="36"/>
      <c r="J26" s="36"/>
      <c r="K26" s="36"/>
      <c r="L26" s="114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15"/>
      <c r="B27" s="116"/>
      <c r="C27" s="115"/>
      <c r="D27" s="115"/>
      <c r="E27" s="34" t="s">
        <v>3</v>
      </c>
      <c r="F27" s="34"/>
      <c r="G27" s="34"/>
      <c r="H27" s="34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114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2"/>
      <c r="E29" s="82"/>
      <c r="F29" s="82"/>
      <c r="G29" s="82"/>
      <c r="H29" s="82"/>
      <c r="I29" s="82"/>
      <c r="J29" s="82"/>
      <c r="K29" s="82"/>
      <c r="L29" s="114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37"/>
      <c r="C30" s="36"/>
      <c r="D30" s="118" t="s">
        <v>40</v>
      </c>
      <c r="E30" s="36"/>
      <c r="F30" s="36"/>
      <c r="G30" s="36"/>
      <c r="H30" s="36"/>
      <c r="I30" s="36"/>
      <c r="J30" s="88">
        <f>ROUND(J82, 2)</f>
        <v>0</v>
      </c>
      <c r="K30" s="36"/>
      <c r="L30" s="114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37"/>
      <c r="C31" s="36"/>
      <c r="D31" s="82"/>
      <c r="E31" s="82"/>
      <c r="F31" s="82"/>
      <c r="G31" s="82"/>
      <c r="H31" s="82"/>
      <c r="I31" s="82"/>
      <c r="J31" s="82"/>
      <c r="K31" s="82"/>
      <c r="L31" s="114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6"/>
      <c r="F32" s="41" t="s">
        <v>42</v>
      </c>
      <c r="G32" s="36"/>
      <c r="H32" s="36"/>
      <c r="I32" s="41" t="s">
        <v>41</v>
      </c>
      <c r="J32" s="41" t="s">
        <v>43</v>
      </c>
      <c r="K32" s="36"/>
      <c r="L32" s="114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37"/>
      <c r="C33" s="36"/>
      <c r="D33" s="119" t="s">
        <v>44</v>
      </c>
      <c r="E33" s="30" t="s">
        <v>45</v>
      </c>
      <c r="F33" s="120">
        <f>ROUND((SUM(BE82:BE93)),  2)</f>
        <v>0</v>
      </c>
      <c r="G33" s="36"/>
      <c r="H33" s="36"/>
      <c r="I33" s="121">
        <v>0.20999999999999999</v>
      </c>
      <c r="J33" s="120">
        <f>ROUND(((SUM(BE82:BE93))*I33),  2)</f>
        <v>0</v>
      </c>
      <c r="K33" s="36"/>
      <c r="L33" s="114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0" t="s">
        <v>46</v>
      </c>
      <c r="F34" s="120">
        <f>ROUND((SUM(BF82:BF93)),  2)</f>
        <v>0</v>
      </c>
      <c r="G34" s="36"/>
      <c r="H34" s="36"/>
      <c r="I34" s="121">
        <v>0.12</v>
      </c>
      <c r="J34" s="120">
        <f>ROUND(((SUM(BF82:BF93))*I34),  2)</f>
        <v>0</v>
      </c>
      <c r="K34" s="36"/>
      <c r="L34" s="114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47</v>
      </c>
      <c r="F35" s="120">
        <f>ROUND((SUM(BG82:BG93)),  2)</f>
        <v>0</v>
      </c>
      <c r="G35" s="36"/>
      <c r="H35" s="36"/>
      <c r="I35" s="121">
        <v>0.20999999999999999</v>
      </c>
      <c r="J35" s="120">
        <f>0</f>
        <v>0</v>
      </c>
      <c r="K35" s="36"/>
      <c r="L35" s="114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37"/>
      <c r="C36" s="36"/>
      <c r="D36" s="36"/>
      <c r="E36" s="30" t="s">
        <v>48</v>
      </c>
      <c r="F36" s="120">
        <f>ROUND((SUM(BH82:BH93)),  2)</f>
        <v>0</v>
      </c>
      <c r="G36" s="36"/>
      <c r="H36" s="36"/>
      <c r="I36" s="121">
        <v>0.12</v>
      </c>
      <c r="J36" s="120">
        <f>0</f>
        <v>0</v>
      </c>
      <c r="K36" s="36"/>
      <c r="L36" s="114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30" t="s">
        <v>49</v>
      </c>
      <c r="F37" s="120">
        <f>ROUND((SUM(BI82:BI93)),  2)</f>
        <v>0</v>
      </c>
      <c r="G37" s="36"/>
      <c r="H37" s="36"/>
      <c r="I37" s="121">
        <v>0</v>
      </c>
      <c r="J37" s="120">
        <f>0</f>
        <v>0</v>
      </c>
      <c r="K37" s="36"/>
      <c r="L37" s="114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114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37"/>
      <c r="C39" s="122"/>
      <c r="D39" s="123" t="s">
        <v>50</v>
      </c>
      <c r="E39" s="74"/>
      <c r="F39" s="74"/>
      <c r="G39" s="124" t="s">
        <v>51</v>
      </c>
      <c r="H39" s="125" t="s">
        <v>52</v>
      </c>
      <c r="I39" s="74"/>
      <c r="J39" s="126">
        <f>SUM(J30:J37)</f>
        <v>0</v>
      </c>
      <c r="K39" s="127"/>
      <c r="L39" s="114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114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="2" customFormat="1" ht="6.96" customHeight="1">
      <c r="A44" s="36"/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114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24.96" customHeight="1">
      <c r="A45" s="36"/>
      <c r="B45" s="37"/>
      <c r="C45" s="21" t="s">
        <v>91</v>
      </c>
      <c r="D45" s="36"/>
      <c r="E45" s="36"/>
      <c r="F45" s="36"/>
      <c r="G45" s="36"/>
      <c r="H45" s="36"/>
      <c r="I45" s="36"/>
      <c r="J45" s="36"/>
      <c r="K45" s="36"/>
      <c r="L45" s="114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6.96" customHeight="1">
      <c r="A46" s="36"/>
      <c r="B46" s="37"/>
      <c r="C46" s="36"/>
      <c r="D46" s="36"/>
      <c r="E46" s="36"/>
      <c r="F46" s="36"/>
      <c r="G46" s="36"/>
      <c r="H46" s="36"/>
      <c r="I46" s="36"/>
      <c r="J46" s="36"/>
      <c r="K46" s="36"/>
      <c r="L46" s="114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12" customHeight="1">
      <c r="A47" s="36"/>
      <c r="B47" s="37"/>
      <c r="C47" s="30" t="s">
        <v>17</v>
      </c>
      <c r="D47" s="36"/>
      <c r="E47" s="36"/>
      <c r="F47" s="36"/>
      <c r="G47" s="36"/>
      <c r="H47" s="36"/>
      <c r="I47" s="36"/>
      <c r="J47" s="36"/>
      <c r="K47" s="36"/>
      <c r="L47" s="114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6.5" customHeight="1">
      <c r="A48" s="36"/>
      <c r="B48" s="37"/>
      <c r="C48" s="36"/>
      <c r="D48" s="36"/>
      <c r="E48" s="113" t="str">
        <f>E7</f>
        <v>Rekonstrukce zastřešení, dům služeb Dvorce</v>
      </c>
      <c r="F48" s="30"/>
      <c r="G48" s="30"/>
      <c r="H48" s="30"/>
      <c r="I48" s="36"/>
      <c r="J48" s="36"/>
      <c r="K48" s="36"/>
      <c r="L48" s="114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89</v>
      </c>
      <c r="D49" s="36"/>
      <c r="E49" s="36"/>
      <c r="F49" s="36"/>
      <c r="G49" s="36"/>
      <c r="H49" s="36"/>
      <c r="I49" s="36"/>
      <c r="J49" s="36"/>
      <c r="K49" s="36"/>
      <c r="L49" s="114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6"/>
      <c r="D50" s="36"/>
      <c r="E50" s="60" t="str">
        <f>E9</f>
        <v>SO02 - Vedlejší rozpočtové náklady</v>
      </c>
      <c r="F50" s="36"/>
      <c r="G50" s="36"/>
      <c r="H50" s="36"/>
      <c r="I50" s="36"/>
      <c r="J50" s="36"/>
      <c r="K50" s="36"/>
      <c r="L50" s="114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6.96" customHeight="1">
      <c r="A51" s="36"/>
      <c r="B51" s="37"/>
      <c r="C51" s="36"/>
      <c r="D51" s="36"/>
      <c r="E51" s="36"/>
      <c r="F51" s="36"/>
      <c r="G51" s="36"/>
      <c r="H51" s="36"/>
      <c r="I51" s="36"/>
      <c r="J51" s="36"/>
      <c r="K51" s="36"/>
      <c r="L51" s="114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2" customHeight="1">
      <c r="A52" s="36"/>
      <c r="B52" s="37"/>
      <c r="C52" s="30" t="s">
        <v>21</v>
      </c>
      <c r="D52" s="36"/>
      <c r="E52" s="36"/>
      <c r="F52" s="25" t="str">
        <f>F12</f>
        <v>Dvorce</v>
      </c>
      <c r="G52" s="36"/>
      <c r="H52" s="36"/>
      <c r="I52" s="30" t="s">
        <v>23</v>
      </c>
      <c r="J52" s="62" t="str">
        <f>IF(J12="","",J12)</f>
        <v>13. 3. 2024</v>
      </c>
      <c r="K52" s="36"/>
      <c r="L52" s="114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6"/>
      <c r="D53" s="36"/>
      <c r="E53" s="36"/>
      <c r="F53" s="36"/>
      <c r="G53" s="36"/>
      <c r="H53" s="36"/>
      <c r="I53" s="36"/>
      <c r="J53" s="36"/>
      <c r="K53" s="36"/>
      <c r="L53" s="114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5.15" customHeight="1">
      <c r="A54" s="36"/>
      <c r="B54" s="37"/>
      <c r="C54" s="30" t="s">
        <v>25</v>
      </c>
      <c r="D54" s="36"/>
      <c r="E54" s="36"/>
      <c r="F54" s="25" t="str">
        <f>E15</f>
        <v xml:space="preserve"> </v>
      </c>
      <c r="G54" s="36"/>
      <c r="H54" s="36"/>
      <c r="I54" s="30" t="s">
        <v>31</v>
      </c>
      <c r="J54" s="34" t="str">
        <f>E21</f>
        <v>Ing. Bronislav Böhm</v>
      </c>
      <c r="K54" s="36"/>
      <c r="L54" s="114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15.15" customHeight="1">
      <c r="A55" s="36"/>
      <c r="B55" s="37"/>
      <c r="C55" s="30" t="s">
        <v>29</v>
      </c>
      <c r="D55" s="36"/>
      <c r="E55" s="36"/>
      <c r="F55" s="25" t="str">
        <f>IF(E18="","",E18)</f>
        <v>Vyplň údaj</v>
      </c>
      <c r="G55" s="36"/>
      <c r="H55" s="36"/>
      <c r="I55" s="30" t="s">
        <v>35</v>
      </c>
      <c r="J55" s="34" t="str">
        <f>E24</f>
        <v>Michal Pešek</v>
      </c>
      <c r="K55" s="36"/>
      <c r="L55" s="114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0.32" customHeight="1">
      <c r="A56" s="36"/>
      <c r="B56" s="37"/>
      <c r="C56" s="36"/>
      <c r="D56" s="36"/>
      <c r="E56" s="36"/>
      <c r="F56" s="36"/>
      <c r="G56" s="36"/>
      <c r="H56" s="36"/>
      <c r="I56" s="36"/>
      <c r="J56" s="36"/>
      <c r="K56" s="36"/>
      <c r="L56" s="114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29.28" customHeight="1">
      <c r="A57" s="36"/>
      <c r="B57" s="37"/>
      <c r="C57" s="128" t="s">
        <v>92</v>
      </c>
      <c r="D57" s="122"/>
      <c r="E57" s="122"/>
      <c r="F57" s="122"/>
      <c r="G57" s="122"/>
      <c r="H57" s="122"/>
      <c r="I57" s="122"/>
      <c r="J57" s="129" t="s">
        <v>93</v>
      </c>
      <c r="K57" s="122"/>
      <c r="L57" s="114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6"/>
      <c r="D58" s="36"/>
      <c r="E58" s="36"/>
      <c r="F58" s="36"/>
      <c r="G58" s="36"/>
      <c r="H58" s="36"/>
      <c r="I58" s="36"/>
      <c r="J58" s="36"/>
      <c r="K58" s="36"/>
      <c r="L58" s="114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2.8" customHeight="1">
      <c r="A59" s="36"/>
      <c r="B59" s="37"/>
      <c r="C59" s="130" t="s">
        <v>72</v>
      </c>
      <c r="D59" s="36"/>
      <c r="E59" s="36"/>
      <c r="F59" s="36"/>
      <c r="G59" s="36"/>
      <c r="H59" s="36"/>
      <c r="I59" s="36"/>
      <c r="J59" s="88">
        <f>J82</f>
        <v>0</v>
      </c>
      <c r="K59" s="36"/>
      <c r="L59" s="114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7" t="s">
        <v>94</v>
      </c>
    </row>
    <row r="60" s="9" customFormat="1" ht="24.96" customHeight="1">
      <c r="A60" s="9"/>
      <c r="B60" s="131"/>
      <c r="C60" s="9"/>
      <c r="D60" s="132" t="s">
        <v>457</v>
      </c>
      <c r="E60" s="133"/>
      <c r="F60" s="133"/>
      <c r="G60" s="133"/>
      <c r="H60" s="133"/>
      <c r="I60" s="133"/>
      <c r="J60" s="134">
        <f>J83</f>
        <v>0</v>
      </c>
      <c r="K60" s="9"/>
      <c r="L60" s="13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5"/>
      <c r="C61" s="10"/>
      <c r="D61" s="136" t="s">
        <v>458</v>
      </c>
      <c r="E61" s="137"/>
      <c r="F61" s="137"/>
      <c r="G61" s="137"/>
      <c r="H61" s="137"/>
      <c r="I61" s="137"/>
      <c r="J61" s="138">
        <f>J88</f>
        <v>0</v>
      </c>
      <c r="K61" s="10"/>
      <c r="L61" s="13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5"/>
      <c r="C62" s="10"/>
      <c r="D62" s="136" t="s">
        <v>459</v>
      </c>
      <c r="E62" s="137"/>
      <c r="F62" s="137"/>
      <c r="G62" s="137"/>
      <c r="H62" s="137"/>
      <c r="I62" s="137"/>
      <c r="J62" s="138">
        <f>J91</f>
        <v>0</v>
      </c>
      <c r="K62" s="10"/>
      <c r="L62" s="13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6"/>
      <c r="B63" s="37"/>
      <c r="C63" s="36"/>
      <c r="D63" s="36"/>
      <c r="E63" s="36"/>
      <c r="F63" s="36"/>
      <c r="G63" s="36"/>
      <c r="H63" s="36"/>
      <c r="I63" s="36"/>
      <c r="J63" s="36"/>
      <c r="K63" s="36"/>
      <c r="L63" s="114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="2" customFormat="1" ht="6.96" customHeight="1">
      <c r="A64" s="36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114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="2" customFormat="1" ht="6.96" customHeight="1">
      <c r="A68" s="36"/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114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24.96" customHeight="1">
      <c r="A69" s="36"/>
      <c r="B69" s="37"/>
      <c r="C69" s="21" t="s">
        <v>106</v>
      </c>
      <c r="D69" s="36"/>
      <c r="E69" s="36"/>
      <c r="F69" s="36"/>
      <c r="G69" s="36"/>
      <c r="H69" s="36"/>
      <c r="I69" s="36"/>
      <c r="J69" s="36"/>
      <c r="K69" s="36"/>
      <c r="L69" s="114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6.96" customHeight="1">
      <c r="A70" s="36"/>
      <c r="B70" s="37"/>
      <c r="C70" s="36"/>
      <c r="D70" s="36"/>
      <c r="E70" s="36"/>
      <c r="F70" s="36"/>
      <c r="G70" s="36"/>
      <c r="H70" s="36"/>
      <c r="I70" s="36"/>
      <c r="J70" s="36"/>
      <c r="K70" s="36"/>
      <c r="L70" s="114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12" customHeight="1">
      <c r="A71" s="36"/>
      <c r="B71" s="37"/>
      <c r="C71" s="30" t="s">
        <v>17</v>
      </c>
      <c r="D71" s="36"/>
      <c r="E71" s="36"/>
      <c r="F71" s="36"/>
      <c r="G71" s="36"/>
      <c r="H71" s="36"/>
      <c r="I71" s="36"/>
      <c r="J71" s="36"/>
      <c r="K71" s="36"/>
      <c r="L71" s="114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6.5" customHeight="1">
      <c r="A72" s="36"/>
      <c r="B72" s="37"/>
      <c r="C72" s="36"/>
      <c r="D72" s="36"/>
      <c r="E72" s="113" t="str">
        <f>E7</f>
        <v>Rekonstrukce zastřešení, dům služeb Dvorce</v>
      </c>
      <c r="F72" s="30"/>
      <c r="G72" s="30"/>
      <c r="H72" s="30"/>
      <c r="I72" s="36"/>
      <c r="J72" s="36"/>
      <c r="K72" s="36"/>
      <c r="L72" s="114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2" customHeight="1">
      <c r="A73" s="36"/>
      <c r="B73" s="37"/>
      <c r="C73" s="30" t="s">
        <v>89</v>
      </c>
      <c r="D73" s="36"/>
      <c r="E73" s="36"/>
      <c r="F73" s="36"/>
      <c r="G73" s="36"/>
      <c r="H73" s="36"/>
      <c r="I73" s="36"/>
      <c r="J73" s="36"/>
      <c r="K73" s="36"/>
      <c r="L73" s="114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6.5" customHeight="1">
      <c r="A74" s="36"/>
      <c r="B74" s="37"/>
      <c r="C74" s="36"/>
      <c r="D74" s="36"/>
      <c r="E74" s="60" t="str">
        <f>E9</f>
        <v>SO02 - Vedlejší rozpočtové náklady</v>
      </c>
      <c r="F74" s="36"/>
      <c r="G74" s="36"/>
      <c r="H74" s="36"/>
      <c r="I74" s="36"/>
      <c r="J74" s="36"/>
      <c r="K74" s="36"/>
      <c r="L74" s="114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6.96" customHeight="1">
      <c r="A75" s="36"/>
      <c r="B75" s="37"/>
      <c r="C75" s="36"/>
      <c r="D75" s="36"/>
      <c r="E75" s="36"/>
      <c r="F75" s="36"/>
      <c r="G75" s="36"/>
      <c r="H75" s="36"/>
      <c r="I75" s="36"/>
      <c r="J75" s="36"/>
      <c r="K75" s="36"/>
      <c r="L75" s="114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0" t="s">
        <v>21</v>
      </c>
      <c r="D76" s="36"/>
      <c r="E76" s="36"/>
      <c r="F76" s="25" t="str">
        <f>F12</f>
        <v>Dvorce</v>
      </c>
      <c r="G76" s="36"/>
      <c r="H76" s="36"/>
      <c r="I76" s="30" t="s">
        <v>23</v>
      </c>
      <c r="J76" s="62" t="str">
        <f>IF(J12="","",J12)</f>
        <v>13. 3. 2024</v>
      </c>
      <c r="K76" s="36"/>
      <c r="L76" s="114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6.96" customHeight="1">
      <c r="A77" s="36"/>
      <c r="B77" s="37"/>
      <c r="C77" s="36"/>
      <c r="D77" s="36"/>
      <c r="E77" s="36"/>
      <c r="F77" s="36"/>
      <c r="G77" s="36"/>
      <c r="H77" s="36"/>
      <c r="I77" s="36"/>
      <c r="J77" s="36"/>
      <c r="K77" s="36"/>
      <c r="L77" s="114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5.15" customHeight="1">
      <c r="A78" s="36"/>
      <c r="B78" s="37"/>
      <c r="C78" s="30" t="s">
        <v>25</v>
      </c>
      <c r="D78" s="36"/>
      <c r="E78" s="36"/>
      <c r="F78" s="25" t="str">
        <f>E15</f>
        <v xml:space="preserve"> </v>
      </c>
      <c r="G78" s="36"/>
      <c r="H78" s="36"/>
      <c r="I78" s="30" t="s">
        <v>31</v>
      </c>
      <c r="J78" s="34" t="str">
        <f>E21</f>
        <v>Ing. Bronislav Böhm</v>
      </c>
      <c r="K78" s="36"/>
      <c r="L78" s="114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5.15" customHeight="1">
      <c r="A79" s="36"/>
      <c r="B79" s="37"/>
      <c r="C79" s="30" t="s">
        <v>29</v>
      </c>
      <c r="D79" s="36"/>
      <c r="E79" s="36"/>
      <c r="F79" s="25" t="str">
        <f>IF(E18="","",E18)</f>
        <v>Vyplň údaj</v>
      </c>
      <c r="G79" s="36"/>
      <c r="H79" s="36"/>
      <c r="I79" s="30" t="s">
        <v>35</v>
      </c>
      <c r="J79" s="34" t="str">
        <f>E24</f>
        <v>Michal Pešek</v>
      </c>
      <c r="K79" s="36"/>
      <c r="L79" s="114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0.32" customHeight="1">
      <c r="A80" s="36"/>
      <c r="B80" s="37"/>
      <c r="C80" s="36"/>
      <c r="D80" s="36"/>
      <c r="E80" s="36"/>
      <c r="F80" s="36"/>
      <c r="G80" s="36"/>
      <c r="H80" s="36"/>
      <c r="I80" s="36"/>
      <c r="J80" s="36"/>
      <c r="K80" s="36"/>
      <c r="L80" s="114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11" customFormat="1" ht="29.28" customHeight="1">
      <c r="A81" s="139"/>
      <c r="B81" s="140"/>
      <c r="C81" s="141" t="s">
        <v>107</v>
      </c>
      <c r="D81" s="142" t="s">
        <v>59</v>
      </c>
      <c r="E81" s="142" t="s">
        <v>55</v>
      </c>
      <c r="F81" s="142" t="s">
        <v>56</v>
      </c>
      <c r="G81" s="142" t="s">
        <v>108</v>
      </c>
      <c r="H81" s="142" t="s">
        <v>109</v>
      </c>
      <c r="I81" s="142" t="s">
        <v>110</v>
      </c>
      <c r="J81" s="142" t="s">
        <v>93</v>
      </c>
      <c r="K81" s="143" t="s">
        <v>111</v>
      </c>
      <c r="L81" s="144"/>
      <c r="M81" s="78" t="s">
        <v>3</v>
      </c>
      <c r="N81" s="79" t="s">
        <v>44</v>
      </c>
      <c r="O81" s="79" t="s">
        <v>112</v>
      </c>
      <c r="P81" s="79" t="s">
        <v>113</v>
      </c>
      <c r="Q81" s="79" t="s">
        <v>114</v>
      </c>
      <c r="R81" s="79" t="s">
        <v>115</v>
      </c>
      <c r="S81" s="79" t="s">
        <v>116</v>
      </c>
      <c r="T81" s="80" t="s">
        <v>117</v>
      </c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</row>
    <row r="82" s="2" customFormat="1" ht="22.8" customHeight="1">
      <c r="A82" s="36"/>
      <c r="B82" s="37"/>
      <c r="C82" s="85" t="s">
        <v>118</v>
      </c>
      <c r="D82" s="36"/>
      <c r="E82" s="36"/>
      <c r="F82" s="36"/>
      <c r="G82" s="36"/>
      <c r="H82" s="36"/>
      <c r="I82" s="36"/>
      <c r="J82" s="145">
        <f>BK82</f>
        <v>0</v>
      </c>
      <c r="K82" s="36"/>
      <c r="L82" s="37"/>
      <c r="M82" s="81"/>
      <c r="N82" s="66"/>
      <c r="O82" s="82"/>
      <c r="P82" s="146">
        <f>P83</f>
        <v>0</v>
      </c>
      <c r="Q82" s="82"/>
      <c r="R82" s="146">
        <f>R83</f>
        <v>0</v>
      </c>
      <c r="S82" s="82"/>
      <c r="T82" s="147">
        <f>T83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7" t="s">
        <v>73</v>
      </c>
      <c r="AU82" s="17" t="s">
        <v>94</v>
      </c>
      <c r="BK82" s="148">
        <f>BK83</f>
        <v>0</v>
      </c>
    </row>
    <row r="83" s="12" customFormat="1" ht="25.92" customHeight="1">
      <c r="A83" s="12"/>
      <c r="B83" s="149"/>
      <c r="C83" s="12"/>
      <c r="D83" s="150" t="s">
        <v>73</v>
      </c>
      <c r="E83" s="151" t="s">
        <v>460</v>
      </c>
      <c r="F83" s="151" t="s">
        <v>86</v>
      </c>
      <c r="G83" s="12"/>
      <c r="H83" s="12"/>
      <c r="I83" s="152"/>
      <c r="J83" s="153">
        <f>BK83</f>
        <v>0</v>
      </c>
      <c r="K83" s="12"/>
      <c r="L83" s="149"/>
      <c r="M83" s="154"/>
      <c r="N83" s="155"/>
      <c r="O83" s="155"/>
      <c r="P83" s="156">
        <f>P84+SUM(P85:P88)+P91</f>
        <v>0</v>
      </c>
      <c r="Q83" s="155"/>
      <c r="R83" s="156">
        <f>R84+SUM(R85:R88)+R91</f>
        <v>0</v>
      </c>
      <c r="S83" s="155"/>
      <c r="T83" s="157">
        <f>T84+SUM(T85:T88)+T91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0" t="s">
        <v>148</v>
      </c>
      <c r="AT83" s="158" t="s">
        <v>73</v>
      </c>
      <c r="AU83" s="158" t="s">
        <v>74</v>
      </c>
      <c r="AY83" s="150" t="s">
        <v>121</v>
      </c>
      <c r="BK83" s="159">
        <f>BK84+SUM(BK85:BK88)+BK91</f>
        <v>0</v>
      </c>
    </row>
    <row r="84" s="2" customFormat="1" ht="16.5" customHeight="1">
      <c r="A84" s="36"/>
      <c r="B84" s="162"/>
      <c r="C84" s="163" t="s">
        <v>82</v>
      </c>
      <c r="D84" s="163" t="s">
        <v>124</v>
      </c>
      <c r="E84" s="164" t="s">
        <v>461</v>
      </c>
      <c r="F84" s="165" t="s">
        <v>462</v>
      </c>
      <c r="G84" s="166" t="s">
        <v>463</v>
      </c>
      <c r="H84" s="167">
        <v>1</v>
      </c>
      <c r="I84" s="168"/>
      <c r="J84" s="169">
        <f>ROUND(I84*H84,2)</f>
        <v>0</v>
      </c>
      <c r="K84" s="165" t="s">
        <v>3</v>
      </c>
      <c r="L84" s="37"/>
      <c r="M84" s="170" t="s">
        <v>3</v>
      </c>
      <c r="N84" s="171" t="s">
        <v>45</v>
      </c>
      <c r="O84" s="70"/>
      <c r="P84" s="172">
        <f>O84*H84</f>
        <v>0</v>
      </c>
      <c r="Q84" s="172">
        <v>0</v>
      </c>
      <c r="R84" s="172">
        <f>Q84*H84</f>
        <v>0</v>
      </c>
      <c r="S84" s="172">
        <v>0</v>
      </c>
      <c r="T84" s="173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74" t="s">
        <v>174</v>
      </c>
      <c r="AT84" s="174" t="s">
        <v>124</v>
      </c>
      <c r="AU84" s="174" t="s">
        <v>82</v>
      </c>
      <c r="AY84" s="17" t="s">
        <v>121</v>
      </c>
      <c r="BE84" s="175">
        <f>IF(N84="základní",J84,0)</f>
        <v>0</v>
      </c>
      <c r="BF84" s="175">
        <f>IF(N84="snížená",J84,0)</f>
        <v>0</v>
      </c>
      <c r="BG84" s="175">
        <f>IF(N84="zákl. přenesená",J84,0)</f>
        <v>0</v>
      </c>
      <c r="BH84" s="175">
        <f>IF(N84="sníž. přenesená",J84,0)</f>
        <v>0</v>
      </c>
      <c r="BI84" s="175">
        <f>IF(N84="nulová",J84,0)</f>
        <v>0</v>
      </c>
      <c r="BJ84" s="17" t="s">
        <v>82</v>
      </c>
      <c r="BK84" s="175">
        <f>ROUND(I84*H84,2)</f>
        <v>0</v>
      </c>
      <c r="BL84" s="17" t="s">
        <v>174</v>
      </c>
      <c r="BM84" s="174" t="s">
        <v>464</v>
      </c>
    </row>
    <row r="85" s="2" customFormat="1" ht="16.5" customHeight="1">
      <c r="A85" s="36"/>
      <c r="B85" s="162"/>
      <c r="C85" s="163" t="s">
        <v>84</v>
      </c>
      <c r="D85" s="163" t="s">
        <v>124</v>
      </c>
      <c r="E85" s="164" t="s">
        <v>465</v>
      </c>
      <c r="F85" s="165" t="s">
        <v>466</v>
      </c>
      <c r="G85" s="166" t="s">
        <v>463</v>
      </c>
      <c r="H85" s="167">
        <v>1</v>
      </c>
      <c r="I85" s="168"/>
      <c r="J85" s="169">
        <f>ROUND(I85*H85,2)</f>
        <v>0</v>
      </c>
      <c r="K85" s="165" t="s">
        <v>3</v>
      </c>
      <c r="L85" s="37"/>
      <c r="M85" s="170" t="s">
        <v>3</v>
      </c>
      <c r="N85" s="171" t="s">
        <v>45</v>
      </c>
      <c r="O85" s="70"/>
      <c r="P85" s="172">
        <f>O85*H85</f>
        <v>0</v>
      </c>
      <c r="Q85" s="172">
        <v>0</v>
      </c>
      <c r="R85" s="172">
        <f>Q85*H85</f>
        <v>0</v>
      </c>
      <c r="S85" s="172">
        <v>0</v>
      </c>
      <c r="T85" s="173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74" t="s">
        <v>174</v>
      </c>
      <c r="AT85" s="174" t="s">
        <v>124</v>
      </c>
      <c r="AU85" s="174" t="s">
        <v>82</v>
      </c>
      <c r="AY85" s="17" t="s">
        <v>121</v>
      </c>
      <c r="BE85" s="175">
        <f>IF(N85="základní",J85,0)</f>
        <v>0</v>
      </c>
      <c r="BF85" s="175">
        <f>IF(N85="snížená",J85,0)</f>
        <v>0</v>
      </c>
      <c r="BG85" s="175">
        <f>IF(N85="zákl. přenesená",J85,0)</f>
        <v>0</v>
      </c>
      <c r="BH85" s="175">
        <f>IF(N85="sníž. přenesená",J85,0)</f>
        <v>0</v>
      </c>
      <c r="BI85" s="175">
        <f>IF(N85="nulová",J85,0)</f>
        <v>0</v>
      </c>
      <c r="BJ85" s="17" t="s">
        <v>82</v>
      </c>
      <c r="BK85" s="175">
        <f>ROUND(I85*H85,2)</f>
        <v>0</v>
      </c>
      <c r="BL85" s="17" t="s">
        <v>174</v>
      </c>
      <c r="BM85" s="174" t="s">
        <v>467</v>
      </c>
    </row>
    <row r="86" s="2" customFormat="1" ht="16.5" customHeight="1">
      <c r="A86" s="36"/>
      <c r="B86" s="162"/>
      <c r="C86" s="163" t="s">
        <v>137</v>
      </c>
      <c r="D86" s="163" t="s">
        <v>124</v>
      </c>
      <c r="E86" s="164" t="s">
        <v>468</v>
      </c>
      <c r="F86" s="165" t="s">
        <v>469</v>
      </c>
      <c r="G86" s="166" t="s">
        <v>463</v>
      </c>
      <c r="H86" s="167">
        <v>1</v>
      </c>
      <c r="I86" s="168"/>
      <c r="J86" s="169">
        <f>ROUND(I86*H86,2)</f>
        <v>0</v>
      </c>
      <c r="K86" s="165" t="s">
        <v>3</v>
      </c>
      <c r="L86" s="37"/>
      <c r="M86" s="170" t="s">
        <v>3</v>
      </c>
      <c r="N86" s="171" t="s">
        <v>45</v>
      </c>
      <c r="O86" s="70"/>
      <c r="P86" s="172">
        <f>O86*H86</f>
        <v>0</v>
      </c>
      <c r="Q86" s="172">
        <v>0</v>
      </c>
      <c r="R86" s="172">
        <f>Q86*H86</f>
        <v>0</v>
      </c>
      <c r="S86" s="172">
        <v>0</v>
      </c>
      <c r="T86" s="173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74" t="s">
        <v>174</v>
      </c>
      <c r="AT86" s="174" t="s">
        <v>124</v>
      </c>
      <c r="AU86" s="174" t="s">
        <v>82</v>
      </c>
      <c r="AY86" s="17" t="s">
        <v>121</v>
      </c>
      <c r="BE86" s="175">
        <f>IF(N86="základní",J86,0)</f>
        <v>0</v>
      </c>
      <c r="BF86" s="175">
        <f>IF(N86="snížená",J86,0)</f>
        <v>0</v>
      </c>
      <c r="BG86" s="175">
        <f>IF(N86="zákl. přenesená",J86,0)</f>
        <v>0</v>
      </c>
      <c r="BH86" s="175">
        <f>IF(N86="sníž. přenesená",J86,0)</f>
        <v>0</v>
      </c>
      <c r="BI86" s="175">
        <f>IF(N86="nulová",J86,0)</f>
        <v>0</v>
      </c>
      <c r="BJ86" s="17" t="s">
        <v>82</v>
      </c>
      <c r="BK86" s="175">
        <f>ROUND(I86*H86,2)</f>
        <v>0</v>
      </c>
      <c r="BL86" s="17" t="s">
        <v>174</v>
      </c>
      <c r="BM86" s="174" t="s">
        <v>470</v>
      </c>
    </row>
    <row r="87" s="2" customFormat="1" ht="16.5" customHeight="1">
      <c r="A87" s="36"/>
      <c r="B87" s="162"/>
      <c r="C87" s="163" t="s">
        <v>129</v>
      </c>
      <c r="D87" s="163" t="s">
        <v>124</v>
      </c>
      <c r="E87" s="164" t="s">
        <v>471</v>
      </c>
      <c r="F87" s="165" t="s">
        <v>472</v>
      </c>
      <c r="G87" s="166" t="s">
        <v>463</v>
      </c>
      <c r="H87" s="167">
        <v>1</v>
      </c>
      <c r="I87" s="168"/>
      <c r="J87" s="169">
        <f>ROUND(I87*H87,2)</f>
        <v>0</v>
      </c>
      <c r="K87" s="165" t="s">
        <v>3</v>
      </c>
      <c r="L87" s="37"/>
      <c r="M87" s="170" t="s">
        <v>3</v>
      </c>
      <c r="N87" s="171" t="s">
        <v>45</v>
      </c>
      <c r="O87" s="70"/>
      <c r="P87" s="172">
        <f>O87*H87</f>
        <v>0</v>
      </c>
      <c r="Q87" s="172">
        <v>0</v>
      </c>
      <c r="R87" s="172">
        <f>Q87*H87</f>
        <v>0</v>
      </c>
      <c r="S87" s="172">
        <v>0</v>
      </c>
      <c r="T87" s="173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74" t="s">
        <v>174</v>
      </c>
      <c r="AT87" s="174" t="s">
        <v>124</v>
      </c>
      <c r="AU87" s="174" t="s">
        <v>82</v>
      </c>
      <c r="AY87" s="17" t="s">
        <v>121</v>
      </c>
      <c r="BE87" s="175">
        <f>IF(N87="základní",J87,0)</f>
        <v>0</v>
      </c>
      <c r="BF87" s="175">
        <f>IF(N87="snížená",J87,0)</f>
        <v>0</v>
      </c>
      <c r="BG87" s="175">
        <f>IF(N87="zákl. přenesená",J87,0)</f>
        <v>0</v>
      </c>
      <c r="BH87" s="175">
        <f>IF(N87="sníž. přenesená",J87,0)</f>
        <v>0</v>
      </c>
      <c r="BI87" s="175">
        <f>IF(N87="nulová",J87,0)</f>
        <v>0</v>
      </c>
      <c r="BJ87" s="17" t="s">
        <v>82</v>
      </c>
      <c r="BK87" s="175">
        <f>ROUND(I87*H87,2)</f>
        <v>0</v>
      </c>
      <c r="BL87" s="17" t="s">
        <v>174</v>
      </c>
      <c r="BM87" s="174" t="s">
        <v>473</v>
      </c>
    </row>
    <row r="88" s="12" customFormat="1" ht="22.8" customHeight="1">
      <c r="A88" s="12"/>
      <c r="B88" s="149"/>
      <c r="C88" s="12"/>
      <c r="D88" s="150" t="s">
        <v>73</v>
      </c>
      <c r="E88" s="160" t="s">
        <v>474</v>
      </c>
      <c r="F88" s="160" t="s">
        <v>475</v>
      </c>
      <c r="G88" s="12"/>
      <c r="H88" s="12"/>
      <c r="I88" s="152"/>
      <c r="J88" s="161">
        <f>BK88</f>
        <v>0</v>
      </c>
      <c r="K88" s="12"/>
      <c r="L88" s="149"/>
      <c r="M88" s="154"/>
      <c r="N88" s="155"/>
      <c r="O88" s="155"/>
      <c r="P88" s="156">
        <f>SUM(P89:P90)</f>
        <v>0</v>
      </c>
      <c r="Q88" s="155"/>
      <c r="R88" s="156">
        <f>SUM(R89:R90)</f>
        <v>0</v>
      </c>
      <c r="S88" s="155"/>
      <c r="T88" s="157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50" t="s">
        <v>148</v>
      </c>
      <c r="AT88" s="158" t="s">
        <v>73</v>
      </c>
      <c r="AU88" s="158" t="s">
        <v>82</v>
      </c>
      <c r="AY88" s="150" t="s">
        <v>121</v>
      </c>
      <c r="BK88" s="159">
        <f>SUM(BK89:BK90)</f>
        <v>0</v>
      </c>
    </row>
    <row r="89" s="2" customFormat="1" ht="16.5" customHeight="1">
      <c r="A89" s="36"/>
      <c r="B89" s="162"/>
      <c r="C89" s="163" t="s">
        <v>148</v>
      </c>
      <c r="D89" s="163" t="s">
        <v>124</v>
      </c>
      <c r="E89" s="164" t="s">
        <v>476</v>
      </c>
      <c r="F89" s="165" t="s">
        <v>477</v>
      </c>
      <c r="G89" s="166" t="s">
        <v>463</v>
      </c>
      <c r="H89" s="167">
        <v>1</v>
      </c>
      <c r="I89" s="168"/>
      <c r="J89" s="169">
        <f>ROUND(I89*H89,2)</f>
        <v>0</v>
      </c>
      <c r="K89" s="165" t="s">
        <v>128</v>
      </c>
      <c r="L89" s="37"/>
      <c r="M89" s="170" t="s">
        <v>3</v>
      </c>
      <c r="N89" s="171" t="s">
        <v>45</v>
      </c>
      <c r="O89" s="70"/>
      <c r="P89" s="172">
        <f>O89*H89</f>
        <v>0</v>
      </c>
      <c r="Q89" s="172">
        <v>0</v>
      </c>
      <c r="R89" s="172">
        <f>Q89*H89</f>
        <v>0</v>
      </c>
      <c r="S89" s="172">
        <v>0</v>
      </c>
      <c r="T89" s="173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74" t="s">
        <v>478</v>
      </c>
      <c r="AT89" s="174" t="s">
        <v>124</v>
      </c>
      <c r="AU89" s="174" t="s">
        <v>84</v>
      </c>
      <c r="AY89" s="17" t="s">
        <v>121</v>
      </c>
      <c r="BE89" s="175">
        <f>IF(N89="základní",J89,0)</f>
        <v>0</v>
      </c>
      <c r="BF89" s="175">
        <f>IF(N89="snížená",J89,0)</f>
        <v>0</v>
      </c>
      <c r="BG89" s="175">
        <f>IF(N89="zákl. přenesená",J89,0)</f>
        <v>0</v>
      </c>
      <c r="BH89" s="175">
        <f>IF(N89="sníž. přenesená",J89,0)</f>
        <v>0</v>
      </c>
      <c r="BI89" s="175">
        <f>IF(N89="nulová",J89,0)</f>
        <v>0</v>
      </c>
      <c r="BJ89" s="17" t="s">
        <v>82</v>
      </c>
      <c r="BK89" s="175">
        <f>ROUND(I89*H89,2)</f>
        <v>0</v>
      </c>
      <c r="BL89" s="17" t="s">
        <v>478</v>
      </c>
      <c r="BM89" s="174" t="s">
        <v>479</v>
      </c>
    </row>
    <row r="90" s="2" customFormat="1">
      <c r="A90" s="36"/>
      <c r="B90" s="37"/>
      <c r="C90" s="36"/>
      <c r="D90" s="176" t="s">
        <v>131</v>
      </c>
      <c r="E90" s="36"/>
      <c r="F90" s="177" t="s">
        <v>480</v>
      </c>
      <c r="G90" s="36"/>
      <c r="H90" s="36"/>
      <c r="I90" s="178"/>
      <c r="J90" s="36"/>
      <c r="K90" s="36"/>
      <c r="L90" s="37"/>
      <c r="M90" s="179"/>
      <c r="N90" s="180"/>
      <c r="O90" s="70"/>
      <c r="P90" s="70"/>
      <c r="Q90" s="70"/>
      <c r="R90" s="70"/>
      <c r="S90" s="70"/>
      <c r="T90" s="71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7" t="s">
        <v>131</v>
      </c>
      <c r="AU90" s="17" t="s">
        <v>84</v>
      </c>
    </row>
    <row r="91" s="12" customFormat="1" ht="22.8" customHeight="1">
      <c r="A91" s="12"/>
      <c r="B91" s="149"/>
      <c r="C91" s="12"/>
      <c r="D91" s="150" t="s">
        <v>73</v>
      </c>
      <c r="E91" s="160" t="s">
        <v>481</v>
      </c>
      <c r="F91" s="160" t="s">
        <v>482</v>
      </c>
      <c r="G91" s="12"/>
      <c r="H91" s="12"/>
      <c r="I91" s="152"/>
      <c r="J91" s="161">
        <f>BK91</f>
        <v>0</v>
      </c>
      <c r="K91" s="12"/>
      <c r="L91" s="149"/>
      <c r="M91" s="154"/>
      <c r="N91" s="155"/>
      <c r="O91" s="155"/>
      <c r="P91" s="156">
        <f>SUM(P92:P93)</f>
        <v>0</v>
      </c>
      <c r="Q91" s="155"/>
      <c r="R91" s="156">
        <f>SUM(R92:R93)</f>
        <v>0</v>
      </c>
      <c r="S91" s="155"/>
      <c r="T91" s="157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50" t="s">
        <v>148</v>
      </c>
      <c r="AT91" s="158" t="s">
        <v>73</v>
      </c>
      <c r="AU91" s="158" t="s">
        <v>82</v>
      </c>
      <c r="AY91" s="150" t="s">
        <v>121</v>
      </c>
      <c r="BK91" s="159">
        <f>SUM(BK92:BK93)</f>
        <v>0</v>
      </c>
    </row>
    <row r="92" s="2" customFormat="1" ht="16.5" customHeight="1">
      <c r="A92" s="36"/>
      <c r="B92" s="162"/>
      <c r="C92" s="163" t="s">
        <v>154</v>
      </c>
      <c r="D92" s="163" t="s">
        <v>124</v>
      </c>
      <c r="E92" s="164" t="s">
        <v>483</v>
      </c>
      <c r="F92" s="165" t="s">
        <v>484</v>
      </c>
      <c r="G92" s="166" t="s">
        <v>463</v>
      </c>
      <c r="H92" s="167">
        <v>1</v>
      </c>
      <c r="I92" s="168"/>
      <c r="J92" s="169">
        <f>ROUND(I92*H92,2)</f>
        <v>0</v>
      </c>
      <c r="K92" s="165" t="s">
        <v>128</v>
      </c>
      <c r="L92" s="37"/>
      <c r="M92" s="170" t="s">
        <v>3</v>
      </c>
      <c r="N92" s="171" t="s">
        <v>45</v>
      </c>
      <c r="O92" s="70"/>
      <c r="P92" s="172">
        <f>O92*H92</f>
        <v>0</v>
      </c>
      <c r="Q92" s="172">
        <v>0</v>
      </c>
      <c r="R92" s="172">
        <f>Q92*H92</f>
        <v>0</v>
      </c>
      <c r="S92" s="172">
        <v>0</v>
      </c>
      <c r="T92" s="173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4" t="s">
        <v>478</v>
      </c>
      <c r="AT92" s="174" t="s">
        <v>124</v>
      </c>
      <c r="AU92" s="174" t="s">
        <v>84</v>
      </c>
      <c r="AY92" s="17" t="s">
        <v>121</v>
      </c>
      <c r="BE92" s="175">
        <f>IF(N92="základní",J92,0)</f>
        <v>0</v>
      </c>
      <c r="BF92" s="175">
        <f>IF(N92="snížená",J92,0)</f>
        <v>0</v>
      </c>
      <c r="BG92" s="175">
        <f>IF(N92="zákl. přenesená",J92,0)</f>
        <v>0</v>
      </c>
      <c r="BH92" s="175">
        <f>IF(N92="sníž. přenesená",J92,0)</f>
        <v>0</v>
      </c>
      <c r="BI92" s="175">
        <f>IF(N92="nulová",J92,0)</f>
        <v>0</v>
      </c>
      <c r="BJ92" s="17" t="s">
        <v>82</v>
      </c>
      <c r="BK92" s="175">
        <f>ROUND(I92*H92,2)</f>
        <v>0</v>
      </c>
      <c r="BL92" s="17" t="s">
        <v>478</v>
      </c>
      <c r="BM92" s="174" t="s">
        <v>485</v>
      </c>
    </row>
    <row r="93" s="2" customFormat="1">
      <c r="A93" s="36"/>
      <c r="B93" s="37"/>
      <c r="C93" s="36"/>
      <c r="D93" s="176" t="s">
        <v>131</v>
      </c>
      <c r="E93" s="36"/>
      <c r="F93" s="177" t="s">
        <v>486</v>
      </c>
      <c r="G93" s="36"/>
      <c r="H93" s="36"/>
      <c r="I93" s="178"/>
      <c r="J93" s="36"/>
      <c r="K93" s="36"/>
      <c r="L93" s="37"/>
      <c r="M93" s="192"/>
      <c r="N93" s="193"/>
      <c r="O93" s="194"/>
      <c r="P93" s="194"/>
      <c r="Q93" s="194"/>
      <c r="R93" s="194"/>
      <c r="S93" s="194"/>
      <c r="T93" s="195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7" t="s">
        <v>131</v>
      </c>
      <c r="AU93" s="17" t="s">
        <v>84</v>
      </c>
    </row>
    <row r="94" s="2" customFormat="1" ht="6.96" customHeight="1">
      <c r="A94" s="36"/>
      <c r="B94" s="53"/>
      <c r="C94" s="54"/>
      <c r="D94" s="54"/>
      <c r="E94" s="54"/>
      <c r="F94" s="54"/>
      <c r="G94" s="54"/>
      <c r="H94" s="54"/>
      <c r="I94" s="54"/>
      <c r="J94" s="54"/>
      <c r="K94" s="54"/>
      <c r="L94" s="37"/>
      <c r="M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</sheetData>
  <autoFilter ref="C81:K93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90" r:id="rId1" display="https://podminky.urs.cz/item/CS_URS_2024_01/013294000"/>
    <hyperlink ref="F93" r:id="rId2" display="https://podminky.urs.cz/item/CS_URS_2024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196" customWidth="1"/>
    <col min="2" max="2" width="1.667969" style="196" customWidth="1"/>
    <col min="3" max="4" width="5" style="196" customWidth="1"/>
    <col min="5" max="5" width="11.66016" style="196" customWidth="1"/>
    <col min="6" max="6" width="9.160156" style="196" customWidth="1"/>
    <col min="7" max="7" width="5" style="196" customWidth="1"/>
    <col min="8" max="8" width="77.83203" style="196" customWidth="1"/>
    <col min="9" max="10" width="20" style="196" customWidth="1"/>
    <col min="11" max="11" width="1.667969" style="196" customWidth="1"/>
  </cols>
  <sheetData>
    <row r="1" s="1" customFormat="1" ht="37.5" customHeight="1"/>
    <row r="2" s="1" customFormat="1" ht="7.5" customHeight="1">
      <c r="B2" s="197"/>
      <c r="C2" s="198"/>
      <c r="D2" s="198"/>
      <c r="E2" s="198"/>
      <c r="F2" s="198"/>
      <c r="G2" s="198"/>
      <c r="H2" s="198"/>
      <c r="I2" s="198"/>
      <c r="J2" s="198"/>
      <c r="K2" s="199"/>
    </row>
    <row r="3" s="13" customFormat="1" ht="45" customHeight="1">
      <c r="B3" s="200"/>
      <c r="C3" s="201" t="s">
        <v>487</v>
      </c>
      <c r="D3" s="201"/>
      <c r="E3" s="201"/>
      <c r="F3" s="201"/>
      <c r="G3" s="201"/>
      <c r="H3" s="201"/>
      <c r="I3" s="201"/>
      <c r="J3" s="201"/>
      <c r="K3" s="202"/>
    </row>
    <row r="4" s="1" customFormat="1" ht="25.5" customHeight="1">
      <c r="B4" s="203"/>
      <c r="C4" s="204" t="s">
        <v>488</v>
      </c>
      <c r="D4" s="204"/>
      <c r="E4" s="204"/>
      <c r="F4" s="204"/>
      <c r="G4" s="204"/>
      <c r="H4" s="204"/>
      <c r="I4" s="204"/>
      <c r="J4" s="204"/>
      <c r="K4" s="205"/>
    </row>
    <row r="5" s="1" customFormat="1" ht="5.25" customHeight="1">
      <c r="B5" s="203"/>
      <c r="C5" s="206"/>
      <c r="D5" s="206"/>
      <c r="E5" s="206"/>
      <c r="F5" s="206"/>
      <c r="G5" s="206"/>
      <c r="H5" s="206"/>
      <c r="I5" s="206"/>
      <c r="J5" s="206"/>
      <c r="K5" s="205"/>
    </row>
    <row r="6" s="1" customFormat="1" ht="15" customHeight="1">
      <c r="B6" s="203"/>
      <c r="C6" s="207" t="s">
        <v>489</v>
      </c>
      <c r="D6" s="207"/>
      <c r="E6" s="207"/>
      <c r="F6" s="207"/>
      <c r="G6" s="207"/>
      <c r="H6" s="207"/>
      <c r="I6" s="207"/>
      <c r="J6" s="207"/>
      <c r="K6" s="205"/>
    </row>
    <row r="7" s="1" customFormat="1" ht="15" customHeight="1">
      <c r="B7" s="208"/>
      <c r="C7" s="207" t="s">
        <v>490</v>
      </c>
      <c r="D7" s="207"/>
      <c r="E7" s="207"/>
      <c r="F7" s="207"/>
      <c r="G7" s="207"/>
      <c r="H7" s="207"/>
      <c r="I7" s="207"/>
      <c r="J7" s="207"/>
      <c r="K7" s="205"/>
    </row>
    <row r="8" s="1" customFormat="1" ht="12.75" customHeight="1">
      <c r="B8" s="208"/>
      <c r="C8" s="207"/>
      <c r="D8" s="207"/>
      <c r="E8" s="207"/>
      <c r="F8" s="207"/>
      <c r="G8" s="207"/>
      <c r="H8" s="207"/>
      <c r="I8" s="207"/>
      <c r="J8" s="207"/>
      <c r="K8" s="205"/>
    </row>
    <row r="9" s="1" customFormat="1" ht="15" customHeight="1">
      <c r="B9" s="208"/>
      <c r="C9" s="207" t="s">
        <v>491</v>
      </c>
      <c r="D9" s="207"/>
      <c r="E9" s="207"/>
      <c r="F9" s="207"/>
      <c r="G9" s="207"/>
      <c r="H9" s="207"/>
      <c r="I9" s="207"/>
      <c r="J9" s="207"/>
      <c r="K9" s="205"/>
    </row>
    <row r="10" s="1" customFormat="1" ht="15" customHeight="1">
      <c r="B10" s="208"/>
      <c r="C10" s="207"/>
      <c r="D10" s="207" t="s">
        <v>492</v>
      </c>
      <c r="E10" s="207"/>
      <c r="F10" s="207"/>
      <c r="G10" s="207"/>
      <c r="H10" s="207"/>
      <c r="I10" s="207"/>
      <c r="J10" s="207"/>
      <c r="K10" s="205"/>
    </row>
    <row r="11" s="1" customFormat="1" ht="15" customHeight="1">
      <c r="B11" s="208"/>
      <c r="C11" s="209"/>
      <c r="D11" s="207" t="s">
        <v>493</v>
      </c>
      <c r="E11" s="207"/>
      <c r="F11" s="207"/>
      <c r="G11" s="207"/>
      <c r="H11" s="207"/>
      <c r="I11" s="207"/>
      <c r="J11" s="207"/>
      <c r="K11" s="205"/>
    </row>
    <row r="12" s="1" customFormat="1" ht="15" customHeight="1">
      <c r="B12" s="208"/>
      <c r="C12" s="209"/>
      <c r="D12" s="207"/>
      <c r="E12" s="207"/>
      <c r="F12" s="207"/>
      <c r="G12" s="207"/>
      <c r="H12" s="207"/>
      <c r="I12" s="207"/>
      <c r="J12" s="207"/>
      <c r="K12" s="205"/>
    </row>
    <row r="13" s="1" customFormat="1" ht="15" customHeight="1">
      <c r="B13" s="208"/>
      <c r="C13" s="209"/>
      <c r="D13" s="210" t="s">
        <v>494</v>
      </c>
      <c r="E13" s="207"/>
      <c r="F13" s="207"/>
      <c r="G13" s="207"/>
      <c r="H13" s="207"/>
      <c r="I13" s="207"/>
      <c r="J13" s="207"/>
      <c r="K13" s="205"/>
    </row>
    <row r="14" s="1" customFormat="1" ht="12.75" customHeight="1">
      <c r="B14" s="208"/>
      <c r="C14" s="209"/>
      <c r="D14" s="209"/>
      <c r="E14" s="209"/>
      <c r="F14" s="209"/>
      <c r="G14" s="209"/>
      <c r="H14" s="209"/>
      <c r="I14" s="209"/>
      <c r="J14" s="209"/>
      <c r="K14" s="205"/>
    </row>
    <row r="15" s="1" customFormat="1" ht="15" customHeight="1">
      <c r="B15" s="208"/>
      <c r="C15" s="209"/>
      <c r="D15" s="207" t="s">
        <v>495</v>
      </c>
      <c r="E15" s="207"/>
      <c r="F15" s="207"/>
      <c r="G15" s="207"/>
      <c r="H15" s="207"/>
      <c r="I15" s="207"/>
      <c r="J15" s="207"/>
      <c r="K15" s="205"/>
    </row>
    <row r="16" s="1" customFormat="1" ht="15" customHeight="1">
      <c r="B16" s="208"/>
      <c r="C16" s="209"/>
      <c r="D16" s="207" t="s">
        <v>496</v>
      </c>
      <c r="E16" s="207"/>
      <c r="F16" s="207"/>
      <c r="G16" s="207"/>
      <c r="H16" s="207"/>
      <c r="I16" s="207"/>
      <c r="J16" s="207"/>
      <c r="K16" s="205"/>
    </row>
    <row r="17" s="1" customFormat="1" ht="15" customHeight="1">
      <c r="B17" s="208"/>
      <c r="C17" s="209"/>
      <c r="D17" s="207" t="s">
        <v>497</v>
      </c>
      <c r="E17" s="207"/>
      <c r="F17" s="207"/>
      <c r="G17" s="207"/>
      <c r="H17" s="207"/>
      <c r="I17" s="207"/>
      <c r="J17" s="207"/>
      <c r="K17" s="205"/>
    </row>
    <row r="18" s="1" customFormat="1" ht="15" customHeight="1">
      <c r="B18" s="208"/>
      <c r="C18" s="209"/>
      <c r="D18" s="209"/>
      <c r="E18" s="211" t="s">
        <v>81</v>
      </c>
      <c r="F18" s="207" t="s">
        <v>498</v>
      </c>
      <c r="G18" s="207"/>
      <c r="H18" s="207"/>
      <c r="I18" s="207"/>
      <c r="J18" s="207"/>
      <c r="K18" s="205"/>
    </row>
    <row r="19" s="1" customFormat="1" ht="15" customHeight="1">
      <c r="B19" s="208"/>
      <c r="C19" s="209"/>
      <c r="D19" s="209"/>
      <c r="E19" s="211" t="s">
        <v>499</v>
      </c>
      <c r="F19" s="207" t="s">
        <v>500</v>
      </c>
      <c r="G19" s="207"/>
      <c r="H19" s="207"/>
      <c r="I19" s="207"/>
      <c r="J19" s="207"/>
      <c r="K19" s="205"/>
    </row>
    <row r="20" s="1" customFormat="1" ht="15" customHeight="1">
      <c r="B20" s="208"/>
      <c r="C20" s="209"/>
      <c r="D20" s="209"/>
      <c r="E20" s="211" t="s">
        <v>501</v>
      </c>
      <c r="F20" s="207" t="s">
        <v>502</v>
      </c>
      <c r="G20" s="207"/>
      <c r="H20" s="207"/>
      <c r="I20" s="207"/>
      <c r="J20" s="207"/>
      <c r="K20" s="205"/>
    </row>
    <row r="21" s="1" customFormat="1" ht="15" customHeight="1">
      <c r="B21" s="208"/>
      <c r="C21" s="209"/>
      <c r="D21" s="209"/>
      <c r="E21" s="211" t="s">
        <v>503</v>
      </c>
      <c r="F21" s="207" t="s">
        <v>504</v>
      </c>
      <c r="G21" s="207"/>
      <c r="H21" s="207"/>
      <c r="I21" s="207"/>
      <c r="J21" s="207"/>
      <c r="K21" s="205"/>
    </row>
    <row r="22" s="1" customFormat="1" ht="15" customHeight="1">
      <c r="B22" s="208"/>
      <c r="C22" s="209"/>
      <c r="D22" s="209"/>
      <c r="E22" s="211" t="s">
        <v>505</v>
      </c>
      <c r="F22" s="207" t="s">
        <v>506</v>
      </c>
      <c r="G22" s="207"/>
      <c r="H22" s="207"/>
      <c r="I22" s="207"/>
      <c r="J22" s="207"/>
      <c r="K22" s="205"/>
    </row>
    <row r="23" s="1" customFormat="1" ht="15" customHeight="1">
      <c r="B23" s="208"/>
      <c r="C23" s="209"/>
      <c r="D23" s="209"/>
      <c r="E23" s="211" t="s">
        <v>507</v>
      </c>
      <c r="F23" s="207" t="s">
        <v>508</v>
      </c>
      <c r="G23" s="207"/>
      <c r="H23" s="207"/>
      <c r="I23" s="207"/>
      <c r="J23" s="207"/>
      <c r="K23" s="205"/>
    </row>
    <row r="24" s="1" customFormat="1" ht="12.75" customHeight="1">
      <c r="B24" s="208"/>
      <c r="C24" s="209"/>
      <c r="D24" s="209"/>
      <c r="E24" s="209"/>
      <c r="F24" s="209"/>
      <c r="G24" s="209"/>
      <c r="H24" s="209"/>
      <c r="I24" s="209"/>
      <c r="J24" s="209"/>
      <c r="K24" s="205"/>
    </row>
    <row r="25" s="1" customFormat="1" ht="15" customHeight="1">
      <c r="B25" s="208"/>
      <c r="C25" s="207" t="s">
        <v>509</v>
      </c>
      <c r="D25" s="207"/>
      <c r="E25" s="207"/>
      <c r="F25" s="207"/>
      <c r="G25" s="207"/>
      <c r="H25" s="207"/>
      <c r="I25" s="207"/>
      <c r="J25" s="207"/>
      <c r="K25" s="205"/>
    </row>
    <row r="26" s="1" customFormat="1" ht="15" customHeight="1">
      <c r="B26" s="208"/>
      <c r="C26" s="207" t="s">
        <v>510</v>
      </c>
      <c r="D26" s="207"/>
      <c r="E26" s="207"/>
      <c r="F26" s="207"/>
      <c r="G26" s="207"/>
      <c r="H26" s="207"/>
      <c r="I26" s="207"/>
      <c r="J26" s="207"/>
      <c r="K26" s="205"/>
    </row>
    <row r="27" s="1" customFormat="1" ht="15" customHeight="1">
      <c r="B27" s="208"/>
      <c r="C27" s="207"/>
      <c r="D27" s="207" t="s">
        <v>511</v>
      </c>
      <c r="E27" s="207"/>
      <c r="F27" s="207"/>
      <c r="G27" s="207"/>
      <c r="H27" s="207"/>
      <c r="I27" s="207"/>
      <c r="J27" s="207"/>
      <c r="K27" s="205"/>
    </row>
    <row r="28" s="1" customFormat="1" ht="15" customHeight="1">
      <c r="B28" s="208"/>
      <c r="C28" s="209"/>
      <c r="D28" s="207" t="s">
        <v>512</v>
      </c>
      <c r="E28" s="207"/>
      <c r="F28" s="207"/>
      <c r="G28" s="207"/>
      <c r="H28" s="207"/>
      <c r="I28" s="207"/>
      <c r="J28" s="207"/>
      <c r="K28" s="205"/>
    </row>
    <row r="29" s="1" customFormat="1" ht="12.75" customHeight="1">
      <c r="B29" s="208"/>
      <c r="C29" s="209"/>
      <c r="D29" s="209"/>
      <c r="E29" s="209"/>
      <c r="F29" s="209"/>
      <c r="G29" s="209"/>
      <c r="H29" s="209"/>
      <c r="I29" s="209"/>
      <c r="J29" s="209"/>
      <c r="K29" s="205"/>
    </row>
    <row r="30" s="1" customFormat="1" ht="15" customHeight="1">
      <c r="B30" s="208"/>
      <c r="C30" s="209"/>
      <c r="D30" s="207" t="s">
        <v>513</v>
      </c>
      <c r="E30" s="207"/>
      <c r="F30" s="207"/>
      <c r="G30" s="207"/>
      <c r="H30" s="207"/>
      <c r="I30" s="207"/>
      <c r="J30" s="207"/>
      <c r="K30" s="205"/>
    </row>
    <row r="31" s="1" customFormat="1" ht="15" customHeight="1">
      <c r="B31" s="208"/>
      <c r="C31" s="209"/>
      <c r="D31" s="207" t="s">
        <v>514</v>
      </c>
      <c r="E31" s="207"/>
      <c r="F31" s="207"/>
      <c r="G31" s="207"/>
      <c r="H31" s="207"/>
      <c r="I31" s="207"/>
      <c r="J31" s="207"/>
      <c r="K31" s="205"/>
    </row>
    <row r="32" s="1" customFormat="1" ht="12.75" customHeight="1">
      <c r="B32" s="208"/>
      <c r="C32" s="209"/>
      <c r="D32" s="209"/>
      <c r="E32" s="209"/>
      <c r="F32" s="209"/>
      <c r="G32" s="209"/>
      <c r="H32" s="209"/>
      <c r="I32" s="209"/>
      <c r="J32" s="209"/>
      <c r="K32" s="205"/>
    </row>
    <row r="33" s="1" customFormat="1" ht="15" customHeight="1">
      <c r="B33" s="208"/>
      <c r="C33" s="209"/>
      <c r="D33" s="207" t="s">
        <v>515</v>
      </c>
      <c r="E33" s="207"/>
      <c r="F33" s="207"/>
      <c r="G33" s="207"/>
      <c r="H33" s="207"/>
      <c r="I33" s="207"/>
      <c r="J33" s="207"/>
      <c r="K33" s="205"/>
    </row>
    <row r="34" s="1" customFormat="1" ht="15" customHeight="1">
      <c r="B34" s="208"/>
      <c r="C34" s="209"/>
      <c r="D34" s="207" t="s">
        <v>516</v>
      </c>
      <c r="E34" s="207"/>
      <c r="F34" s="207"/>
      <c r="G34" s="207"/>
      <c r="H34" s="207"/>
      <c r="I34" s="207"/>
      <c r="J34" s="207"/>
      <c r="K34" s="205"/>
    </row>
    <row r="35" s="1" customFormat="1" ht="15" customHeight="1">
      <c r="B35" s="208"/>
      <c r="C35" s="209"/>
      <c r="D35" s="207" t="s">
        <v>517</v>
      </c>
      <c r="E35" s="207"/>
      <c r="F35" s="207"/>
      <c r="G35" s="207"/>
      <c r="H35" s="207"/>
      <c r="I35" s="207"/>
      <c r="J35" s="207"/>
      <c r="K35" s="205"/>
    </row>
    <row r="36" s="1" customFormat="1" ht="15" customHeight="1">
      <c r="B36" s="208"/>
      <c r="C36" s="209"/>
      <c r="D36" s="207"/>
      <c r="E36" s="210" t="s">
        <v>107</v>
      </c>
      <c r="F36" s="207"/>
      <c r="G36" s="207" t="s">
        <v>518</v>
      </c>
      <c r="H36" s="207"/>
      <c r="I36" s="207"/>
      <c r="J36" s="207"/>
      <c r="K36" s="205"/>
    </row>
    <row r="37" s="1" customFormat="1" ht="30.75" customHeight="1">
      <c r="B37" s="208"/>
      <c r="C37" s="209"/>
      <c r="D37" s="207"/>
      <c r="E37" s="210" t="s">
        <v>519</v>
      </c>
      <c r="F37" s="207"/>
      <c r="G37" s="207" t="s">
        <v>520</v>
      </c>
      <c r="H37" s="207"/>
      <c r="I37" s="207"/>
      <c r="J37" s="207"/>
      <c r="K37" s="205"/>
    </row>
    <row r="38" s="1" customFormat="1" ht="15" customHeight="1">
      <c r="B38" s="208"/>
      <c r="C38" s="209"/>
      <c r="D38" s="207"/>
      <c r="E38" s="210" t="s">
        <v>55</v>
      </c>
      <c r="F38" s="207"/>
      <c r="G38" s="207" t="s">
        <v>521</v>
      </c>
      <c r="H38" s="207"/>
      <c r="I38" s="207"/>
      <c r="J38" s="207"/>
      <c r="K38" s="205"/>
    </row>
    <row r="39" s="1" customFormat="1" ht="15" customHeight="1">
      <c r="B39" s="208"/>
      <c r="C39" s="209"/>
      <c r="D39" s="207"/>
      <c r="E39" s="210" t="s">
        <v>56</v>
      </c>
      <c r="F39" s="207"/>
      <c r="G39" s="207" t="s">
        <v>522</v>
      </c>
      <c r="H39" s="207"/>
      <c r="I39" s="207"/>
      <c r="J39" s="207"/>
      <c r="K39" s="205"/>
    </row>
    <row r="40" s="1" customFormat="1" ht="15" customHeight="1">
      <c r="B40" s="208"/>
      <c r="C40" s="209"/>
      <c r="D40" s="207"/>
      <c r="E40" s="210" t="s">
        <v>108</v>
      </c>
      <c r="F40" s="207"/>
      <c r="G40" s="207" t="s">
        <v>523</v>
      </c>
      <c r="H40" s="207"/>
      <c r="I40" s="207"/>
      <c r="J40" s="207"/>
      <c r="K40" s="205"/>
    </row>
    <row r="41" s="1" customFormat="1" ht="15" customHeight="1">
      <c r="B41" s="208"/>
      <c r="C41" s="209"/>
      <c r="D41" s="207"/>
      <c r="E41" s="210" t="s">
        <v>109</v>
      </c>
      <c r="F41" s="207"/>
      <c r="G41" s="207" t="s">
        <v>524</v>
      </c>
      <c r="H41" s="207"/>
      <c r="I41" s="207"/>
      <c r="J41" s="207"/>
      <c r="K41" s="205"/>
    </row>
    <row r="42" s="1" customFormat="1" ht="15" customHeight="1">
      <c r="B42" s="208"/>
      <c r="C42" s="209"/>
      <c r="D42" s="207"/>
      <c r="E42" s="210" t="s">
        <v>525</v>
      </c>
      <c r="F42" s="207"/>
      <c r="G42" s="207" t="s">
        <v>526</v>
      </c>
      <c r="H42" s="207"/>
      <c r="I42" s="207"/>
      <c r="J42" s="207"/>
      <c r="K42" s="205"/>
    </row>
    <row r="43" s="1" customFormat="1" ht="15" customHeight="1">
      <c r="B43" s="208"/>
      <c r="C43" s="209"/>
      <c r="D43" s="207"/>
      <c r="E43" s="210"/>
      <c r="F43" s="207"/>
      <c r="G43" s="207" t="s">
        <v>527</v>
      </c>
      <c r="H43" s="207"/>
      <c r="I43" s="207"/>
      <c r="J43" s="207"/>
      <c r="K43" s="205"/>
    </row>
    <row r="44" s="1" customFormat="1" ht="15" customHeight="1">
      <c r="B44" s="208"/>
      <c r="C44" s="209"/>
      <c r="D44" s="207"/>
      <c r="E44" s="210" t="s">
        <v>528</v>
      </c>
      <c r="F44" s="207"/>
      <c r="G44" s="207" t="s">
        <v>529</v>
      </c>
      <c r="H44" s="207"/>
      <c r="I44" s="207"/>
      <c r="J44" s="207"/>
      <c r="K44" s="205"/>
    </row>
    <row r="45" s="1" customFormat="1" ht="15" customHeight="1">
      <c r="B45" s="208"/>
      <c r="C45" s="209"/>
      <c r="D45" s="207"/>
      <c r="E45" s="210" t="s">
        <v>111</v>
      </c>
      <c r="F45" s="207"/>
      <c r="G45" s="207" t="s">
        <v>530</v>
      </c>
      <c r="H45" s="207"/>
      <c r="I45" s="207"/>
      <c r="J45" s="207"/>
      <c r="K45" s="205"/>
    </row>
    <row r="46" s="1" customFormat="1" ht="12.75" customHeight="1">
      <c r="B46" s="208"/>
      <c r="C46" s="209"/>
      <c r="D46" s="207"/>
      <c r="E46" s="207"/>
      <c r="F46" s="207"/>
      <c r="G46" s="207"/>
      <c r="H46" s="207"/>
      <c r="I46" s="207"/>
      <c r="J46" s="207"/>
      <c r="K46" s="205"/>
    </row>
    <row r="47" s="1" customFormat="1" ht="15" customHeight="1">
      <c r="B47" s="208"/>
      <c r="C47" s="209"/>
      <c r="D47" s="207" t="s">
        <v>531</v>
      </c>
      <c r="E47" s="207"/>
      <c r="F47" s="207"/>
      <c r="G47" s="207"/>
      <c r="H47" s="207"/>
      <c r="I47" s="207"/>
      <c r="J47" s="207"/>
      <c r="K47" s="205"/>
    </row>
    <row r="48" s="1" customFormat="1" ht="15" customHeight="1">
      <c r="B48" s="208"/>
      <c r="C48" s="209"/>
      <c r="D48" s="209"/>
      <c r="E48" s="207" t="s">
        <v>532</v>
      </c>
      <c r="F48" s="207"/>
      <c r="G48" s="207"/>
      <c r="H48" s="207"/>
      <c r="I48" s="207"/>
      <c r="J48" s="207"/>
      <c r="K48" s="205"/>
    </row>
    <row r="49" s="1" customFormat="1" ht="15" customHeight="1">
      <c r="B49" s="208"/>
      <c r="C49" s="209"/>
      <c r="D49" s="209"/>
      <c r="E49" s="207" t="s">
        <v>533</v>
      </c>
      <c r="F49" s="207"/>
      <c r="G49" s="207"/>
      <c r="H49" s="207"/>
      <c r="I49" s="207"/>
      <c r="J49" s="207"/>
      <c r="K49" s="205"/>
    </row>
    <row r="50" s="1" customFormat="1" ht="15" customHeight="1">
      <c r="B50" s="208"/>
      <c r="C50" s="209"/>
      <c r="D50" s="209"/>
      <c r="E50" s="207" t="s">
        <v>534</v>
      </c>
      <c r="F50" s="207"/>
      <c r="G50" s="207"/>
      <c r="H50" s="207"/>
      <c r="I50" s="207"/>
      <c r="J50" s="207"/>
      <c r="K50" s="205"/>
    </row>
    <row r="51" s="1" customFormat="1" ht="15" customHeight="1">
      <c r="B51" s="208"/>
      <c r="C51" s="209"/>
      <c r="D51" s="207" t="s">
        <v>535</v>
      </c>
      <c r="E51" s="207"/>
      <c r="F51" s="207"/>
      <c r="G51" s="207"/>
      <c r="H51" s="207"/>
      <c r="I51" s="207"/>
      <c r="J51" s="207"/>
      <c r="K51" s="205"/>
    </row>
    <row r="52" s="1" customFormat="1" ht="25.5" customHeight="1">
      <c r="B52" s="203"/>
      <c r="C52" s="204" t="s">
        <v>536</v>
      </c>
      <c r="D52" s="204"/>
      <c r="E52" s="204"/>
      <c r="F52" s="204"/>
      <c r="G52" s="204"/>
      <c r="H52" s="204"/>
      <c r="I52" s="204"/>
      <c r="J52" s="204"/>
      <c r="K52" s="205"/>
    </row>
    <row r="53" s="1" customFormat="1" ht="5.25" customHeight="1">
      <c r="B53" s="203"/>
      <c r="C53" s="206"/>
      <c r="D53" s="206"/>
      <c r="E53" s="206"/>
      <c r="F53" s="206"/>
      <c r="G53" s="206"/>
      <c r="H53" s="206"/>
      <c r="I53" s="206"/>
      <c r="J53" s="206"/>
      <c r="K53" s="205"/>
    </row>
    <row r="54" s="1" customFormat="1" ht="15" customHeight="1">
      <c r="B54" s="203"/>
      <c r="C54" s="207" t="s">
        <v>537</v>
      </c>
      <c r="D54" s="207"/>
      <c r="E54" s="207"/>
      <c r="F54" s="207"/>
      <c r="G54" s="207"/>
      <c r="H54" s="207"/>
      <c r="I54" s="207"/>
      <c r="J54" s="207"/>
      <c r="K54" s="205"/>
    </row>
    <row r="55" s="1" customFormat="1" ht="15" customHeight="1">
      <c r="B55" s="203"/>
      <c r="C55" s="207" t="s">
        <v>538</v>
      </c>
      <c r="D55" s="207"/>
      <c r="E55" s="207"/>
      <c r="F55" s="207"/>
      <c r="G55" s="207"/>
      <c r="H55" s="207"/>
      <c r="I55" s="207"/>
      <c r="J55" s="207"/>
      <c r="K55" s="205"/>
    </row>
    <row r="56" s="1" customFormat="1" ht="12.75" customHeight="1">
      <c r="B56" s="203"/>
      <c r="C56" s="207"/>
      <c r="D56" s="207"/>
      <c r="E56" s="207"/>
      <c r="F56" s="207"/>
      <c r="G56" s="207"/>
      <c r="H56" s="207"/>
      <c r="I56" s="207"/>
      <c r="J56" s="207"/>
      <c r="K56" s="205"/>
    </row>
    <row r="57" s="1" customFormat="1" ht="15" customHeight="1">
      <c r="B57" s="203"/>
      <c r="C57" s="207" t="s">
        <v>539</v>
      </c>
      <c r="D57" s="207"/>
      <c r="E57" s="207"/>
      <c r="F57" s="207"/>
      <c r="G57" s="207"/>
      <c r="H57" s="207"/>
      <c r="I57" s="207"/>
      <c r="J57" s="207"/>
      <c r="K57" s="205"/>
    </row>
    <row r="58" s="1" customFormat="1" ht="15" customHeight="1">
      <c r="B58" s="203"/>
      <c r="C58" s="209"/>
      <c r="D58" s="207" t="s">
        <v>540</v>
      </c>
      <c r="E58" s="207"/>
      <c r="F58" s="207"/>
      <c r="G58" s="207"/>
      <c r="H58" s="207"/>
      <c r="I58" s="207"/>
      <c r="J58" s="207"/>
      <c r="K58" s="205"/>
    </row>
    <row r="59" s="1" customFormat="1" ht="15" customHeight="1">
      <c r="B59" s="203"/>
      <c r="C59" s="209"/>
      <c r="D59" s="207" t="s">
        <v>541</v>
      </c>
      <c r="E59" s="207"/>
      <c r="F59" s="207"/>
      <c r="G59" s="207"/>
      <c r="H59" s="207"/>
      <c r="I59" s="207"/>
      <c r="J59" s="207"/>
      <c r="K59" s="205"/>
    </row>
    <row r="60" s="1" customFormat="1" ht="15" customHeight="1">
      <c r="B60" s="203"/>
      <c r="C60" s="209"/>
      <c r="D60" s="207" t="s">
        <v>542</v>
      </c>
      <c r="E60" s="207"/>
      <c r="F60" s="207"/>
      <c r="G60" s="207"/>
      <c r="H60" s="207"/>
      <c r="I60" s="207"/>
      <c r="J60" s="207"/>
      <c r="K60" s="205"/>
    </row>
    <row r="61" s="1" customFormat="1" ht="15" customHeight="1">
      <c r="B61" s="203"/>
      <c r="C61" s="209"/>
      <c r="D61" s="207" t="s">
        <v>543</v>
      </c>
      <c r="E61" s="207"/>
      <c r="F61" s="207"/>
      <c r="G61" s="207"/>
      <c r="H61" s="207"/>
      <c r="I61" s="207"/>
      <c r="J61" s="207"/>
      <c r="K61" s="205"/>
    </row>
    <row r="62" s="1" customFormat="1" ht="15" customHeight="1">
      <c r="B62" s="203"/>
      <c r="C62" s="209"/>
      <c r="D62" s="212" t="s">
        <v>544</v>
      </c>
      <c r="E62" s="212"/>
      <c r="F62" s="212"/>
      <c r="G62" s="212"/>
      <c r="H62" s="212"/>
      <c r="I62" s="212"/>
      <c r="J62" s="212"/>
      <c r="K62" s="205"/>
    </row>
    <row r="63" s="1" customFormat="1" ht="15" customHeight="1">
      <c r="B63" s="203"/>
      <c r="C63" s="209"/>
      <c r="D63" s="207" t="s">
        <v>545</v>
      </c>
      <c r="E63" s="207"/>
      <c r="F63" s="207"/>
      <c r="G63" s="207"/>
      <c r="H63" s="207"/>
      <c r="I63" s="207"/>
      <c r="J63" s="207"/>
      <c r="K63" s="205"/>
    </row>
    <row r="64" s="1" customFormat="1" ht="12.75" customHeight="1">
      <c r="B64" s="203"/>
      <c r="C64" s="209"/>
      <c r="D64" s="209"/>
      <c r="E64" s="213"/>
      <c r="F64" s="209"/>
      <c r="G64" s="209"/>
      <c r="H64" s="209"/>
      <c r="I64" s="209"/>
      <c r="J64" s="209"/>
      <c r="K64" s="205"/>
    </row>
    <row r="65" s="1" customFormat="1" ht="15" customHeight="1">
      <c r="B65" s="203"/>
      <c r="C65" s="209"/>
      <c r="D65" s="207" t="s">
        <v>546</v>
      </c>
      <c r="E65" s="207"/>
      <c r="F65" s="207"/>
      <c r="G65" s="207"/>
      <c r="H65" s="207"/>
      <c r="I65" s="207"/>
      <c r="J65" s="207"/>
      <c r="K65" s="205"/>
    </row>
    <row r="66" s="1" customFormat="1" ht="15" customHeight="1">
      <c r="B66" s="203"/>
      <c r="C66" s="209"/>
      <c r="D66" s="212" t="s">
        <v>547</v>
      </c>
      <c r="E66" s="212"/>
      <c r="F66" s="212"/>
      <c r="G66" s="212"/>
      <c r="H66" s="212"/>
      <c r="I66" s="212"/>
      <c r="J66" s="212"/>
      <c r="K66" s="205"/>
    </row>
    <row r="67" s="1" customFormat="1" ht="15" customHeight="1">
      <c r="B67" s="203"/>
      <c r="C67" s="209"/>
      <c r="D67" s="207" t="s">
        <v>548</v>
      </c>
      <c r="E67" s="207"/>
      <c r="F67" s="207"/>
      <c r="G67" s="207"/>
      <c r="H67" s="207"/>
      <c r="I67" s="207"/>
      <c r="J67" s="207"/>
      <c r="K67" s="205"/>
    </row>
    <row r="68" s="1" customFormat="1" ht="15" customHeight="1">
      <c r="B68" s="203"/>
      <c r="C68" s="209"/>
      <c r="D68" s="207" t="s">
        <v>549</v>
      </c>
      <c r="E68" s="207"/>
      <c r="F68" s="207"/>
      <c r="G68" s="207"/>
      <c r="H68" s="207"/>
      <c r="I68" s="207"/>
      <c r="J68" s="207"/>
      <c r="K68" s="205"/>
    </row>
    <row r="69" s="1" customFormat="1" ht="15" customHeight="1">
      <c r="B69" s="203"/>
      <c r="C69" s="209"/>
      <c r="D69" s="207" t="s">
        <v>550</v>
      </c>
      <c r="E69" s="207"/>
      <c r="F69" s="207"/>
      <c r="G69" s="207"/>
      <c r="H69" s="207"/>
      <c r="I69" s="207"/>
      <c r="J69" s="207"/>
      <c r="K69" s="205"/>
    </row>
    <row r="70" s="1" customFormat="1" ht="15" customHeight="1">
      <c r="B70" s="203"/>
      <c r="C70" s="209"/>
      <c r="D70" s="207" t="s">
        <v>551</v>
      </c>
      <c r="E70" s="207"/>
      <c r="F70" s="207"/>
      <c r="G70" s="207"/>
      <c r="H70" s="207"/>
      <c r="I70" s="207"/>
      <c r="J70" s="207"/>
      <c r="K70" s="205"/>
    </row>
    <row r="71" s="1" customFormat="1" ht="12.75" customHeight="1">
      <c r="B71" s="214"/>
      <c r="C71" s="215"/>
      <c r="D71" s="215"/>
      <c r="E71" s="215"/>
      <c r="F71" s="215"/>
      <c r="G71" s="215"/>
      <c r="H71" s="215"/>
      <c r="I71" s="215"/>
      <c r="J71" s="215"/>
      <c r="K71" s="216"/>
    </row>
    <row r="72" s="1" customFormat="1" ht="18.75" customHeight="1">
      <c r="B72" s="217"/>
      <c r="C72" s="217"/>
      <c r="D72" s="217"/>
      <c r="E72" s="217"/>
      <c r="F72" s="217"/>
      <c r="G72" s="217"/>
      <c r="H72" s="217"/>
      <c r="I72" s="217"/>
      <c r="J72" s="217"/>
      <c r="K72" s="218"/>
    </row>
    <row r="73" s="1" customFormat="1" ht="18.75" customHeight="1">
      <c r="B73" s="218"/>
      <c r="C73" s="218"/>
      <c r="D73" s="218"/>
      <c r="E73" s="218"/>
      <c r="F73" s="218"/>
      <c r="G73" s="218"/>
      <c r="H73" s="218"/>
      <c r="I73" s="218"/>
      <c r="J73" s="218"/>
      <c r="K73" s="218"/>
    </row>
    <row r="74" s="1" customFormat="1" ht="7.5" customHeight="1">
      <c r="B74" s="219"/>
      <c r="C74" s="220"/>
      <c r="D74" s="220"/>
      <c r="E74" s="220"/>
      <c r="F74" s="220"/>
      <c r="G74" s="220"/>
      <c r="H74" s="220"/>
      <c r="I74" s="220"/>
      <c r="J74" s="220"/>
      <c r="K74" s="221"/>
    </row>
    <row r="75" s="1" customFormat="1" ht="45" customHeight="1">
      <c r="B75" s="222"/>
      <c r="C75" s="223" t="s">
        <v>552</v>
      </c>
      <c r="D75" s="223"/>
      <c r="E75" s="223"/>
      <c r="F75" s="223"/>
      <c r="G75" s="223"/>
      <c r="H75" s="223"/>
      <c r="I75" s="223"/>
      <c r="J75" s="223"/>
      <c r="K75" s="224"/>
    </row>
    <row r="76" s="1" customFormat="1" ht="17.25" customHeight="1">
      <c r="B76" s="222"/>
      <c r="C76" s="225" t="s">
        <v>553</v>
      </c>
      <c r="D76" s="225"/>
      <c r="E76" s="225"/>
      <c r="F76" s="225" t="s">
        <v>554</v>
      </c>
      <c r="G76" s="226"/>
      <c r="H76" s="225" t="s">
        <v>56</v>
      </c>
      <c r="I76" s="225" t="s">
        <v>59</v>
      </c>
      <c r="J76" s="225" t="s">
        <v>555</v>
      </c>
      <c r="K76" s="224"/>
    </row>
    <row r="77" s="1" customFormat="1" ht="17.25" customHeight="1">
      <c r="B77" s="222"/>
      <c r="C77" s="227" t="s">
        <v>556</v>
      </c>
      <c r="D77" s="227"/>
      <c r="E77" s="227"/>
      <c r="F77" s="228" t="s">
        <v>557</v>
      </c>
      <c r="G77" s="229"/>
      <c r="H77" s="227"/>
      <c r="I77" s="227"/>
      <c r="J77" s="227" t="s">
        <v>558</v>
      </c>
      <c r="K77" s="224"/>
    </row>
    <row r="78" s="1" customFormat="1" ht="5.25" customHeight="1">
      <c r="B78" s="222"/>
      <c r="C78" s="230"/>
      <c r="D78" s="230"/>
      <c r="E78" s="230"/>
      <c r="F78" s="230"/>
      <c r="G78" s="231"/>
      <c r="H78" s="230"/>
      <c r="I78" s="230"/>
      <c r="J78" s="230"/>
      <c r="K78" s="224"/>
    </row>
    <row r="79" s="1" customFormat="1" ht="15" customHeight="1">
      <c r="B79" s="222"/>
      <c r="C79" s="210" t="s">
        <v>55</v>
      </c>
      <c r="D79" s="232"/>
      <c r="E79" s="232"/>
      <c r="F79" s="233" t="s">
        <v>559</v>
      </c>
      <c r="G79" s="234"/>
      <c r="H79" s="210" t="s">
        <v>560</v>
      </c>
      <c r="I79" s="210" t="s">
        <v>561</v>
      </c>
      <c r="J79" s="210">
        <v>20</v>
      </c>
      <c r="K79" s="224"/>
    </row>
    <row r="80" s="1" customFormat="1" ht="15" customHeight="1">
      <c r="B80" s="222"/>
      <c r="C80" s="210" t="s">
        <v>562</v>
      </c>
      <c r="D80" s="210"/>
      <c r="E80" s="210"/>
      <c r="F80" s="233" t="s">
        <v>559</v>
      </c>
      <c r="G80" s="234"/>
      <c r="H80" s="210" t="s">
        <v>563</v>
      </c>
      <c r="I80" s="210" t="s">
        <v>561</v>
      </c>
      <c r="J80" s="210">
        <v>120</v>
      </c>
      <c r="K80" s="224"/>
    </row>
    <row r="81" s="1" customFormat="1" ht="15" customHeight="1">
      <c r="B81" s="235"/>
      <c r="C81" s="210" t="s">
        <v>564</v>
      </c>
      <c r="D81" s="210"/>
      <c r="E81" s="210"/>
      <c r="F81" s="233" t="s">
        <v>565</v>
      </c>
      <c r="G81" s="234"/>
      <c r="H81" s="210" t="s">
        <v>566</v>
      </c>
      <c r="I81" s="210" t="s">
        <v>561</v>
      </c>
      <c r="J81" s="210">
        <v>50</v>
      </c>
      <c r="K81" s="224"/>
    </row>
    <row r="82" s="1" customFormat="1" ht="15" customHeight="1">
      <c r="B82" s="235"/>
      <c r="C82" s="210" t="s">
        <v>567</v>
      </c>
      <c r="D82" s="210"/>
      <c r="E82" s="210"/>
      <c r="F82" s="233" t="s">
        <v>559</v>
      </c>
      <c r="G82" s="234"/>
      <c r="H82" s="210" t="s">
        <v>568</v>
      </c>
      <c r="I82" s="210" t="s">
        <v>569</v>
      </c>
      <c r="J82" s="210"/>
      <c r="K82" s="224"/>
    </row>
    <row r="83" s="1" customFormat="1" ht="15" customHeight="1">
      <c r="B83" s="235"/>
      <c r="C83" s="236" t="s">
        <v>570</v>
      </c>
      <c r="D83" s="236"/>
      <c r="E83" s="236"/>
      <c r="F83" s="237" t="s">
        <v>565</v>
      </c>
      <c r="G83" s="236"/>
      <c r="H83" s="236" t="s">
        <v>571</v>
      </c>
      <c r="I83" s="236" t="s">
        <v>561</v>
      </c>
      <c r="J83" s="236">
        <v>15</v>
      </c>
      <c r="K83" s="224"/>
    </row>
    <row r="84" s="1" customFormat="1" ht="15" customHeight="1">
      <c r="B84" s="235"/>
      <c r="C84" s="236" t="s">
        <v>572</v>
      </c>
      <c r="D84" s="236"/>
      <c r="E84" s="236"/>
      <c r="F84" s="237" t="s">
        <v>565</v>
      </c>
      <c r="G84" s="236"/>
      <c r="H84" s="236" t="s">
        <v>573</v>
      </c>
      <c r="I84" s="236" t="s">
        <v>561</v>
      </c>
      <c r="J84" s="236">
        <v>15</v>
      </c>
      <c r="K84" s="224"/>
    </row>
    <row r="85" s="1" customFormat="1" ht="15" customHeight="1">
      <c r="B85" s="235"/>
      <c r="C85" s="236" t="s">
        <v>574</v>
      </c>
      <c r="D85" s="236"/>
      <c r="E85" s="236"/>
      <c r="F85" s="237" t="s">
        <v>565</v>
      </c>
      <c r="G85" s="236"/>
      <c r="H85" s="236" t="s">
        <v>575</v>
      </c>
      <c r="I85" s="236" t="s">
        <v>561</v>
      </c>
      <c r="J85" s="236">
        <v>20</v>
      </c>
      <c r="K85" s="224"/>
    </row>
    <row r="86" s="1" customFormat="1" ht="15" customHeight="1">
      <c r="B86" s="235"/>
      <c r="C86" s="236" t="s">
        <v>576</v>
      </c>
      <c r="D86" s="236"/>
      <c r="E86" s="236"/>
      <c r="F86" s="237" t="s">
        <v>565</v>
      </c>
      <c r="G86" s="236"/>
      <c r="H86" s="236" t="s">
        <v>577</v>
      </c>
      <c r="I86" s="236" t="s">
        <v>561</v>
      </c>
      <c r="J86" s="236">
        <v>20</v>
      </c>
      <c r="K86" s="224"/>
    </row>
    <row r="87" s="1" customFormat="1" ht="15" customHeight="1">
      <c r="B87" s="235"/>
      <c r="C87" s="210" t="s">
        <v>578</v>
      </c>
      <c r="D87" s="210"/>
      <c r="E87" s="210"/>
      <c r="F87" s="233" t="s">
        <v>565</v>
      </c>
      <c r="G87" s="234"/>
      <c r="H87" s="210" t="s">
        <v>579</v>
      </c>
      <c r="I87" s="210" t="s">
        <v>561</v>
      </c>
      <c r="J87" s="210">
        <v>50</v>
      </c>
      <c r="K87" s="224"/>
    </row>
    <row r="88" s="1" customFormat="1" ht="15" customHeight="1">
      <c r="B88" s="235"/>
      <c r="C88" s="210" t="s">
        <v>580</v>
      </c>
      <c r="D88" s="210"/>
      <c r="E88" s="210"/>
      <c r="F88" s="233" t="s">
        <v>565</v>
      </c>
      <c r="G88" s="234"/>
      <c r="H88" s="210" t="s">
        <v>581</v>
      </c>
      <c r="I88" s="210" t="s">
        <v>561</v>
      </c>
      <c r="J88" s="210">
        <v>20</v>
      </c>
      <c r="K88" s="224"/>
    </row>
    <row r="89" s="1" customFormat="1" ht="15" customHeight="1">
      <c r="B89" s="235"/>
      <c r="C89" s="210" t="s">
        <v>582</v>
      </c>
      <c r="D89" s="210"/>
      <c r="E89" s="210"/>
      <c r="F89" s="233" t="s">
        <v>565</v>
      </c>
      <c r="G89" s="234"/>
      <c r="H89" s="210" t="s">
        <v>583</v>
      </c>
      <c r="I89" s="210" t="s">
        <v>561</v>
      </c>
      <c r="J89" s="210">
        <v>20</v>
      </c>
      <c r="K89" s="224"/>
    </row>
    <row r="90" s="1" customFormat="1" ht="15" customHeight="1">
      <c r="B90" s="235"/>
      <c r="C90" s="210" t="s">
        <v>584</v>
      </c>
      <c r="D90" s="210"/>
      <c r="E90" s="210"/>
      <c r="F90" s="233" t="s">
        <v>565</v>
      </c>
      <c r="G90" s="234"/>
      <c r="H90" s="210" t="s">
        <v>585</v>
      </c>
      <c r="I90" s="210" t="s">
        <v>561</v>
      </c>
      <c r="J90" s="210">
        <v>50</v>
      </c>
      <c r="K90" s="224"/>
    </row>
    <row r="91" s="1" customFormat="1" ht="15" customHeight="1">
      <c r="B91" s="235"/>
      <c r="C91" s="210" t="s">
        <v>586</v>
      </c>
      <c r="D91" s="210"/>
      <c r="E91" s="210"/>
      <c r="F91" s="233" t="s">
        <v>565</v>
      </c>
      <c r="G91" s="234"/>
      <c r="H91" s="210" t="s">
        <v>586</v>
      </c>
      <c r="I91" s="210" t="s">
        <v>561</v>
      </c>
      <c r="J91" s="210">
        <v>50</v>
      </c>
      <c r="K91" s="224"/>
    </row>
    <row r="92" s="1" customFormat="1" ht="15" customHeight="1">
      <c r="B92" s="235"/>
      <c r="C92" s="210" t="s">
        <v>587</v>
      </c>
      <c r="D92" s="210"/>
      <c r="E92" s="210"/>
      <c r="F92" s="233" t="s">
        <v>565</v>
      </c>
      <c r="G92" s="234"/>
      <c r="H92" s="210" t="s">
        <v>588</v>
      </c>
      <c r="I92" s="210" t="s">
        <v>561</v>
      </c>
      <c r="J92" s="210">
        <v>255</v>
      </c>
      <c r="K92" s="224"/>
    </row>
    <row r="93" s="1" customFormat="1" ht="15" customHeight="1">
      <c r="B93" s="235"/>
      <c r="C93" s="210" t="s">
        <v>589</v>
      </c>
      <c r="D93" s="210"/>
      <c r="E93" s="210"/>
      <c r="F93" s="233" t="s">
        <v>559</v>
      </c>
      <c r="G93" s="234"/>
      <c r="H93" s="210" t="s">
        <v>590</v>
      </c>
      <c r="I93" s="210" t="s">
        <v>591</v>
      </c>
      <c r="J93" s="210"/>
      <c r="K93" s="224"/>
    </row>
    <row r="94" s="1" customFormat="1" ht="15" customHeight="1">
      <c r="B94" s="235"/>
      <c r="C94" s="210" t="s">
        <v>592</v>
      </c>
      <c r="D94" s="210"/>
      <c r="E94" s="210"/>
      <c r="F94" s="233" t="s">
        <v>559</v>
      </c>
      <c r="G94" s="234"/>
      <c r="H94" s="210" t="s">
        <v>593</v>
      </c>
      <c r="I94" s="210" t="s">
        <v>594</v>
      </c>
      <c r="J94" s="210"/>
      <c r="K94" s="224"/>
    </row>
    <row r="95" s="1" customFormat="1" ht="15" customHeight="1">
      <c r="B95" s="235"/>
      <c r="C95" s="210" t="s">
        <v>595</v>
      </c>
      <c r="D95" s="210"/>
      <c r="E95" s="210"/>
      <c r="F95" s="233" t="s">
        <v>559</v>
      </c>
      <c r="G95" s="234"/>
      <c r="H95" s="210" t="s">
        <v>595</v>
      </c>
      <c r="I95" s="210" t="s">
        <v>594</v>
      </c>
      <c r="J95" s="210"/>
      <c r="K95" s="224"/>
    </row>
    <row r="96" s="1" customFormat="1" ht="15" customHeight="1">
      <c r="B96" s="235"/>
      <c r="C96" s="210" t="s">
        <v>40</v>
      </c>
      <c r="D96" s="210"/>
      <c r="E96" s="210"/>
      <c r="F96" s="233" t="s">
        <v>559</v>
      </c>
      <c r="G96" s="234"/>
      <c r="H96" s="210" t="s">
        <v>596</v>
      </c>
      <c r="I96" s="210" t="s">
        <v>594</v>
      </c>
      <c r="J96" s="210"/>
      <c r="K96" s="224"/>
    </row>
    <row r="97" s="1" customFormat="1" ht="15" customHeight="1">
      <c r="B97" s="235"/>
      <c r="C97" s="210" t="s">
        <v>50</v>
      </c>
      <c r="D97" s="210"/>
      <c r="E97" s="210"/>
      <c r="F97" s="233" t="s">
        <v>559</v>
      </c>
      <c r="G97" s="234"/>
      <c r="H97" s="210" t="s">
        <v>597</v>
      </c>
      <c r="I97" s="210" t="s">
        <v>594</v>
      </c>
      <c r="J97" s="210"/>
      <c r="K97" s="224"/>
    </row>
    <row r="98" s="1" customFormat="1" ht="15" customHeight="1">
      <c r="B98" s="238"/>
      <c r="C98" s="239"/>
      <c r="D98" s="239"/>
      <c r="E98" s="239"/>
      <c r="F98" s="239"/>
      <c r="G98" s="239"/>
      <c r="H98" s="239"/>
      <c r="I98" s="239"/>
      <c r="J98" s="239"/>
      <c r="K98" s="240"/>
    </row>
    <row r="99" s="1" customFormat="1" ht="18.75" customHeight="1">
      <c r="B99" s="241"/>
      <c r="C99" s="242"/>
      <c r="D99" s="242"/>
      <c r="E99" s="242"/>
      <c r="F99" s="242"/>
      <c r="G99" s="242"/>
      <c r="H99" s="242"/>
      <c r="I99" s="242"/>
      <c r="J99" s="242"/>
      <c r="K99" s="241"/>
    </row>
    <row r="100" s="1" customFormat="1" ht="18.75" customHeight="1"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</row>
    <row r="101" s="1" customFormat="1" ht="7.5" customHeight="1">
      <c r="B101" s="219"/>
      <c r="C101" s="220"/>
      <c r="D101" s="220"/>
      <c r="E101" s="220"/>
      <c r="F101" s="220"/>
      <c r="G101" s="220"/>
      <c r="H101" s="220"/>
      <c r="I101" s="220"/>
      <c r="J101" s="220"/>
      <c r="K101" s="221"/>
    </row>
    <row r="102" s="1" customFormat="1" ht="45" customHeight="1">
      <c r="B102" s="222"/>
      <c r="C102" s="223" t="s">
        <v>598</v>
      </c>
      <c r="D102" s="223"/>
      <c r="E102" s="223"/>
      <c r="F102" s="223"/>
      <c r="G102" s="223"/>
      <c r="H102" s="223"/>
      <c r="I102" s="223"/>
      <c r="J102" s="223"/>
      <c r="K102" s="224"/>
    </row>
    <row r="103" s="1" customFormat="1" ht="17.25" customHeight="1">
      <c r="B103" s="222"/>
      <c r="C103" s="225" t="s">
        <v>553</v>
      </c>
      <c r="D103" s="225"/>
      <c r="E103" s="225"/>
      <c r="F103" s="225" t="s">
        <v>554</v>
      </c>
      <c r="G103" s="226"/>
      <c r="H103" s="225" t="s">
        <v>56</v>
      </c>
      <c r="I103" s="225" t="s">
        <v>59</v>
      </c>
      <c r="J103" s="225" t="s">
        <v>555</v>
      </c>
      <c r="K103" s="224"/>
    </row>
    <row r="104" s="1" customFormat="1" ht="17.25" customHeight="1">
      <c r="B104" s="222"/>
      <c r="C104" s="227" t="s">
        <v>556</v>
      </c>
      <c r="D104" s="227"/>
      <c r="E104" s="227"/>
      <c r="F104" s="228" t="s">
        <v>557</v>
      </c>
      <c r="G104" s="229"/>
      <c r="H104" s="227"/>
      <c r="I104" s="227"/>
      <c r="J104" s="227" t="s">
        <v>558</v>
      </c>
      <c r="K104" s="224"/>
    </row>
    <row r="105" s="1" customFormat="1" ht="5.25" customHeight="1">
      <c r="B105" s="222"/>
      <c r="C105" s="225"/>
      <c r="D105" s="225"/>
      <c r="E105" s="225"/>
      <c r="F105" s="225"/>
      <c r="G105" s="243"/>
      <c r="H105" s="225"/>
      <c r="I105" s="225"/>
      <c r="J105" s="225"/>
      <c r="K105" s="224"/>
    </row>
    <row r="106" s="1" customFormat="1" ht="15" customHeight="1">
      <c r="B106" s="222"/>
      <c r="C106" s="210" t="s">
        <v>55</v>
      </c>
      <c r="D106" s="232"/>
      <c r="E106" s="232"/>
      <c r="F106" s="233" t="s">
        <v>559</v>
      </c>
      <c r="G106" s="210"/>
      <c r="H106" s="210" t="s">
        <v>599</v>
      </c>
      <c r="I106" s="210" t="s">
        <v>561</v>
      </c>
      <c r="J106" s="210">
        <v>20</v>
      </c>
      <c r="K106" s="224"/>
    </row>
    <row r="107" s="1" customFormat="1" ht="15" customHeight="1">
      <c r="B107" s="222"/>
      <c r="C107" s="210" t="s">
        <v>562</v>
      </c>
      <c r="D107" s="210"/>
      <c r="E107" s="210"/>
      <c r="F107" s="233" t="s">
        <v>559</v>
      </c>
      <c r="G107" s="210"/>
      <c r="H107" s="210" t="s">
        <v>599</v>
      </c>
      <c r="I107" s="210" t="s">
        <v>561</v>
      </c>
      <c r="J107" s="210">
        <v>120</v>
      </c>
      <c r="K107" s="224"/>
    </row>
    <row r="108" s="1" customFormat="1" ht="15" customHeight="1">
      <c r="B108" s="235"/>
      <c r="C108" s="210" t="s">
        <v>564</v>
      </c>
      <c r="D108" s="210"/>
      <c r="E108" s="210"/>
      <c r="F108" s="233" t="s">
        <v>565</v>
      </c>
      <c r="G108" s="210"/>
      <c r="H108" s="210" t="s">
        <v>599</v>
      </c>
      <c r="I108" s="210" t="s">
        <v>561</v>
      </c>
      <c r="J108" s="210">
        <v>50</v>
      </c>
      <c r="K108" s="224"/>
    </row>
    <row r="109" s="1" customFormat="1" ht="15" customHeight="1">
      <c r="B109" s="235"/>
      <c r="C109" s="210" t="s">
        <v>567</v>
      </c>
      <c r="D109" s="210"/>
      <c r="E109" s="210"/>
      <c r="F109" s="233" t="s">
        <v>559</v>
      </c>
      <c r="G109" s="210"/>
      <c r="H109" s="210" t="s">
        <v>599</v>
      </c>
      <c r="I109" s="210" t="s">
        <v>569</v>
      </c>
      <c r="J109" s="210"/>
      <c r="K109" s="224"/>
    </row>
    <row r="110" s="1" customFormat="1" ht="15" customHeight="1">
      <c r="B110" s="235"/>
      <c r="C110" s="210" t="s">
        <v>578</v>
      </c>
      <c r="D110" s="210"/>
      <c r="E110" s="210"/>
      <c r="F110" s="233" t="s">
        <v>565</v>
      </c>
      <c r="G110" s="210"/>
      <c r="H110" s="210" t="s">
        <v>599</v>
      </c>
      <c r="I110" s="210" t="s">
        <v>561</v>
      </c>
      <c r="J110" s="210">
        <v>50</v>
      </c>
      <c r="K110" s="224"/>
    </row>
    <row r="111" s="1" customFormat="1" ht="15" customHeight="1">
      <c r="B111" s="235"/>
      <c r="C111" s="210" t="s">
        <v>586</v>
      </c>
      <c r="D111" s="210"/>
      <c r="E111" s="210"/>
      <c r="F111" s="233" t="s">
        <v>565</v>
      </c>
      <c r="G111" s="210"/>
      <c r="H111" s="210" t="s">
        <v>599</v>
      </c>
      <c r="I111" s="210" t="s">
        <v>561</v>
      </c>
      <c r="J111" s="210">
        <v>50</v>
      </c>
      <c r="K111" s="224"/>
    </row>
    <row r="112" s="1" customFormat="1" ht="15" customHeight="1">
      <c r="B112" s="235"/>
      <c r="C112" s="210" t="s">
        <v>584</v>
      </c>
      <c r="D112" s="210"/>
      <c r="E112" s="210"/>
      <c r="F112" s="233" t="s">
        <v>565</v>
      </c>
      <c r="G112" s="210"/>
      <c r="H112" s="210" t="s">
        <v>599</v>
      </c>
      <c r="I112" s="210" t="s">
        <v>561</v>
      </c>
      <c r="J112" s="210">
        <v>50</v>
      </c>
      <c r="K112" s="224"/>
    </row>
    <row r="113" s="1" customFormat="1" ht="15" customHeight="1">
      <c r="B113" s="235"/>
      <c r="C113" s="210" t="s">
        <v>55</v>
      </c>
      <c r="D113" s="210"/>
      <c r="E113" s="210"/>
      <c r="F113" s="233" t="s">
        <v>559</v>
      </c>
      <c r="G113" s="210"/>
      <c r="H113" s="210" t="s">
        <v>600</v>
      </c>
      <c r="I113" s="210" t="s">
        <v>561</v>
      </c>
      <c r="J113" s="210">
        <v>20</v>
      </c>
      <c r="K113" s="224"/>
    </row>
    <row r="114" s="1" customFormat="1" ht="15" customHeight="1">
      <c r="B114" s="235"/>
      <c r="C114" s="210" t="s">
        <v>601</v>
      </c>
      <c r="D114" s="210"/>
      <c r="E114" s="210"/>
      <c r="F114" s="233" t="s">
        <v>559</v>
      </c>
      <c r="G114" s="210"/>
      <c r="H114" s="210" t="s">
        <v>602</v>
      </c>
      <c r="I114" s="210" t="s">
        <v>561</v>
      </c>
      <c r="J114" s="210">
        <v>120</v>
      </c>
      <c r="K114" s="224"/>
    </row>
    <row r="115" s="1" customFormat="1" ht="15" customHeight="1">
      <c r="B115" s="235"/>
      <c r="C115" s="210" t="s">
        <v>40</v>
      </c>
      <c r="D115" s="210"/>
      <c r="E115" s="210"/>
      <c r="F115" s="233" t="s">
        <v>559</v>
      </c>
      <c r="G115" s="210"/>
      <c r="H115" s="210" t="s">
        <v>603</v>
      </c>
      <c r="I115" s="210" t="s">
        <v>594</v>
      </c>
      <c r="J115" s="210"/>
      <c r="K115" s="224"/>
    </row>
    <row r="116" s="1" customFormat="1" ht="15" customHeight="1">
      <c r="B116" s="235"/>
      <c r="C116" s="210" t="s">
        <v>50</v>
      </c>
      <c r="D116" s="210"/>
      <c r="E116" s="210"/>
      <c r="F116" s="233" t="s">
        <v>559</v>
      </c>
      <c r="G116" s="210"/>
      <c r="H116" s="210" t="s">
        <v>604</v>
      </c>
      <c r="I116" s="210" t="s">
        <v>594</v>
      </c>
      <c r="J116" s="210"/>
      <c r="K116" s="224"/>
    </row>
    <row r="117" s="1" customFormat="1" ht="15" customHeight="1">
      <c r="B117" s="235"/>
      <c r="C117" s="210" t="s">
        <v>59</v>
      </c>
      <c r="D117" s="210"/>
      <c r="E117" s="210"/>
      <c r="F117" s="233" t="s">
        <v>559</v>
      </c>
      <c r="G117" s="210"/>
      <c r="H117" s="210" t="s">
        <v>605</v>
      </c>
      <c r="I117" s="210" t="s">
        <v>606</v>
      </c>
      <c r="J117" s="210"/>
      <c r="K117" s="224"/>
    </row>
    <row r="118" s="1" customFormat="1" ht="15" customHeight="1">
      <c r="B118" s="238"/>
      <c r="C118" s="244"/>
      <c r="D118" s="244"/>
      <c r="E118" s="244"/>
      <c r="F118" s="244"/>
      <c r="G118" s="244"/>
      <c r="H118" s="244"/>
      <c r="I118" s="244"/>
      <c r="J118" s="244"/>
      <c r="K118" s="240"/>
    </row>
    <row r="119" s="1" customFormat="1" ht="18.75" customHeight="1">
      <c r="B119" s="245"/>
      <c r="C119" s="246"/>
      <c r="D119" s="246"/>
      <c r="E119" s="246"/>
      <c r="F119" s="247"/>
      <c r="G119" s="246"/>
      <c r="H119" s="246"/>
      <c r="I119" s="246"/>
      <c r="J119" s="246"/>
      <c r="K119" s="245"/>
    </row>
    <row r="120" s="1" customFormat="1" ht="18.75" customHeight="1"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</row>
    <row r="121" s="1" customFormat="1" ht="7.5" customHeight="1">
      <c r="B121" s="248"/>
      <c r="C121" s="249"/>
      <c r="D121" s="249"/>
      <c r="E121" s="249"/>
      <c r="F121" s="249"/>
      <c r="G121" s="249"/>
      <c r="H121" s="249"/>
      <c r="I121" s="249"/>
      <c r="J121" s="249"/>
      <c r="K121" s="250"/>
    </row>
    <row r="122" s="1" customFormat="1" ht="45" customHeight="1">
      <c r="B122" s="251"/>
      <c r="C122" s="201" t="s">
        <v>607</v>
      </c>
      <c r="D122" s="201"/>
      <c r="E122" s="201"/>
      <c r="F122" s="201"/>
      <c r="G122" s="201"/>
      <c r="H122" s="201"/>
      <c r="I122" s="201"/>
      <c r="J122" s="201"/>
      <c r="K122" s="252"/>
    </row>
    <row r="123" s="1" customFormat="1" ht="17.25" customHeight="1">
      <c r="B123" s="253"/>
      <c r="C123" s="225" t="s">
        <v>553</v>
      </c>
      <c r="D123" s="225"/>
      <c r="E123" s="225"/>
      <c r="F123" s="225" t="s">
        <v>554</v>
      </c>
      <c r="G123" s="226"/>
      <c r="H123" s="225" t="s">
        <v>56</v>
      </c>
      <c r="I123" s="225" t="s">
        <v>59</v>
      </c>
      <c r="J123" s="225" t="s">
        <v>555</v>
      </c>
      <c r="K123" s="254"/>
    </row>
    <row r="124" s="1" customFormat="1" ht="17.25" customHeight="1">
      <c r="B124" s="253"/>
      <c r="C124" s="227" t="s">
        <v>556</v>
      </c>
      <c r="D124" s="227"/>
      <c r="E124" s="227"/>
      <c r="F124" s="228" t="s">
        <v>557</v>
      </c>
      <c r="G124" s="229"/>
      <c r="H124" s="227"/>
      <c r="I124" s="227"/>
      <c r="J124" s="227" t="s">
        <v>558</v>
      </c>
      <c r="K124" s="254"/>
    </row>
    <row r="125" s="1" customFormat="1" ht="5.25" customHeight="1">
      <c r="B125" s="255"/>
      <c r="C125" s="230"/>
      <c r="D125" s="230"/>
      <c r="E125" s="230"/>
      <c r="F125" s="230"/>
      <c r="G125" s="256"/>
      <c r="H125" s="230"/>
      <c r="I125" s="230"/>
      <c r="J125" s="230"/>
      <c r="K125" s="257"/>
    </row>
    <row r="126" s="1" customFormat="1" ht="15" customHeight="1">
      <c r="B126" s="255"/>
      <c r="C126" s="210" t="s">
        <v>562</v>
      </c>
      <c r="D126" s="232"/>
      <c r="E126" s="232"/>
      <c r="F126" s="233" t="s">
        <v>559</v>
      </c>
      <c r="G126" s="210"/>
      <c r="H126" s="210" t="s">
        <v>599</v>
      </c>
      <c r="I126" s="210" t="s">
        <v>561</v>
      </c>
      <c r="J126" s="210">
        <v>120</v>
      </c>
      <c r="K126" s="258"/>
    </row>
    <row r="127" s="1" customFormat="1" ht="15" customHeight="1">
      <c r="B127" s="255"/>
      <c r="C127" s="210" t="s">
        <v>608</v>
      </c>
      <c r="D127" s="210"/>
      <c r="E127" s="210"/>
      <c r="F127" s="233" t="s">
        <v>559</v>
      </c>
      <c r="G127" s="210"/>
      <c r="H127" s="210" t="s">
        <v>609</v>
      </c>
      <c r="I127" s="210" t="s">
        <v>561</v>
      </c>
      <c r="J127" s="210" t="s">
        <v>610</v>
      </c>
      <c r="K127" s="258"/>
    </row>
    <row r="128" s="1" customFormat="1" ht="15" customHeight="1">
      <c r="B128" s="255"/>
      <c r="C128" s="210" t="s">
        <v>507</v>
      </c>
      <c r="D128" s="210"/>
      <c r="E128" s="210"/>
      <c r="F128" s="233" t="s">
        <v>559</v>
      </c>
      <c r="G128" s="210"/>
      <c r="H128" s="210" t="s">
        <v>611</v>
      </c>
      <c r="I128" s="210" t="s">
        <v>561</v>
      </c>
      <c r="J128" s="210" t="s">
        <v>610</v>
      </c>
      <c r="K128" s="258"/>
    </row>
    <row r="129" s="1" customFormat="1" ht="15" customHeight="1">
      <c r="B129" s="255"/>
      <c r="C129" s="210" t="s">
        <v>570</v>
      </c>
      <c r="D129" s="210"/>
      <c r="E129" s="210"/>
      <c r="F129" s="233" t="s">
        <v>565</v>
      </c>
      <c r="G129" s="210"/>
      <c r="H129" s="210" t="s">
        <v>571</v>
      </c>
      <c r="I129" s="210" t="s">
        <v>561</v>
      </c>
      <c r="J129" s="210">
        <v>15</v>
      </c>
      <c r="K129" s="258"/>
    </row>
    <row r="130" s="1" customFormat="1" ht="15" customHeight="1">
      <c r="B130" s="255"/>
      <c r="C130" s="236" t="s">
        <v>572</v>
      </c>
      <c r="D130" s="236"/>
      <c r="E130" s="236"/>
      <c r="F130" s="237" t="s">
        <v>565</v>
      </c>
      <c r="G130" s="236"/>
      <c r="H130" s="236" t="s">
        <v>573</v>
      </c>
      <c r="I130" s="236" t="s">
        <v>561</v>
      </c>
      <c r="J130" s="236">
        <v>15</v>
      </c>
      <c r="K130" s="258"/>
    </row>
    <row r="131" s="1" customFormat="1" ht="15" customHeight="1">
      <c r="B131" s="255"/>
      <c r="C131" s="236" t="s">
        <v>574</v>
      </c>
      <c r="D131" s="236"/>
      <c r="E131" s="236"/>
      <c r="F131" s="237" t="s">
        <v>565</v>
      </c>
      <c r="G131" s="236"/>
      <c r="H131" s="236" t="s">
        <v>575</v>
      </c>
      <c r="I131" s="236" t="s">
        <v>561</v>
      </c>
      <c r="J131" s="236">
        <v>20</v>
      </c>
      <c r="K131" s="258"/>
    </row>
    <row r="132" s="1" customFormat="1" ht="15" customHeight="1">
      <c r="B132" s="255"/>
      <c r="C132" s="236" t="s">
        <v>576</v>
      </c>
      <c r="D132" s="236"/>
      <c r="E132" s="236"/>
      <c r="F132" s="237" t="s">
        <v>565</v>
      </c>
      <c r="G132" s="236"/>
      <c r="H132" s="236" t="s">
        <v>577</v>
      </c>
      <c r="I132" s="236" t="s">
        <v>561</v>
      </c>
      <c r="J132" s="236">
        <v>20</v>
      </c>
      <c r="K132" s="258"/>
    </row>
    <row r="133" s="1" customFormat="1" ht="15" customHeight="1">
      <c r="B133" s="255"/>
      <c r="C133" s="210" t="s">
        <v>564</v>
      </c>
      <c r="D133" s="210"/>
      <c r="E133" s="210"/>
      <c r="F133" s="233" t="s">
        <v>565</v>
      </c>
      <c r="G133" s="210"/>
      <c r="H133" s="210" t="s">
        <v>599</v>
      </c>
      <c r="I133" s="210" t="s">
        <v>561</v>
      </c>
      <c r="J133" s="210">
        <v>50</v>
      </c>
      <c r="K133" s="258"/>
    </row>
    <row r="134" s="1" customFormat="1" ht="15" customHeight="1">
      <c r="B134" s="255"/>
      <c r="C134" s="210" t="s">
        <v>578</v>
      </c>
      <c r="D134" s="210"/>
      <c r="E134" s="210"/>
      <c r="F134" s="233" t="s">
        <v>565</v>
      </c>
      <c r="G134" s="210"/>
      <c r="H134" s="210" t="s">
        <v>599</v>
      </c>
      <c r="I134" s="210" t="s">
        <v>561</v>
      </c>
      <c r="J134" s="210">
        <v>50</v>
      </c>
      <c r="K134" s="258"/>
    </row>
    <row r="135" s="1" customFormat="1" ht="15" customHeight="1">
      <c r="B135" s="255"/>
      <c r="C135" s="210" t="s">
        <v>584</v>
      </c>
      <c r="D135" s="210"/>
      <c r="E135" s="210"/>
      <c r="F135" s="233" t="s">
        <v>565</v>
      </c>
      <c r="G135" s="210"/>
      <c r="H135" s="210" t="s">
        <v>599</v>
      </c>
      <c r="I135" s="210" t="s">
        <v>561</v>
      </c>
      <c r="J135" s="210">
        <v>50</v>
      </c>
      <c r="K135" s="258"/>
    </row>
    <row r="136" s="1" customFormat="1" ht="15" customHeight="1">
      <c r="B136" s="255"/>
      <c r="C136" s="210" t="s">
        <v>586</v>
      </c>
      <c r="D136" s="210"/>
      <c r="E136" s="210"/>
      <c r="F136" s="233" t="s">
        <v>565</v>
      </c>
      <c r="G136" s="210"/>
      <c r="H136" s="210" t="s">
        <v>599</v>
      </c>
      <c r="I136" s="210" t="s">
        <v>561</v>
      </c>
      <c r="J136" s="210">
        <v>50</v>
      </c>
      <c r="K136" s="258"/>
    </row>
    <row r="137" s="1" customFormat="1" ht="15" customHeight="1">
      <c r="B137" s="255"/>
      <c r="C137" s="210" t="s">
        <v>587</v>
      </c>
      <c r="D137" s="210"/>
      <c r="E137" s="210"/>
      <c r="F137" s="233" t="s">
        <v>565</v>
      </c>
      <c r="G137" s="210"/>
      <c r="H137" s="210" t="s">
        <v>612</v>
      </c>
      <c r="I137" s="210" t="s">
        <v>561</v>
      </c>
      <c r="J137" s="210">
        <v>255</v>
      </c>
      <c r="K137" s="258"/>
    </row>
    <row r="138" s="1" customFormat="1" ht="15" customHeight="1">
      <c r="B138" s="255"/>
      <c r="C138" s="210" t="s">
        <v>589</v>
      </c>
      <c r="D138" s="210"/>
      <c r="E138" s="210"/>
      <c r="F138" s="233" t="s">
        <v>559</v>
      </c>
      <c r="G138" s="210"/>
      <c r="H138" s="210" t="s">
        <v>613</v>
      </c>
      <c r="I138" s="210" t="s">
        <v>591</v>
      </c>
      <c r="J138" s="210"/>
      <c r="K138" s="258"/>
    </row>
    <row r="139" s="1" customFormat="1" ht="15" customHeight="1">
      <c r="B139" s="255"/>
      <c r="C139" s="210" t="s">
        <v>592</v>
      </c>
      <c r="D139" s="210"/>
      <c r="E139" s="210"/>
      <c r="F139" s="233" t="s">
        <v>559</v>
      </c>
      <c r="G139" s="210"/>
      <c r="H139" s="210" t="s">
        <v>614</v>
      </c>
      <c r="I139" s="210" t="s">
        <v>594</v>
      </c>
      <c r="J139" s="210"/>
      <c r="K139" s="258"/>
    </row>
    <row r="140" s="1" customFormat="1" ht="15" customHeight="1">
      <c r="B140" s="255"/>
      <c r="C140" s="210" t="s">
        <v>595</v>
      </c>
      <c r="D140" s="210"/>
      <c r="E140" s="210"/>
      <c r="F140" s="233" t="s">
        <v>559</v>
      </c>
      <c r="G140" s="210"/>
      <c r="H140" s="210" t="s">
        <v>595</v>
      </c>
      <c r="I140" s="210" t="s">
        <v>594</v>
      </c>
      <c r="J140" s="210"/>
      <c r="K140" s="258"/>
    </row>
    <row r="141" s="1" customFormat="1" ht="15" customHeight="1">
      <c r="B141" s="255"/>
      <c r="C141" s="210" t="s">
        <v>40</v>
      </c>
      <c r="D141" s="210"/>
      <c r="E141" s="210"/>
      <c r="F141" s="233" t="s">
        <v>559</v>
      </c>
      <c r="G141" s="210"/>
      <c r="H141" s="210" t="s">
        <v>615</v>
      </c>
      <c r="I141" s="210" t="s">
        <v>594</v>
      </c>
      <c r="J141" s="210"/>
      <c r="K141" s="258"/>
    </row>
    <row r="142" s="1" customFormat="1" ht="15" customHeight="1">
      <c r="B142" s="255"/>
      <c r="C142" s="210" t="s">
        <v>616</v>
      </c>
      <c r="D142" s="210"/>
      <c r="E142" s="210"/>
      <c r="F142" s="233" t="s">
        <v>559</v>
      </c>
      <c r="G142" s="210"/>
      <c r="H142" s="210" t="s">
        <v>617</v>
      </c>
      <c r="I142" s="210" t="s">
        <v>594</v>
      </c>
      <c r="J142" s="210"/>
      <c r="K142" s="258"/>
    </row>
    <row r="143" s="1" customFormat="1" ht="15" customHeight="1">
      <c r="B143" s="259"/>
      <c r="C143" s="260"/>
      <c r="D143" s="260"/>
      <c r="E143" s="260"/>
      <c r="F143" s="260"/>
      <c r="G143" s="260"/>
      <c r="H143" s="260"/>
      <c r="I143" s="260"/>
      <c r="J143" s="260"/>
      <c r="K143" s="261"/>
    </row>
    <row r="144" s="1" customFormat="1" ht="18.75" customHeight="1">
      <c r="B144" s="246"/>
      <c r="C144" s="246"/>
      <c r="D144" s="246"/>
      <c r="E144" s="246"/>
      <c r="F144" s="247"/>
      <c r="G144" s="246"/>
      <c r="H144" s="246"/>
      <c r="I144" s="246"/>
      <c r="J144" s="246"/>
      <c r="K144" s="246"/>
    </row>
    <row r="145" s="1" customFormat="1" ht="18.75" customHeight="1"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</row>
    <row r="146" s="1" customFormat="1" ht="7.5" customHeight="1">
      <c r="B146" s="219"/>
      <c r="C146" s="220"/>
      <c r="D146" s="220"/>
      <c r="E146" s="220"/>
      <c r="F146" s="220"/>
      <c r="G146" s="220"/>
      <c r="H146" s="220"/>
      <c r="I146" s="220"/>
      <c r="J146" s="220"/>
      <c r="K146" s="221"/>
    </row>
    <row r="147" s="1" customFormat="1" ht="45" customHeight="1">
      <c r="B147" s="222"/>
      <c r="C147" s="223" t="s">
        <v>618</v>
      </c>
      <c r="D147" s="223"/>
      <c r="E147" s="223"/>
      <c r="F147" s="223"/>
      <c r="G147" s="223"/>
      <c r="H147" s="223"/>
      <c r="I147" s="223"/>
      <c r="J147" s="223"/>
      <c r="K147" s="224"/>
    </row>
    <row r="148" s="1" customFormat="1" ht="17.25" customHeight="1">
      <c r="B148" s="222"/>
      <c r="C148" s="225" t="s">
        <v>553</v>
      </c>
      <c r="D148" s="225"/>
      <c r="E148" s="225"/>
      <c r="F148" s="225" t="s">
        <v>554</v>
      </c>
      <c r="G148" s="226"/>
      <c r="H148" s="225" t="s">
        <v>56</v>
      </c>
      <c r="I148" s="225" t="s">
        <v>59</v>
      </c>
      <c r="J148" s="225" t="s">
        <v>555</v>
      </c>
      <c r="K148" s="224"/>
    </row>
    <row r="149" s="1" customFormat="1" ht="17.25" customHeight="1">
      <c r="B149" s="222"/>
      <c r="C149" s="227" t="s">
        <v>556</v>
      </c>
      <c r="D149" s="227"/>
      <c r="E149" s="227"/>
      <c r="F149" s="228" t="s">
        <v>557</v>
      </c>
      <c r="G149" s="229"/>
      <c r="H149" s="227"/>
      <c r="I149" s="227"/>
      <c r="J149" s="227" t="s">
        <v>558</v>
      </c>
      <c r="K149" s="224"/>
    </row>
    <row r="150" s="1" customFormat="1" ht="5.25" customHeight="1">
      <c r="B150" s="235"/>
      <c r="C150" s="230"/>
      <c r="D150" s="230"/>
      <c r="E150" s="230"/>
      <c r="F150" s="230"/>
      <c r="G150" s="231"/>
      <c r="H150" s="230"/>
      <c r="I150" s="230"/>
      <c r="J150" s="230"/>
      <c r="K150" s="258"/>
    </row>
    <row r="151" s="1" customFormat="1" ht="15" customHeight="1">
      <c r="B151" s="235"/>
      <c r="C151" s="262" t="s">
        <v>562</v>
      </c>
      <c r="D151" s="210"/>
      <c r="E151" s="210"/>
      <c r="F151" s="263" t="s">
        <v>559</v>
      </c>
      <c r="G151" s="210"/>
      <c r="H151" s="262" t="s">
        <v>599</v>
      </c>
      <c r="I151" s="262" t="s">
        <v>561</v>
      </c>
      <c r="J151" s="262">
        <v>120</v>
      </c>
      <c r="K151" s="258"/>
    </row>
    <row r="152" s="1" customFormat="1" ht="15" customHeight="1">
      <c r="B152" s="235"/>
      <c r="C152" s="262" t="s">
        <v>608</v>
      </c>
      <c r="D152" s="210"/>
      <c r="E152" s="210"/>
      <c r="F152" s="263" t="s">
        <v>559</v>
      </c>
      <c r="G152" s="210"/>
      <c r="H152" s="262" t="s">
        <v>619</v>
      </c>
      <c r="I152" s="262" t="s">
        <v>561</v>
      </c>
      <c r="J152" s="262" t="s">
        <v>610</v>
      </c>
      <c r="K152" s="258"/>
    </row>
    <row r="153" s="1" customFormat="1" ht="15" customHeight="1">
      <c r="B153" s="235"/>
      <c r="C153" s="262" t="s">
        <v>507</v>
      </c>
      <c r="D153" s="210"/>
      <c r="E153" s="210"/>
      <c r="F153" s="263" t="s">
        <v>559</v>
      </c>
      <c r="G153" s="210"/>
      <c r="H153" s="262" t="s">
        <v>620</v>
      </c>
      <c r="I153" s="262" t="s">
        <v>561</v>
      </c>
      <c r="J153" s="262" t="s">
        <v>610</v>
      </c>
      <c r="K153" s="258"/>
    </row>
    <row r="154" s="1" customFormat="1" ht="15" customHeight="1">
      <c r="B154" s="235"/>
      <c r="C154" s="262" t="s">
        <v>564</v>
      </c>
      <c r="D154" s="210"/>
      <c r="E154" s="210"/>
      <c r="F154" s="263" t="s">
        <v>565</v>
      </c>
      <c r="G154" s="210"/>
      <c r="H154" s="262" t="s">
        <v>599</v>
      </c>
      <c r="I154" s="262" t="s">
        <v>561</v>
      </c>
      <c r="J154" s="262">
        <v>50</v>
      </c>
      <c r="K154" s="258"/>
    </row>
    <row r="155" s="1" customFormat="1" ht="15" customHeight="1">
      <c r="B155" s="235"/>
      <c r="C155" s="262" t="s">
        <v>567</v>
      </c>
      <c r="D155" s="210"/>
      <c r="E155" s="210"/>
      <c r="F155" s="263" t="s">
        <v>559</v>
      </c>
      <c r="G155" s="210"/>
      <c r="H155" s="262" t="s">
        <v>599</v>
      </c>
      <c r="I155" s="262" t="s">
        <v>569</v>
      </c>
      <c r="J155" s="262"/>
      <c r="K155" s="258"/>
    </row>
    <row r="156" s="1" customFormat="1" ht="15" customHeight="1">
      <c r="B156" s="235"/>
      <c r="C156" s="262" t="s">
        <v>578</v>
      </c>
      <c r="D156" s="210"/>
      <c r="E156" s="210"/>
      <c r="F156" s="263" t="s">
        <v>565</v>
      </c>
      <c r="G156" s="210"/>
      <c r="H156" s="262" t="s">
        <v>599</v>
      </c>
      <c r="I156" s="262" t="s">
        <v>561</v>
      </c>
      <c r="J156" s="262">
        <v>50</v>
      </c>
      <c r="K156" s="258"/>
    </row>
    <row r="157" s="1" customFormat="1" ht="15" customHeight="1">
      <c r="B157" s="235"/>
      <c r="C157" s="262" t="s">
        <v>586</v>
      </c>
      <c r="D157" s="210"/>
      <c r="E157" s="210"/>
      <c r="F157" s="263" t="s">
        <v>565</v>
      </c>
      <c r="G157" s="210"/>
      <c r="H157" s="262" t="s">
        <v>599</v>
      </c>
      <c r="I157" s="262" t="s">
        <v>561</v>
      </c>
      <c r="J157" s="262">
        <v>50</v>
      </c>
      <c r="K157" s="258"/>
    </row>
    <row r="158" s="1" customFormat="1" ht="15" customHeight="1">
      <c r="B158" s="235"/>
      <c r="C158" s="262" t="s">
        <v>584</v>
      </c>
      <c r="D158" s="210"/>
      <c r="E158" s="210"/>
      <c r="F158" s="263" t="s">
        <v>565</v>
      </c>
      <c r="G158" s="210"/>
      <c r="H158" s="262" t="s">
        <v>599</v>
      </c>
      <c r="I158" s="262" t="s">
        <v>561</v>
      </c>
      <c r="J158" s="262">
        <v>50</v>
      </c>
      <c r="K158" s="258"/>
    </row>
    <row r="159" s="1" customFormat="1" ht="15" customHeight="1">
      <c r="B159" s="235"/>
      <c r="C159" s="262" t="s">
        <v>92</v>
      </c>
      <c r="D159" s="210"/>
      <c r="E159" s="210"/>
      <c r="F159" s="263" t="s">
        <v>559</v>
      </c>
      <c r="G159" s="210"/>
      <c r="H159" s="262" t="s">
        <v>621</v>
      </c>
      <c r="I159" s="262" t="s">
        <v>561</v>
      </c>
      <c r="J159" s="262" t="s">
        <v>622</v>
      </c>
      <c r="K159" s="258"/>
    </row>
    <row r="160" s="1" customFormat="1" ht="15" customHeight="1">
      <c r="B160" s="235"/>
      <c r="C160" s="262" t="s">
        <v>623</v>
      </c>
      <c r="D160" s="210"/>
      <c r="E160" s="210"/>
      <c r="F160" s="263" t="s">
        <v>559</v>
      </c>
      <c r="G160" s="210"/>
      <c r="H160" s="262" t="s">
        <v>624</v>
      </c>
      <c r="I160" s="262" t="s">
        <v>594</v>
      </c>
      <c r="J160" s="262"/>
      <c r="K160" s="258"/>
    </row>
    <row r="161" s="1" customFormat="1" ht="15" customHeight="1">
      <c r="B161" s="264"/>
      <c r="C161" s="244"/>
      <c r="D161" s="244"/>
      <c r="E161" s="244"/>
      <c r="F161" s="244"/>
      <c r="G161" s="244"/>
      <c r="H161" s="244"/>
      <c r="I161" s="244"/>
      <c r="J161" s="244"/>
      <c r="K161" s="265"/>
    </row>
    <row r="162" s="1" customFormat="1" ht="18.75" customHeight="1">
      <c r="B162" s="246"/>
      <c r="C162" s="256"/>
      <c r="D162" s="256"/>
      <c r="E162" s="256"/>
      <c r="F162" s="266"/>
      <c r="G162" s="256"/>
      <c r="H162" s="256"/>
      <c r="I162" s="256"/>
      <c r="J162" s="256"/>
      <c r="K162" s="246"/>
    </row>
    <row r="163" s="1" customFormat="1" ht="18.75" customHeight="1"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</row>
    <row r="164" s="1" customFormat="1" ht="7.5" customHeight="1">
      <c r="B164" s="197"/>
      <c r="C164" s="198"/>
      <c r="D164" s="198"/>
      <c r="E164" s="198"/>
      <c r="F164" s="198"/>
      <c r="G164" s="198"/>
      <c r="H164" s="198"/>
      <c r="I164" s="198"/>
      <c r="J164" s="198"/>
      <c r="K164" s="199"/>
    </row>
    <row r="165" s="1" customFormat="1" ht="45" customHeight="1">
      <c r="B165" s="200"/>
      <c r="C165" s="201" t="s">
        <v>625</v>
      </c>
      <c r="D165" s="201"/>
      <c r="E165" s="201"/>
      <c r="F165" s="201"/>
      <c r="G165" s="201"/>
      <c r="H165" s="201"/>
      <c r="I165" s="201"/>
      <c r="J165" s="201"/>
      <c r="K165" s="202"/>
    </row>
    <row r="166" s="1" customFormat="1" ht="17.25" customHeight="1">
      <c r="B166" s="200"/>
      <c r="C166" s="225" t="s">
        <v>553</v>
      </c>
      <c r="D166" s="225"/>
      <c r="E166" s="225"/>
      <c r="F166" s="225" t="s">
        <v>554</v>
      </c>
      <c r="G166" s="267"/>
      <c r="H166" s="268" t="s">
        <v>56</v>
      </c>
      <c r="I166" s="268" t="s">
        <v>59</v>
      </c>
      <c r="J166" s="225" t="s">
        <v>555</v>
      </c>
      <c r="K166" s="202"/>
    </row>
    <row r="167" s="1" customFormat="1" ht="17.25" customHeight="1">
      <c r="B167" s="203"/>
      <c r="C167" s="227" t="s">
        <v>556</v>
      </c>
      <c r="D167" s="227"/>
      <c r="E167" s="227"/>
      <c r="F167" s="228" t="s">
        <v>557</v>
      </c>
      <c r="G167" s="269"/>
      <c r="H167" s="270"/>
      <c r="I167" s="270"/>
      <c r="J167" s="227" t="s">
        <v>558</v>
      </c>
      <c r="K167" s="205"/>
    </row>
    <row r="168" s="1" customFormat="1" ht="5.25" customHeight="1">
      <c r="B168" s="235"/>
      <c r="C168" s="230"/>
      <c r="D168" s="230"/>
      <c r="E168" s="230"/>
      <c r="F168" s="230"/>
      <c r="G168" s="231"/>
      <c r="H168" s="230"/>
      <c r="I168" s="230"/>
      <c r="J168" s="230"/>
      <c r="K168" s="258"/>
    </row>
    <row r="169" s="1" customFormat="1" ht="15" customHeight="1">
      <c r="B169" s="235"/>
      <c r="C169" s="210" t="s">
        <v>562</v>
      </c>
      <c r="D169" s="210"/>
      <c r="E169" s="210"/>
      <c r="F169" s="233" t="s">
        <v>559</v>
      </c>
      <c r="G169" s="210"/>
      <c r="H169" s="210" t="s">
        <v>599</v>
      </c>
      <c r="I169" s="210" t="s">
        <v>561</v>
      </c>
      <c r="J169" s="210">
        <v>120</v>
      </c>
      <c r="K169" s="258"/>
    </row>
    <row r="170" s="1" customFormat="1" ht="15" customHeight="1">
      <c r="B170" s="235"/>
      <c r="C170" s="210" t="s">
        <v>608</v>
      </c>
      <c r="D170" s="210"/>
      <c r="E170" s="210"/>
      <c r="F170" s="233" t="s">
        <v>559</v>
      </c>
      <c r="G170" s="210"/>
      <c r="H170" s="210" t="s">
        <v>609</v>
      </c>
      <c r="I170" s="210" t="s">
        <v>561</v>
      </c>
      <c r="J170" s="210" t="s">
        <v>610</v>
      </c>
      <c r="K170" s="258"/>
    </row>
    <row r="171" s="1" customFormat="1" ht="15" customHeight="1">
      <c r="B171" s="235"/>
      <c r="C171" s="210" t="s">
        <v>507</v>
      </c>
      <c r="D171" s="210"/>
      <c r="E171" s="210"/>
      <c r="F171" s="233" t="s">
        <v>559</v>
      </c>
      <c r="G171" s="210"/>
      <c r="H171" s="210" t="s">
        <v>626</v>
      </c>
      <c r="I171" s="210" t="s">
        <v>561</v>
      </c>
      <c r="J171" s="210" t="s">
        <v>610</v>
      </c>
      <c r="K171" s="258"/>
    </row>
    <row r="172" s="1" customFormat="1" ht="15" customHeight="1">
      <c r="B172" s="235"/>
      <c r="C172" s="210" t="s">
        <v>564</v>
      </c>
      <c r="D172" s="210"/>
      <c r="E172" s="210"/>
      <c r="F172" s="233" t="s">
        <v>565</v>
      </c>
      <c r="G172" s="210"/>
      <c r="H172" s="210" t="s">
        <v>626</v>
      </c>
      <c r="I172" s="210" t="s">
        <v>561</v>
      </c>
      <c r="J172" s="210">
        <v>50</v>
      </c>
      <c r="K172" s="258"/>
    </row>
    <row r="173" s="1" customFormat="1" ht="15" customHeight="1">
      <c r="B173" s="235"/>
      <c r="C173" s="210" t="s">
        <v>567</v>
      </c>
      <c r="D173" s="210"/>
      <c r="E173" s="210"/>
      <c r="F173" s="233" t="s">
        <v>559</v>
      </c>
      <c r="G173" s="210"/>
      <c r="H173" s="210" t="s">
        <v>626</v>
      </c>
      <c r="I173" s="210" t="s">
        <v>569</v>
      </c>
      <c r="J173" s="210"/>
      <c r="K173" s="258"/>
    </row>
    <row r="174" s="1" customFormat="1" ht="15" customHeight="1">
      <c r="B174" s="235"/>
      <c r="C174" s="210" t="s">
        <v>578</v>
      </c>
      <c r="D174" s="210"/>
      <c r="E174" s="210"/>
      <c r="F174" s="233" t="s">
        <v>565</v>
      </c>
      <c r="G174" s="210"/>
      <c r="H174" s="210" t="s">
        <v>626</v>
      </c>
      <c r="I174" s="210" t="s">
        <v>561</v>
      </c>
      <c r="J174" s="210">
        <v>50</v>
      </c>
      <c r="K174" s="258"/>
    </row>
    <row r="175" s="1" customFormat="1" ht="15" customHeight="1">
      <c r="B175" s="235"/>
      <c r="C175" s="210" t="s">
        <v>586</v>
      </c>
      <c r="D175" s="210"/>
      <c r="E175" s="210"/>
      <c r="F175" s="233" t="s">
        <v>565</v>
      </c>
      <c r="G175" s="210"/>
      <c r="H175" s="210" t="s">
        <v>626</v>
      </c>
      <c r="I175" s="210" t="s">
        <v>561</v>
      </c>
      <c r="J175" s="210">
        <v>50</v>
      </c>
      <c r="K175" s="258"/>
    </row>
    <row r="176" s="1" customFormat="1" ht="15" customHeight="1">
      <c r="B176" s="235"/>
      <c r="C176" s="210" t="s">
        <v>584</v>
      </c>
      <c r="D176" s="210"/>
      <c r="E176" s="210"/>
      <c r="F176" s="233" t="s">
        <v>565</v>
      </c>
      <c r="G176" s="210"/>
      <c r="H176" s="210" t="s">
        <v>626</v>
      </c>
      <c r="I176" s="210" t="s">
        <v>561</v>
      </c>
      <c r="J176" s="210">
        <v>50</v>
      </c>
      <c r="K176" s="258"/>
    </row>
    <row r="177" s="1" customFormat="1" ht="15" customHeight="1">
      <c r="B177" s="235"/>
      <c r="C177" s="210" t="s">
        <v>107</v>
      </c>
      <c r="D177" s="210"/>
      <c r="E177" s="210"/>
      <c r="F177" s="233" t="s">
        <v>559</v>
      </c>
      <c r="G177" s="210"/>
      <c r="H177" s="210" t="s">
        <v>627</v>
      </c>
      <c r="I177" s="210" t="s">
        <v>628</v>
      </c>
      <c r="J177" s="210"/>
      <c r="K177" s="258"/>
    </row>
    <row r="178" s="1" customFormat="1" ht="15" customHeight="1">
      <c r="B178" s="235"/>
      <c r="C178" s="210" t="s">
        <v>59</v>
      </c>
      <c r="D178" s="210"/>
      <c r="E178" s="210"/>
      <c r="F178" s="233" t="s">
        <v>559</v>
      </c>
      <c r="G178" s="210"/>
      <c r="H178" s="210" t="s">
        <v>629</v>
      </c>
      <c r="I178" s="210" t="s">
        <v>630</v>
      </c>
      <c r="J178" s="210">
        <v>1</v>
      </c>
      <c r="K178" s="258"/>
    </row>
    <row r="179" s="1" customFormat="1" ht="15" customHeight="1">
      <c r="B179" s="235"/>
      <c r="C179" s="210" t="s">
        <v>55</v>
      </c>
      <c r="D179" s="210"/>
      <c r="E179" s="210"/>
      <c r="F179" s="233" t="s">
        <v>559</v>
      </c>
      <c r="G179" s="210"/>
      <c r="H179" s="210" t="s">
        <v>631</v>
      </c>
      <c r="I179" s="210" t="s">
        <v>561</v>
      </c>
      <c r="J179" s="210">
        <v>20</v>
      </c>
      <c r="K179" s="258"/>
    </row>
    <row r="180" s="1" customFormat="1" ht="15" customHeight="1">
      <c r="B180" s="235"/>
      <c r="C180" s="210" t="s">
        <v>56</v>
      </c>
      <c r="D180" s="210"/>
      <c r="E180" s="210"/>
      <c r="F180" s="233" t="s">
        <v>559</v>
      </c>
      <c r="G180" s="210"/>
      <c r="H180" s="210" t="s">
        <v>632</v>
      </c>
      <c r="I180" s="210" t="s">
        <v>561</v>
      </c>
      <c r="J180" s="210">
        <v>255</v>
      </c>
      <c r="K180" s="258"/>
    </row>
    <row r="181" s="1" customFormat="1" ht="15" customHeight="1">
      <c r="B181" s="235"/>
      <c r="C181" s="210" t="s">
        <v>108</v>
      </c>
      <c r="D181" s="210"/>
      <c r="E181" s="210"/>
      <c r="F181" s="233" t="s">
        <v>559</v>
      </c>
      <c r="G181" s="210"/>
      <c r="H181" s="210" t="s">
        <v>523</v>
      </c>
      <c r="I181" s="210" t="s">
        <v>561</v>
      </c>
      <c r="J181" s="210">
        <v>10</v>
      </c>
      <c r="K181" s="258"/>
    </row>
    <row r="182" s="1" customFormat="1" ht="15" customHeight="1">
      <c r="B182" s="235"/>
      <c r="C182" s="210" t="s">
        <v>109</v>
      </c>
      <c r="D182" s="210"/>
      <c r="E182" s="210"/>
      <c r="F182" s="233" t="s">
        <v>559</v>
      </c>
      <c r="G182" s="210"/>
      <c r="H182" s="210" t="s">
        <v>633</v>
      </c>
      <c r="I182" s="210" t="s">
        <v>594</v>
      </c>
      <c r="J182" s="210"/>
      <c r="K182" s="258"/>
    </row>
    <row r="183" s="1" customFormat="1" ht="15" customHeight="1">
      <c r="B183" s="235"/>
      <c r="C183" s="210" t="s">
        <v>634</v>
      </c>
      <c r="D183" s="210"/>
      <c r="E183" s="210"/>
      <c r="F183" s="233" t="s">
        <v>559</v>
      </c>
      <c r="G183" s="210"/>
      <c r="H183" s="210" t="s">
        <v>635</v>
      </c>
      <c r="I183" s="210" t="s">
        <v>594</v>
      </c>
      <c r="J183" s="210"/>
      <c r="K183" s="258"/>
    </row>
    <row r="184" s="1" customFormat="1" ht="15" customHeight="1">
      <c r="B184" s="235"/>
      <c r="C184" s="210" t="s">
        <v>623</v>
      </c>
      <c r="D184" s="210"/>
      <c r="E184" s="210"/>
      <c r="F184" s="233" t="s">
        <v>559</v>
      </c>
      <c r="G184" s="210"/>
      <c r="H184" s="210" t="s">
        <v>636</v>
      </c>
      <c r="I184" s="210" t="s">
        <v>594</v>
      </c>
      <c r="J184" s="210"/>
      <c r="K184" s="258"/>
    </row>
    <row r="185" s="1" customFormat="1" ht="15" customHeight="1">
      <c r="B185" s="235"/>
      <c r="C185" s="210" t="s">
        <v>111</v>
      </c>
      <c r="D185" s="210"/>
      <c r="E185" s="210"/>
      <c r="F185" s="233" t="s">
        <v>565</v>
      </c>
      <c r="G185" s="210"/>
      <c r="H185" s="210" t="s">
        <v>637</v>
      </c>
      <c r="I185" s="210" t="s">
        <v>561</v>
      </c>
      <c r="J185" s="210">
        <v>50</v>
      </c>
      <c r="K185" s="258"/>
    </row>
    <row r="186" s="1" customFormat="1" ht="15" customHeight="1">
      <c r="B186" s="235"/>
      <c r="C186" s="210" t="s">
        <v>638</v>
      </c>
      <c r="D186" s="210"/>
      <c r="E186" s="210"/>
      <c r="F186" s="233" t="s">
        <v>565</v>
      </c>
      <c r="G186" s="210"/>
      <c r="H186" s="210" t="s">
        <v>639</v>
      </c>
      <c r="I186" s="210" t="s">
        <v>640</v>
      </c>
      <c r="J186" s="210"/>
      <c r="K186" s="258"/>
    </row>
    <row r="187" s="1" customFormat="1" ht="15" customHeight="1">
      <c r="B187" s="235"/>
      <c r="C187" s="210" t="s">
        <v>641</v>
      </c>
      <c r="D187" s="210"/>
      <c r="E187" s="210"/>
      <c r="F187" s="233" t="s">
        <v>565</v>
      </c>
      <c r="G187" s="210"/>
      <c r="H187" s="210" t="s">
        <v>642</v>
      </c>
      <c r="I187" s="210" t="s">
        <v>640</v>
      </c>
      <c r="J187" s="210"/>
      <c r="K187" s="258"/>
    </row>
    <row r="188" s="1" customFormat="1" ht="15" customHeight="1">
      <c r="B188" s="235"/>
      <c r="C188" s="210" t="s">
        <v>643</v>
      </c>
      <c r="D188" s="210"/>
      <c r="E188" s="210"/>
      <c r="F188" s="233" t="s">
        <v>565</v>
      </c>
      <c r="G188" s="210"/>
      <c r="H188" s="210" t="s">
        <v>644</v>
      </c>
      <c r="I188" s="210" t="s">
        <v>640</v>
      </c>
      <c r="J188" s="210"/>
      <c r="K188" s="258"/>
    </row>
    <row r="189" s="1" customFormat="1" ht="15" customHeight="1">
      <c r="B189" s="235"/>
      <c r="C189" s="271" t="s">
        <v>645</v>
      </c>
      <c r="D189" s="210"/>
      <c r="E189" s="210"/>
      <c r="F189" s="233" t="s">
        <v>565</v>
      </c>
      <c r="G189" s="210"/>
      <c r="H189" s="210" t="s">
        <v>646</v>
      </c>
      <c r="I189" s="210" t="s">
        <v>647</v>
      </c>
      <c r="J189" s="272" t="s">
        <v>648</v>
      </c>
      <c r="K189" s="258"/>
    </row>
    <row r="190" s="14" customFormat="1" ht="15" customHeight="1">
      <c r="B190" s="273"/>
      <c r="C190" s="274" t="s">
        <v>649</v>
      </c>
      <c r="D190" s="275"/>
      <c r="E190" s="275"/>
      <c r="F190" s="276" t="s">
        <v>565</v>
      </c>
      <c r="G190" s="275"/>
      <c r="H190" s="275" t="s">
        <v>650</v>
      </c>
      <c r="I190" s="275" t="s">
        <v>647</v>
      </c>
      <c r="J190" s="277" t="s">
        <v>648</v>
      </c>
      <c r="K190" s="278"/>
    </row>
    <row r="191" s="1" customFormat="1" ht="15" customHeight="1">
      <c r="B191" s="235"/>
      <c r="C191" s="271" t="s">
        <v>44</v>
      </c>
      <c r="D191" s="210"/>
      <c r="E191" s="210"/>
      <c r="F191" s="233" t="s">
        <v>559</v>
      </c>
      <c r="G191" s="210"/>
      <c r="H191" s="207" t="s">
        <v>651</v>
      </c>
      <c r="I191" s="210" t="s">
        <v>652</v>
      </c>
      <c r="J191" s="210"/>
      <c r="K191" s="258"/>
    </row>
    <row r="192" s="1" customFormat="1" ht="15" customHeight="1">
      <c r="B192" s="235"/>
      <c r="C192" s="271" t="s">
        <v>653</v>
      </c>
      <c r="D192" s="210"/>
      <c r="E192" s="210"/>
      <c r="F192" s="233" t="s">
        <v>559</v>
      </c>
      <c r="G192" s="210"/>
      <c r="H192" s="210" t="s">
        <v>654</v>
      </c>
      <c r="I192" s="210" t="s">
        <v>594</v>
      </c>
      <c r="J192" s="210"/>
      <c r="K192" s="258"/>
    </row>
    <row r="193" s="1" customFormat="1" ht="15" customHeight="1">
      <c r="B193" s="235"/>
      <c r="C193" s="271" t="s">
        <v>655</v>
      </c>
      <c r="D193" s="210"/>
      <c r="E193" s="210"/>
      <c r="F193" s="233" t="s">
        <v>559</v>
      </c>
      <c r="G193" s="210"/>
      <c r="H193" s="210" t="s">
        <v>656</v>
      </c>
      <c r="I193" s="210" t="s">
        <v>594</v>
      </c>
      <c r="J193" s="210"/>
      <c r="K193" s="258"/>
    </row>
    <row r="194" s="1" customFormat="1" ht="15" customHeight="1">
      <c r="B194" s="235"/>
      <c r="C194" s="271" t="s">
        <v>657</v>
      </c>
      <c r="D194" s="210"/>
      <c r="E194" s="210"/>
      <c r="F194" s="233" t="s">
        <v>565</v>
      </c>
      <c r="G194" s="210"/>
      <c r="H194" s="210" t="s">
        <v>658</v>
      </c>
      <c r="I194" s="210" t="s">
        <v>594</v>
      </c>
      <c r="J194" s="210"/>
      <c r="K194" s="258"/>
    </row>
    <row r="195" s="1" customFormat="1" ht="15" customHeight="1">
      <c r="B195" s="264"/>
      <c r="C195" s="279"/>
      <c r="D195" s="244"/>
      <c r="E195" s="244"/>
      <c r="F195" s="244"/>
      <c r="G195" s="244"/>
      <c r="H195" s="244"/>
      <c r="I195" s="244"/>
      <c r="J195" s="244"/>
      <c r="K195" s="265"/>
    </row>
    <row r="196" s="1" customFormat="1" ht="18.75" customHeight="1">
      <c r="B196" s="246"/>
      <c r="C196" s="256"/>
      <c r="D196" s="256"/>
      <c r="E196" s="256"/>
      <c r="F196" s="266"/>
      <c r="G196" s="256"/>
      <c r="H196" s="256"/>
      <c r="I196" s="256"/>
      <c r="J196" s="256"/>
      <c r="K196" s="246"/>
    </row>
    <row r="197" s="1" customFormat="1" ht="18.75" customHeight="1">
      <c r="B197" s="246"/>
      <c r="C197" s="256"/>
      <c r="D197" s="256"/>
      <c r="E197" s="256"/>
      <c r="F197" s="266"/>
      <c r="G197" s="256"/>
      <c r="H197" s="256"/>
      <c r="I197" s="256"/>
      <c r="J197" s="256"/>
      <c r="K197" s="246"/>
    </row>
    <row r="198" s="1" customFormat="1" ht="18.75" customHeight="1"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</row>
    <row r="199" s="1" customFormat="1" ht="13.5">
      <c r="B199" s="197"/>
      <c r="C199" s="198"/>
      <c r="D199" s="198"/>
      <c r="E199" s="198"/>
      <c r="F199" s="198"/>
      <c r="G199" s="198"/>
      <c r="H199" s="198"/>
      <c r="I199" s="198"/>
      <c r="J199" s="198"/>
      <c r="K199" s="199"/>
    </row>
    <row r="200" s="1" customFormat="1" ht="21">
      <c r="B200" s="200"/>
      <c r="C200" s="201" t="s">
        <v>659</v>
      </c>
      <c r="D200" s="201"/>
      <c r="E200" s="201"/>
      <c r="F200" s="201"/>
      <c r="G200" s="201"/>
      <c r="H200" s="201"/>
      <c r="I200" s="201"/>
      <c r="J200" s="201"/>
      <c r="K200" s="202"/>
    </row>
    <row r="201" s="1" customFormat="1" ht="25.5" customHeight="1">
      <c r="B201" s="200"/>
      <c r="C201" s="280" t="s">
        <v>660</v>
      </c>
      <c r="D201" s="280"/>
      <c r="E201" s="280"/>
      <c r="F201" s="280" t="s">
        <v>661</v>
      </c>
      <c r="G201" s="281"/>
      <c r="H201" s="280" t="s">
        <v>662</v>
      </c>
      <c r="I201" s="280"/>
      <c r="J201" s="280"/>
      <c r="K201" s="202"/>
    </row>
    <row r="202" s="1" customFormat="1" ht="5.25" customHeight="1">
      <c r="B202" s="235"/>
      <c r="C202" s="230"/>
      <c r="D202" s="230"/>
      <c r="E202" s="230"/>
      <c r="F202" s="230"/>
      <c r="G202" s="256"/>
      <c r="H202" s="230"/>
      <c r="I202" s="230"/>
      <c r="J202" s="230"/>
      <c r="K202" s="258"/>
    </row>
    <row r="203" s="1" customFormat="1" ht="15" customHeight="1">
      <c r="B203" s="235"/>
      <c r="C203" s="210" t="s">
        <v>652</v>
      </c>
      <c r="D203" s="210"/>
      <c r="E203" s="210"/>
      <c r="F203" s="233" t="s">
        <v>45</v>
      </c>
      <c r="G203" s="210"/>
      <c r="H203" s="210" t="s">
        <v>663</v>
      </c>
      <c r="I203" s="210"/>
      <c r="J203" s="210"/>
      <c r="K203" s="258"/>
    </row>
    <row r="204" s="1" customFormat="1" ht="15" customHeight="1">
      <c r="B204" s="235"/>
      <c r="C204" s="210"/>
      <c r="D204" s="210"/>
      <c r="E204" s="210"/>
      <c r="F204" s="233" t="s">
        <v>46</v>
      </c>
      <c r="G204" s="210"/>
      <c r="H204" s="210" t="s">
        <v>664</v>
      </c>
      <c r="I204" s="210"/>
      <c r="J204" s="210"/>
      <c r="K204" s="258"/>
    </row>
    <row r="205" s="1" customFormat="1" ht="15" customHeight="1">
      <c r="B205" s="235"/>
      <c r="C205" s="210"/>
      <c r="D205" s="210"/>
      <c r="E205" s="210"/>
      <c r="F205" s="233" t="s">
        <v>49</v>
      </c>
      <c r="G205" s="210"/>
      <c r="H205" s="210" t="s">
        <v>665</v>
      </c>
      <c r="I205" s="210"/>
      <c r="J205" s="210"/>
      <c r="K205" s="258"/>
    </row>
    <row r="206" s="1" customFormat="1" ht="15" customHeight="1">
      <c r="B206" s="235"/>
      <c r="C206" s="210"/>
      <c r="D206" s="210"/>
      <c r="E206" s="210"/>
      <c r="F206" s="233" t="s">
        <v>47</v>
      </c>
      <c r="G206" s="210"/>
      <c r="H206" s="210" t="s">
        <v>666</v>
      </c>
      <c r="I206" s="210"/>
      <c r="J206" s="210"/>
      <c r="K206" s="258"/>
    </row>
    <row r="207" s="1" customFormat="1" ht="15" customHeight="1">
      <c r="B207" s="235"/>
      <c r="C207" s="210"/>
      <c r="D207" s="210"/>
      <c r="E207" s="210"/>
      <c r="F207" s="233" t="s">
        <v>48</v>
      </c>
      <c r="G207" s="210"/>
      <c r="H207" s="210" t="s">
        <v>667</v>
      </c>
      <c r="I207" s="210"/>
      <c r="J207" s="210"/>
      <c r="K207" s="258"/>
    </row>
    <row r="208" s="1" customFormat="1" ht="15" customHeight="1">
      <c r="B208" s="235"/>
      <c r="C208" s="210"/>
      <c r="D208" s="210"/>
      <c r="E208" s="210"/>
      <c r="F208" s="233"/>
      <c r="G208" s="210"/>
      <c r="H208" s="210"/>
      <c r="I208" s="210"/>
      <c r="J208" s="210"/>
      <c r="K208" s="258"/>
    </row>
    <row r="209" s="1" customFormat="1" ht="15" customHeight="1">
      <c r="B209" s="235"/>
      <c r="C209" s="210" t="s">
        <v>606</v>
      </c>
      <c r="D209" s="210"/>
      <c r="E209" s="210"/>
      <c r="F209" s="233" t="s">
        <v>81</v>
      </c>
      <c r="G209" s="210"/>
      <c r="H209" s="210" t="s">
        <v>668</v>
      </c>
      <c r="I209" s="210"/>
      <c r="J209" s="210"/>
      <c r="K209" s="258"/>
    </row>
    <row r="210" s="1" customFormat="1" ht="15" customHeight="1">
      <c r="B210" s="235"/>
      <c r="C210" s="210"/>
      <c r="D210" s="210"/>
      <c r="E210" s="210"/>
      <c r="F210" s="233" t="s">
        <v>501</v>
      </c>
      <c r="G210" s="210"/>
      <c r="H210" s="210" t="s">
        <v>502</v>
      </c>
      <c r="I210" s="210"/>
      <c r="J210" s="210"/>
      <c r="K210" s="258"/>
    </row>
    <row r="211" s="1" customFormat="1" ht="15" customHeight="1">
      <c r="B211" s="235"/>
      <c r="C211" s="210"/>
      <c r="D211" s="210"/>
      <c r="E211" s="210"/>
      <c r="F211" s="233" t="s">
        <v>499</v>
      </c>
      <c r="G211" s="210"/>
      <c r="H211" s="210" t="s">
        <v>669</v>
      </c>
      <c r="I211" s="210"/>
      <c r="J211" s="210"/>
      <c r="K211" s="258"/>
    </row>
    <row r="212" s="1" customFormat="1" ht="15" customHeight="1">
      <c r="B212" s="282"/>
      <c r="C212" s="210"/>
      <c r="D212" s="210"/>
      <c r="E212" s="210"/>
      <c r="F212" s="233" t="s">
        <v>503</v>
      </c>
      <c r="G212" s="271"/>
      <c r="H212" s="262" t="s">
        <v>504</v>
      </c>
      <c r="I212" s="262"/>
      <c r="J212" s="262"/>
      <c r="K212" s="283"/>
    </row>
    <row r="213" s="1" customFormat="1" ht="15" customHeight="1">
      <c r="B213" s="282"/>
      <c r="C213" s="210"/>
      <c r="D213" s="210"/>
      <c r="E213" s="210"/>
      <c r="F213" s="233" t="s">
        <v>505</v>
      </c>
      <c r="G213" s="271"/>
      <c r="H213" s="262" t="s">
        <v>670</v>
      </c>
      <c r="I213" s="262"/>
      <c r="J213" s="262"/>
      <c r="K213" s="283"/>
    </row>
    <row r="214" s="1" customFormat="1" ht="15" customHeight="1">
      <c r="B214" s="282"/>
      <c r="C214" s="210"/>
      <c r="D214" s="210"/>
      <c r="E214" s="210"/>
      <c r="F214" s="233"/>
      <c r="G214" s="271"/>
      <c r="H214" s="262"/>
      <c r="I214" s="262"/>
      <c r="J214" s="262"/>
      <c r="K214" s="283"/>
    </row>
    <row r="215" s="1" customFormat="1" ht="15" customHeight="1">
      <c r="B215" s="282"/>
      <c r="C215" s="210" t="s">
        <v>630</v>
      </c>
      <c r="D215" s="210"/>
      <c r="E215" s="210"/>
      <c r="F215" s="233">
        <v>1</v>
      </c>
      <c r="G215" s="271"/>
      <c r="H215" s="262" t="s">
        <v>671</v>
      </c>
      <c r="I215" s="262"/>
      <c r="J215" s="262"/>
      <c r="K215" s="283"/>
    </row>
    <row r="216" s="1" customFormat="1" ht="15" customHeight="1">
      <c r="B216" s="282"/>
      <c r="C216" s="210"/>
      <c r="D216" s="210"/>
      <c r="E216" s="210"/>
      <c r="F216" s="233">
        <v>2</v>
      </c>
      <c r="G216" s="271"/>
      <c r="H216" s="262" t="s">
        <v>672</v>
      </c>
      <c r="I216" s="262"/>
      <c r="J216" s="262"/>
      <c r="K216" s="283"/>
    </row>
    <row r="217" s="1" customFormat="1" ht="15" customHeight="1">
      <c r="B217" s="282"/>
      <c r="C217" s="210"/>
      <c r="D217" s="210"/>
      <c r="E217" s="210"/>
      <c r="F217" s="233">
        <v>3</v>
      </c>
      <c r="G217" s="271"/>
      <c r="H217" s="262" t="s">
        <v>673</v>
      </c>
      <c r="I217" s="262"/>
      <c r="J217" s="262"/>
      <c r="K217" s="283"/>
    </row>
    <row r="218" s="1" customFormat="1" ht="15" customHeight="1">
      <c r="B218" s="282"/>
      <c r="C218" s="210"/>
      <c r="D218" s="210"/>
      <c r="E218" s="210"/>
      <c r="F218" s="233">
        <v>4</v>
      </c>
      <c r="G218" s="271"/>
      <c r="H218" s="262" t="s">
        <v>674</v>
      </c>
      <c r="I218" s="262"/>
      <c r="J218" s="262"/>
      <c r="K218" s="283"/>
    </row>
    <row r="219" s="1" customFormat="1" ht="12.75" customHeight="1">
      <c r="B219" s="284"/>
      <c r="C219" s="285"/>
      <c r="D219" s="285"/>
      <c r="E219" s="285"/>
      <c r="F219" s="285"/>
      <c r="G219" s="285"/>
      <c r="H219" s="285"/>
      <c r="I219" s="285"/>
      <c r="J219" s="285"/>
      <c r="K219" s="28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Pešek</dc:creator>
  <cp:lastModifiedBy>Michal Pešek</cp:lastModifiedBy>
  <dcterms:created xsi:type="dcterms:W3CDTF">2024-08-19T06:18:52Z</dcterms:created>
  <dcterms:modified xsi:type="dcterms:W3CDTF">2024-08-19T06:18:53Z</dcterms:modified>
</cp:coreProperties>
</file>